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810"/>
  <workbookPr codeName="ThisWorkbook"/>
  <mc:AlternateContent xmlns:mc="http://schemas.openxmlformats.org/markup-compatibility/2006">
    <mc:Choice Requires="x15">
      <x15ac:absPath xmlns:x15ac="http://schemas.microsoft.com/office/spreadsheetml/2010/11/ac" url="/Users/sky/Dropbox (Energy Technologies)/LBNL/OpenStudio-Tall Building/Scorecard/"/>
    </mc:Choice>
  </mc:AlternateContent>
  <xr:revisionPtr revIDLastSave="0" documentId="13_ncr:1_{D5857E49-F11F-4242-8E8E-2454C3053252}" xr6:coauthVersionLast="36" xr6:coauthVersionMax="36" xr10:uidLastSave="{00000000-0000-0000-0000-000000000000}"/>
  <bookViews>
    <workbookView xWindow="13600" yWindow="-20940" windowWidth="33600" windowHeight="18580" activeTab="1" xr2:uid="{00000000-000D-0000-FFFF-FFFF00000000}"/>
  </bookViews>
  <sheets>
    <sheet name="Readme" sheetId="10" r:id="rId1"/>
    <sheet name="Building Description" sheetId="7" r:id="rId2"/>
    <sheet name="Space Type Summary" sheetId="16" r:id="rId3"/>
    <sheet name="Outdoor Air" sheetId="17" r:id="rId4"/>
    <sheet name="Schedules" sheetId="12" r:id="rId5"/>
  </sheets>
  <definedNames>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_xlnm.Print_Titles" localSheetId="1">'Building Description'!$5:$5</definedName>
    <definedName name="Z_76B31FA6_86C0_4976_9399_063E4EF8EAF6_.wvu.Rows" localSheetId="4" hidden="1">Schedules!#REF!</definedName>
  </definedNames>
  <calcPr calcId="181029"/>
</workbook>
</file>

<file path=xl/calcChain.xml><?xml version="1.0" encoding="utf-8"?>
<calcChain xmlns="http://schemas.openxmlformats.org/spreadsheetml/2006/main">
  <c r="C23" i="17" l="1"/>
  <c r="T23" i="17" s="1"/>
  <c r="Q23" i="17" l="1"/>
  <c r="P23" i="17"/>
  <c r="W23" i="17"/>
  <c r="V23" i="17"/>
  <c r="U23" i="17"/>
  <c r="C6" i="17"/>
  <c r="S6" i="17" s="1"/>
  <c r="C7" i="17"/>
  <c r="N7" i="17" s="1"/>
  <c r="C8" i="17"/>
  <c r="U8" i="17" s="1"/>
  <c r="C9" i="17"/>
  <c r="N9" i="17" s="1"/>
  <c r="C10" i="17"/>
  <c r="W10" i="17" s="1"/>
  <c r="C11" i="17"/>
  <c r="P11" i="17" s="1"/>
  <c r="C12" i="17"/>
  <c r="N12" i="17" s="1"/>
  <c r="C13" i="17"/>
  <c r="T13" i="17" s="1"/>
  <c r="C14" i="17"/>
  <c r="N14" i="17" s="1"/>
  <c r="C15" i="17"/>
  <c r="V15" i="17" s="1"/>
  <c r="C16" i="17"/>
  <c r="O16" i="17" s="1"/>
  <c r="C17" i="17"/>
  <c r="N17" i="17" s="1"/>
  <c r="C18" i="17"/>
  <c r="S18" i="17" s="1"/>
  <c r="C19" i="17"/>
  <c r="N19" i="17" s="1"/>
  <c r="C20" i="17"/>
  <c r="U20" i="17" s="1"/>
  <c r="C21" i="17"/>
  <c r="N21" i="17" s="1"/>
  <c r="C22" i="17"/>
  <c r="W22" i="17" s="1"/>
  <c r="C24" i="17"/>
  <c r="N24" i="17" s="1"/>
  <c r="C25" i="17"/>
  <c r="T25" i="17" s="1"/>
  <c r="C5" i="17"/>
  <c r="O5" i="17" s="1"/>
  <c r="Q25" i="17" l="1"/>
  <c r="O23" i="17"/>
  <c r="R20" i="17"/>
  <c r="P18" i="17"/>
  <c r="N16" i="17"/>
  <c r="Q13" i="17"/>
  <c r="O11" i="17"/>
  <c r="R8" i="17"/>
  <c r="P6" i="17"/>
  <c r="S25" i="17"/>
  <c r="V22" i="17"/>
  <c r="T20" i="17"/>
  <c r="W17" i="17"/>
  <c r="U15" i="17"/>
  <c r="S13" i="17"/>
  <c r="V10" i="17"/>
  <c r="T8" i="17"/>
  <c r="P25" i="17"/>
  <c r="N23" i="17"/>
  <c r="Q20" i="17"/>
  <c r="O18" i="17"/>
  <c r="R15" i="17"/>
  <c r="P13" i="17"/>
  <c r="N11" i="17"/>
  <c r="Q8" i="17"/>
  <c r="O6" i="17"/>
  <c r="W24" i="17"/>
  <c r="U22" i="17"/>
  <c r="S20" i="17"/>
  <c r="V17" i="17"/>
  <c r="T15" i="17"/>
  <c r="W12" i="17"/>
  <c r="U10" i="17"/>
  <c r="S8" i="17"/>
  <c r="O25" i="17"/>
  <c r="R22" i="17"/>
  <c r="P20" i="17"/>
  <c r="N18" i="17"/>
  <c r="Q15" i="17"/>
  <c r="O13" i="17"/>
  <c r="R10" i="17"/>
  <c r="P8" i="17"/>
  <c r="N6" i="17"/>
  <c r="V24" i="17"/>
  <c r="T22" i="17"/>
  <c r="W19" i="17"/>
  <c r="U17" i="17"/>
  <c r="S15" i="17"/>
  <c r="V12" i="17"/>
  <c r="T10" i="17"/>
  <c r="W7" i="17"/>
  <c r="N25" i="17"/>
  <c r="Q22" i="17"/>
  <c r="O20" i="17"/>
  <c r="R17" i="17"/>
  <c r="P15" i="17"/>
  <c r="N13" i="17"/>
  <c r="Q10" i="17"/>
  <c r="O8" i="17"/>
  <c r="S5" i="17"/>
  <c r="U24" i="17"/>
  <c r="S22" i="17"/>
  <c r="V19" i="17"/>
  <c r="T17" i="17"/>
  <c r="W14" i="17"/>
  <c r="U12" i="17"/>
  <c r="S10" i="17"/>
  <c r="V7" i="17"/>
  <c r="R24" i="17"/>
  <c r="P22" i="17"/>
  <c r="N20" i="17"/>
  <c r="Q17" i="17"/>
  <c r="O15" i="17"/>
  <c r="R12" i="17"/>
  <c r="P10" i="17"/>
  <c r="N8" i="17"/>
  <c r="W5" i="17"/>
  <c r="T24" i="17"/>
  <c r="W21" i="17"/>
  <c r="U19" i="17"/>
  <c r="S17" i="17"/>
  <c r="V14" i="17"/>
  <c r="T12" i="17"/>
  <c r="W9" i="17"/>
  <c r="U7" i="17"/>
  <c r="Q24" i="17"/>
  <c r="O22" i="17"/>
  <c r="R19" i="17"/>
  <c r="P17" i="17"/>
  <c r="N15" i="17"/>
  <c r="Q12" i="17"/>
  <c r="O10" i="17"/>
  <c r="R7" i="17"/>
  <c r="V5" i="17"/>
  <c r="S24" i="17"/>
  <c r="V21" i="17"/>
  <c r="T19" i="17"/>
  <c r="W16" i="17"/>
  <c r="U14" i="17"/>
  <c r="S12" i="17"/>
  <c r="V9" i="17"/>
  <c r="T7" i="17"/>
  <c r="N5" i="17"/>
  <c r="P24" i="17"/>
  <c r="N22" i="17"/>
  <c r="Q19" i="17"/>
  <c r="O17" i="17"/>
  <c r="R14" i="17"/>
  <c r="P12" i="17"/>
  <c r="N10" i="17"/>
  <c r="Q7" i="17"/>
  <c r="U5" i="17"/>
  <c r="U21" i="17"/>
  <c r="S19" i="17"/>
  <c r="V16" i="17"/>
  <c r="T14" i="17"/>
  <c r="W11" i="17"/>
  <c r="U9" i="17"/>
  <c r="S7" i="17"/>
  <c r="R5" i="17"/>
  <c r="O24" i="17"/>
  <c r="R21" i="17"/>
  <c r="P19" i="17"/>
  <c r="Q14" i="17"/>
  <c r="O12" i="17"/>
  <c r="R9" i="17"/>
  <c r="P7" i="17"/>
  <c r="T5" i="17"/>
  <c r="T21" i="17"/>
  <c r="W18" i="17"/>
  <c r="U16" i="17"/>
  <c r="S14" i="17"/>
  <c r="V11" i="17"/>
  <c r="T9" i="17"/>
  <c r="W6" i="17"/>
  <c r="Q5" i="17"/>
  <c r="Q21" i="17"/>
  <c r="O19" i="17"/>
  <c r="R16" i="17"/>
  <c r="P14" i="17"/>
  <c r="Q9" i="17"/>
  <c r="O7" i="17"/>
  <c r="W25" i="17"/>
  <c r="S21" i="17"/>
  <c r="V18" i="17"/>
  <c r="T16" i="17"/>
  <c r="W13" i="17"/>
  <c r="U11" i="17"/>
  <c r="S9" i="17"/>
  <c r="V6" i="17"/>
  <c r="P5" i="17"/>
  <c r="R23" i="17"/>
  <c r="P21" i="17"/>
  <c r="Q16" i="17"/>
  <c r="O14" i="17"/>
  <c r="R11" i="17"/>
  <c r="P9" i="17"/>
  <c r="V25" i="17"/>
  <c r="W20" i="17"/>
  <c r="U18" i="17"/>
  <c r="S16" i="17"/>
  <c r="V13" i="17"/>
  <c r="T11" i="17"/>
  <c r="W8" i="17"/>
  <c r="U6" i="17"/>
  <c r="O21" i="17"/>
  <c r="R18" i="17"/>
  <c r="P16" i="17"/>
  <c r="Q11" i="17"/>
  <c r="O9" i="17"/>
  <c r="R6" i="17"/>
  <c r="U25" i="17"/>
  <c r="S23" i="17"/>
  <c r="V20" i="17"/>
  <c r="T18" i="17"/>
  <c r="W15" i="17"/>
  <c r="U13" i="17"/>
  <c r="S11" i="17"/>
  <c r="V8" i="17"/>
  <c r="T6" i="17"/>
  <c r="R25" i="17"/>
  <c r="Q18" i="17"/>
  <c r="R13" i="17"/>
  <c r="Q6" i="17"/>
  <c r="AB106" i="12"/>
  <c r="AA106" i="12"/>
  <c r="Z106" i="12"/>
  <c r="Y106" i="12"/>
  <c r="X106" i="12"/>
  <c r="W106" i="12"/>
  <c r="V106" i="12"/>
  <c r="U106" i="12"/>
  <c r="T106" i="12"/>
  <c r="S106" i="12"/>
  <c r="R106" i="12"/>
  <c r="Q106" i="12"/>
  <c r="P106" i="12"/>
  <c r="O106" i="12"/>
  <c r="N106" i="12"/>
  <c r="M106" i="12"/>
  <c r="L106" i="12"/>
  <c r="K106" i="12"/>
  <c r="J106" i="12"/>
  <c r="I106" i="12"/>
  <c r="H106" i="12"/>
  <c r="G106" i="12"/>
  <c r="F106" i="12"/>
  <c r="E106" i="12"/>
  <c r="AB105" i="12"/>
  <c r="AA105" i="12"/>
  <c r="Z105" i="12"/>
  <c r="Y105" i="12"/>
  <c r="X105" i="12"/>
  <c r="W105" i="12"/>
  <c r="V105" i="12"/>
  <c r="U105" i="12"/>
  <c r="T105" i="12"/>
  <c r="S105" i="12"/>
  <c r="R105" i="12"/>
  <c r="Q105" i="12"/>
  <c r="P105" i="12"/>
  <c r="O105" i="12"/>
  <c r="N105" i="12"/>
  <c r="M105" i="12"/>
  <c r="L105" i="12"/>
  <c r="K105" i="12"/>
  <c r="J105" i="12"/>
  <c r="I105" i="12"/>
  <c r="H105" i="12"/>
  <c r="G105" i="12"/>
  <c r="F105" i="12"/>
  <c r="E105" i="12"/>
  <c r="AB104" i="12"/>
  <c r="AA104" i="12"/>
  <c r="Z104" i="12"/>
  <c r="Y104" i="12"/>
  <c r="X104" i="12"/>
  <c r="W104" i="12"/>
  <c r="V104" i="12"/>
  <c r="U104" i="12"/>
  <c r="T104" i="12"/>
  <c r="S104" i="12"/>
  <c r="R104" i="12"/>
  <c r="Q104" i="12"/>
  <c r="P104" i="12"/>
  <c r="O104" i="12"/>
  <c r="N104" i="12"/>
  <c r="M104" i="12"/>
  <c r="L104" i="12"/>
  <c r="K104" i="12"/>
  <c r="J104" i="12"/>
  <c r="I104" i="12"/>
  <c r="H104" i="12"/>
  <c r="G104" i="12"/>
  <c r="F104" i="12"/>
  <c r="E104" i="12"/>
  <c r="AB103" i="12"/>
  <c r="AA103" i="12"/>
  <c r="Z103" i="12"/>
  <c r="Y103" i="12"/>
  <c r="X103" i="12"/>
  <c r="W103" i="12"/>
  <c r="V103" i="12"/>
  <c r="U103" i="12"/>
  <c r="T103" i="12"/>
  <c r="S103" i="12"/>
  <c r="R103" i="12"/>
  <c r="Q103" i="12"/>
  <c r="P103" i="12"/>
  <c r="O103" i="12"/>
  <c r="N103" i="12"/>
  <c r="M103" i="12"/>
  <c r="L103" i="12"/>
  <c r="K103" i="12"/>
  <c r="J103" i="12"/>
  <c r="I103" i="12"/>
  <c r="H103" i="12"/>
  <c r="G103" i="12"/>
  <c r="F103" i="12"/>
  <c r="E103" i="12"/>
  <c r="AB102" i="12"/>
  <c r="AA102" i="12"/>
  <c r="Z102" i="12"/>
  <c r="Y102" i="12"/>
  <c r="X102" i="12"/>
  <c r="W102" i="12"/>
  <c r="V102" i="12"/>
  <c r="U102" i="12"/>
  <c r="T102" i="12"/>
  <c r="S102" i="12"/>
  <c r="R102" i="12"/>
  <c r="Q102" i="12"/>
  <c r="P102" i="12"/>
  <c r="O102" i="12"/>
  <c r="N102" i="12"/>
  <c r="M102" i="12"/>
  <c r="L102" i="12"/>
  <c r="K102" i="12"/>
  <c r="J102" i="12"/>
  <c r="I102" i="12"/>
  <c r="H102" i="12"/>
  <c r="G102" i="12"/>
  <c r="F102" i="12"/>
  <c r="E102" i="12"/>
  <c r="AB96" i="12"/>
  <c r="AA96" i="12"/>
  <c r="Z96" i="12"/>
  <c r="Y96" i="12"/>
  <c r="X96" i="12"/>
  <c r="W96" i="12"/>
  <c r="V96" i="12"/>
  <c r="U96" i="12"/>
  <c r="T96" i="12"/>
  <c r="S96" i="12"/>
  <c r="R96" i="12"/>
  <c r="Q96" i="12"/>
  <c r="P96" i="12"/>
  <c r="O96" i="12"/>
  <c r="N96" i="12"/>
  <c r="M96" i="12"/>
  <c r="L96" i="12"/>
  <c r="K96" i="12"/>
  <c r="J96" i="12"/>
  <c r="I96" i="12"/>
  <c r="H96" i="12"/>
  <c r="G96" i="12"/>
  <c r="F96" i="12"/>
  <c r="E96" i="12"/>
  <c r="AB95" i="12"/>
  <c r="AA95" i="12"/>
  <c r="Z95" i="12"/>
  <c r="Y95" i="12"/>
  <c r="X95" i="12"/>
  <c r="W95" i="12"/>
  <c r="V95" i="12"/>
  <c r="U95" i="12"/>
  <c r="T95" i="12"/>
  <c r="S95" i="12"/>
  <c r="R95" i="12"/>
  <c r="Q95" i="12"/>
  <c r="P95" i="12"/>
  <c r="O95" i="12"/>
  <c r="N95" i="12"/>
  <c r="M95" i="12"/>
  <c r="L95" i="12"/>
  <c r="K95" i="12"/>
  <c r="J95" i="12"/>
  <c r="I95" i="12"/>
  <c r="H95" i="12"/>
  <c r="G95" i="12"/>
  <c r="F95" i="12"/>
  <c r="E95" i="12"/>
  <c r="AB94" i="12"/>
  <c r="AA94" i="12"/>
  <c r="Z94" i="12"/>
  <c r="Y94" i="12"/>
  <c r="X94" i="12"/>
  <c r="W94" i="12"/>
  <c r="V94" i="12"/>
  <c r="U94" i="12"/>
  <c r="T94" i="12"/>
  <c r="S94" i="12"/>
  <c r="R94" i="12"/>
  <c r="Q94" i="12"/>
  <c r="P94" i="12"/>
  <c r="O94" i="12"/>
  <c r="N94" i="12"/>
  <c r="M94" i="12"/>
  <c r="L94" i="12"/>
  <c r="K94" i="12"/>
  <c r="J94" i="12"/>
  <c r="I94" i="12"/>
  <c r="H94" i="12"/>
  <c r="G94" i="12"/>
  <c r="F94" i="12"/>
  <c r="E94" i="12"/>
  <c r="AB93" i="12"/>
  <c r="AA93" i="12"/>
  <c r="Z93" i="12"/>
  <c r="Y93" i="12"/>
  <c r="X93" i="12"/>
  <c r="W93" i="12"/>
  <c r="V93" i="12"/>
  <c r="U93" i="12"/>
  <c r="T93" i="12"/>
  <c r="S93" i="12"/>
  <c r="R93" i="12"/>
  <c r="Q93" i="12"/>
  <c r="P93" i="12"/>
  <c r="O93" i="12"/>
  <c r="N93" i="12"/>
  <c r="M93" i="12"/>
  <c r="L93" i="12"/>
  <c r="K93" i="12"/>
  <c r="J93" i="12"/>
  <c r="I93" i="12"/>
  <c r="H93" i="12"/>
  <c r="G93" i="12"/>
  <c r="F93" i="12"/>
  <c r="E93" i="12"/>
  <c r="AB92" i="12"/>
  <c r="AA92" i="12"/>
  <c r="Z92" i="12"/>
  <c r="Y92" i="12"/>
  <c r="X92" i="12"/>
  <c r="W92" i="12"/>
  <c r="V92" i="12"/>
  <c r="U92" i="12"/>
  <c r="T92" i="12"/>
  <c r="S92" i="12"/>
  <c r="R92" i="12"/>
  <c r="Q92" i="12"/>
  <c r="P92" i="12"/>
  <c r="O92" i="12"/>
  <c r="N92" i="12"/>
  <c r="M92" i="12"/>
  <c r="L92" i="12"/>
  <c r="K92" i="12"/>
  <c r="J92" i="12"/>
  <c r="I92" i="12"/>
  <c r="H92" i="12"/>
  <c r="G92" i="12"/>
  <c r="F92" i="12"/>
  <c r="E92" i="12"/>
  <c r="AB48" i="12"/>
  <c r="AA48" i="12"/>
  <c r="Z48" i="12"/>
  <c r="Y48" i="12"/>
  <c r="X48" i="12"/>
  <c r="W48" i="12"/>
  <c r="V48" i="12"/>
  <c r="U48" i="12"/>
  <c r="T48" i="12"/>
  <c r="S48" i="12"/>
  <c r="R48" i="12"/>
  <c r="Q48" i="12"/>
  <c r="P48" i="12"/>
  <c r="O48" i="12"/>
  <c r="N48" i="12"/>
  <c r="M48" i="12"/>
  <c r="L48" i="12"/>
  <c r="K48" i="12"/>
  <c r="J48" i="12"/>
  <c r="I48" i="12"/>
  <c r="H48" i="12"/>
  <c r="G48" i="12"/>
  <c r="F48" i="12"/>
  <c r="E48" i="12"/>
  <c r="AB47" i="12"/>
  <c r="AA47" i="12"/>
  <c r="Z47" i="12"/>
  <c r="Y47" i="12"/>
  <c r="X47" i="12"/>
  <c r="W47" i="12"/>
  <c r="V47" i="12"/>
  <c r="U47" i="12"/>
  <c r="T47" i="12"/>
  <c r="S47" i="12"/>
  <c r="R47" i="12"/>
  <c r="Q47" i="12"/>
  <c r="P47" i="12"/>
  <c r="O47" i="12"/>
  <c r="N47" i="12"/>
  <c r="M47" i="12"/>
  <c r="L47" i="12"/>
  <c r="K47" i="12"/>
  <c r="J47" i="12"/>
  <c r="I47" i="12"/>
  <c r="H47" i="12"/>
  <c r="G47" i="12"/>
  <c r="F47" i="12"/>
  <c r="E47" i="12"/>
  <c r="AB46" i="12"/>
  <c r="AA46" i="12"/>
  <c r="Z46" i="12"/>
  <c r="Y46" i="12"/>
  <c r="X46" i="12"/>
  <c r="W46" i="12"/>
  <c r="V46" i="12"/>
  <c r="U46" i="12"/>
  <c r="T46" i="12"/>
  <c r="S46" i="12"/>
  <c r="R46" i="12"/>
  <c r="Q46" i="12"/>
  <c r="P46" i="12"/>
  <c r="O46" i="12"/>
  <c r="N46" i="12"/>
  <c r="M46" i="12"/>
  <c r="L46" i="12"/>
  <c r="K46" i="12"/>
  <c r="J46" i="12"/>
  <c r="I46" i="12"/>
  <c r="H46" i="12"/>
  <c r="G46" i="12"/>
  <c r="F46" i="12"/>
  <c r="E46" i="12"/>
  <c r="AB45" i="12"/>
  <c r="AA45" i="12"/>
  <c r="Z45" i="12"/>
  <c r="Y45" i="12"/>
  <c r="X45" i="12"/>
  <c r="W45" i="12"/>
  <c r="V45" i="12"/>
  <c r="U45" i="12"/>
  <c r="T45" i="12"/>
  <c r="S45" i="12"/>
  <c r="R45" i="12"/>
  <c r="Q45" i="12"/>
  <c r="P45" i="12"/>
  <c r="O45" i="12"/>
  <c r="N45" i="12"/>
  <c r="M45" i="12"/>
  <c r="L45" i="12"/>
  <c r="K45" i="12"/>
  <c r="J45" i="12"/>
  <c r="I45" i="12"/>
  <c r="H45" i="12"/>
  <c r="G45" i="12"/>
  <c r="F45" i="12"/>
  <c r="E45" i="12"/>
  <c r="AB44" i="12"/>
  <c r="AA44" i="12"/>
  <c r="Z44" i="12"/>
  <c r="Y44" i="12"/>
  <c r="X44" i="12"/>
  <c r="W44" i="12"/>
  <c r="V44" i="12"/>
  <c r="U44" i="12"/>
  <c r="T44" i="12"/>
  <c r="S44" i="12"/>
  <c r="R44" i="12"/>
  <c r="Q44" i="12"/>
  <c r="P44" i="12"/>
  <c r="O44" i="12"/>
  <c r="N44" i="12"/>
  <c r="M44" i="12"/>
  <c r="L44" i="12"/>
  <c r="K44" i="12"/>
  <c r="J44" i="12"/>
  <c r="I44" i="12"/>
  <c r="H44" i="12"/>
  <c r="G44" i="12"/>
  <c r="F44" i="12"/>
  <c r="E44" i="12"/>
  <c r="AB43" i="12"/>
  <c r="AA43" i="12"/>
  <c r="Z43" i="12"/>
  <c r="Y43" i="12"/>
  <c r="X43" i="12"/>
  <c r="W43" i="12"/>
  <c r="V43" i="12"/>
  <c r="U43" i="12"/>
  <c r="T43" i="12"/>
  <c r="S43" i="12"/>
  <c r="R43" i="12"/>
  <c r="Q43" i="12"/>
  <c r="P43" i="12"/>
  <c r="O43" i="12"/>
  <c r="N43" i="12"/>
  <c r="M43" i="12"/>
  <c r="L43" i="12"/>
  <c r="K43" i="12"/>
  <c r="J43" i="12"/>
  <c r="I43" i="12"/>
  <c r="H43" i="12"/>
  <c r="G43" i="12"/>
  <c r="F43" i="12"/>
  <c r="E43" i="12"/>
  <c r="AB42" i="12"/>
  <c r="AA42" i="12"/>
  <c r="Z42" i="12"/>
  <c r="Y42" i="12"/>
  <c r="X42" i="12"/>
  <c r="W42" i="12"/>
  <c r="V42" i="12"/>
  <c r="U42" i="12"/>
  <c r="T42" i="12"/>
  <c r="S42" i="12"/>
  <c r="R42" i="12"/>
  <c r="Q42" i="12"/>
  <c r="P42" i="12"/>
  <c r="O42" i="12"/>
  <c r="N42" i="12"/>
  <c r="M42" i="12"/>
  <c r="L42" i="12"/>
  <c r="K42" i="12"/>
  <c r="J42" i="12"/>
  <c r="I42" i="12"/>
  <c r="H42" i="12"/>
  <c r="G42" i="12"/>
  <c r="F42" i="12"/>
  <c r="E42" i="12"/>
  <c r="AB41" i="12"/>
  <c r="AA41" i="12"/>
  <c r="Z41" i="12"/>
  <c r="Y41" i="12"/>
  <c r="X41" i="12"/>
  <c r="W41" i="12"/>
  <c r="V41" i="12"/>
  <c r="U41" i="12"/>
  <c r="T41" i="12"/>
  <c r="S41" i="12"/>
  <c r="R41" i="12"/>
  <c r="Q41" i="12"/>
  <c r="P41" i="12"/>
  <c r="O41" i="12"/>
  <c r="N41" i="12"/>
  <c r="M41" i="12"/>
  <c r="L41" i="12"/>
  <c r="K41" i="12"/>
  <c r="J41" i="12"/>
  <c r="I41" i="12"/>
  <c r="H41" i="12"/>
  <c r="G41" i="12"/>
  <c r="F41" i="12"/>
  <c r="E41" i="12"/>
  <c r="AB40" i="12"/>
  <c r="AA40" i="12"/>
  <c r="Z40" i="12"/>
  <c r="Y40" i="12"/>
  <c r="X40" i="12"/>
  <c r="W40" i="12"/>
  <c r="V40" i="12"/>
  <c r="U40" i="12"/>
  <c r="T40" i="12"/>
  <c r="S40" i="12"/>
  <c r="R40" i="12"/>
  <c r="Q40" i="12"/>
  <c r="P40" i="12"/>
  <c r="O40" i="12"/>
  <c r="N40" i="12"/>
  <c r="M40" i="12"/>
  <c r="L40" i="12"/>
  <c r="K40" i="12"/>
  <c r="J40" i="12"/>
  <c r="I40" i="12"/>
  <c r="H40" i="12"/>
  <c r="G40" i="12"/>
  <c r="F40" i="12"/>
  <c r="E40" i="12"/>
  <c r="AB39" i="12"/>
  <c r="AA39" i="12"/>
  <c r="Z39" i="12"/>
  <c r="Y39" i="12"/>
  <c r="X39" i="12"/>
  <c r="W39" i="12"/>
  <c r="V39" i="12"/>
  <c r="U39" i="12"/>
  <c r="T39" i="12"/>
  <c r="S39" i="12"/>
  <c r="R39" i="12"/>
  <c r="Q39" i="12"/>
  <c r="P39" i="12"/>
  <c r="O39" i="12"/>
  <c r="N39" i="12"/>
  <c r="M39" i="12"/>
  <c r="L39" i="12"/>
  <c r="K39" i="12"/>
  <c r="J39" i="12"/>
  <c r="I39" i="12"/>
  <c r="H39" i="12"/>
  <c r="G39" i="12"/>
  <c r="F39" i="12"/>
  <c r="E39" i="12"/>
</calcChain>
</file>

<file path=xl/sharedStrings.xml><?xml version="1.0" encoding="utf-8"?>
<sst xmlns="http://schemas.openxmlformats.org/spreadsheetml/2006/main" count="931" uniqueCount="454">
  <si>
    <t>No</t>
  </si>
  <si>
    <t>Lighting</t>
  </si>
  <si>
    <t>Item</t>
  </si>
  <si>
    <t>Program</t>
  </si>
  <si>
    <t>Vintage</t>
  </si>
  <si>
    <t>Available fuel types</t>
  </si>
  <si>
    <t>Building Type (Principal Building Function)</t>
  </si>
  <si>
    <t>Building Prototype</t>
  </si>
  <si>
    <t>Form</t>
  </si>
  <si>
    <t>Total Floor Area (sq feet)</t>
  </si>
  <si>
    <t xml:space="preserve">Aspect Ratio </t>
  </si>
  <si>
    <t>Number of Floors</t>
  </si>
  <si>
    <t>Window Locations</t>
  </si>
  <si>
    <t>Shading Geometry</t>
  </si>
  <si>
    <t>Azimuth</t>
  </si>
  <si>
    <t xml:space="preserve">Thermal Zoning
</t>
  </si>
  <si>
    <t>Floor to ceiling height (feet)</t>
  </si>
  <si>
    <t>Glazing sill height (feet)</t>
  </si>
  <si>
    <t>Architecture</t>
  </si>
  <si>
    <t>Exterior walls</t>
  </si>
  <si>
    <t xml:space="preserve">    Construction</t>
  </si>
  <si>
    <r>
      <t xml:space="preserve">    U-factor (Btu / h * ft</t>
    </r>
    <r>
      <rPr>
        <vertAlign val="superscript"/>
        <sz val="10"/>
        <color indexed="8"/>
        <rFont val="Arial"/>
        <family val="2"/>
      </rPr>
      <t>2</t>
    </r>
    <r>
      <rPr>
        <sz val="10"/>
        <color indexed="8"/>
        <rFont val="Arial"/>
        <family val="2"/>
      </rPr>
      <t xml:space="preserve"> * °F) and/or
    R-value (h * ft</t>
    </r>
    <r>
      <rPr>
        <vertAlign val="superscript"/>
        <sz val="10"/>
        <color indexed="8"/>
        <rFont val="Arial"/>
        <family val="2"/>
      </rPr>
      <t>2</t>
    </r>
    <r>
      <rPr>
        <sz val="10"/>
        <color indexed="8"/>
        <rFont val="Arial"/>
        <family val="2"/>
      </rPr>
      <t xml:space="preserve"> * °F / Btu)</t>
    </r>
  </si>
  <si>
    <t xml:space="preserve">    Dimensions</t>
  </si>
  <si>
    <t xml:space="preserve">    Tilts and orientations</t>
  </si>
  <si>
    <t>Roof</t>
  </si>
  <si>
    <t>Window</t>
  </si>
  <si>
    <t xml:space="preserve">    Glass-Type and frame</t>
  </si>
  <si>
    <r>
      <t xml:space="preserve">    U-factor (Btu / h * ft</t>
    </r>
    <r>
      <rPr>
        <vertAlign val="superscript"/>
        <sz val="10"/>
        <color indexed="8"/>
        <rFont val="Arial"/>
        <family val="2"/>
      </rPr>
      <t>2</t>
    </r>
    <r>
      <rPr>
        <sz val="10"/>
        <color indexed="8"/>
        <rFont val="Arial"/>
        <family val="2"/>
      </rPr>
      <t xml:space="preserve"> * °F) </t>
    </r>
  </si>
  <si>
    <t xml:space="preserve">    SHGC (all)</t>
  </si>
  <si>
    <t xml:space="preserve">    Visible transmittance</t>
  </si>
  <si>
    <t xml:space="preserve">    Operable area</t>
  </si>
  <si>
    <t>Skylight</t>
  </si>
  <si>
    <t>NA</t>
  </si>
  <si>
    <t>Foundation</t>
  </si>
  <si>
    <t>Foundation Type</t>
  </si>
  <si>
    <t xml:space="preserve">    Thermal properties for ground level floor
    U-factor (Btu / h * ft2 * °F) 
    and/or
    R-value (h * ft2 * °F / Btu)</t>
  </si>
  <si>
    <t xml:space="preserve">    Thermal properties for basement walls</t>
  </si>
  <si>
    <t>Interior Partitions</t>
  </si>
  <si>
    <t xml:space="preserve">   Construction</t>
  </si>
  <si>
    <t xml:space="preserve">   Dimensions</t>
  </si>
  <si>
    <t>Internal Mass</t>
  </si>
  <si>
    <t>Air Barrier System</t>
  </si>
  <si>
    <t>HVAC</t>
  </si>
  <si>
    <t>System Type</t>
  </si>
  <si>
    <t xml:space="preserve">    Heating type</t>
  </si>
  <si>
    <t xml:space="preserve">    Cooling type</t>
  </si>
  <si>
    <t xml:space="preserve">    Distribution and terminal units</t>
  </si>
  <si>
    <t>HVAC Sizing</t>
  </si>
  <si>
    <t xml:space="preserve">    Air Conditioning</t>
  </si>
  <si>
    <t xml:space="preserve">    Heating</t>
  </si>
  <si>
    <t>HVAC Efficiency</t>
  </si>
  <si>
    <t>HVAC Control</t>
  </si>
  <si>
    <t xml:space="preserve">    Thermostat Setpoint</t>
  </si>
  <si>
    <t xml:space="preserve">    Thermostat Setback</t>
  </si>
  <si>
    <t xml:space="preserve">    Supply air temperature</t>
  </si>
  <si>
    <t xml:space="preserve">    Chilled water supply temperatures</t>
  </si>
  <si>
    <t xml:space="preserve">    Hot water supply temperatures</t>
  </si>
  <si>
    <t xml:space="preserve">    Ventilation</t>
  </si>
  <si>
    <t xml:space="preserve">    Demand Control Ventilation</t>
  </si>
  <si>
    <t xml:space="preserve">    Energy Recovery</t>
  </si>
  <si>
    <t>Supply Fan</t>
  </si>
  <si>
    <t xml:space="preserve">    Fan schedules</t>
  </si>
  <si>
    <r>
      <t xml:space="preserve">See under </t>
    </r>
    <r>
      <rPr>
        <b/>
        <sz val="10"/>
        <color indexed="8"/>
        <rFont val="Arial"/>
        <family val="2"/>
      </rPr>
      <t>Schedules</t>
    </r>
  </si>
  <si>
    <t xml:space="preserve">    Supply Fan Total Efficiency (%)</t>
  </si>
  <si>
    <t xml:space="preserve">    Supply Fan Pressure Drop</t>
  </si>
  <si>
    <t>Various depending on the fan supply air cfm</t>
  </si>
  <si>
    <t>Pump</t>
  </si>
  <si>
    <t xml:space="preserve">     Pump Type</t>
  </si>
  <si>
    <t xml:space="preserve">     Rated Pump Head</t>
  </si>
  <si>
    <t xml:space="preserve">     Pump Power</t>
  </si>
  <si>
    <t>Cooling Tower</t>
  </si>
  <si>
    <t xml:space="preserve">     Cooling Tower Type</t>
  </si>
  <si>
    <t xml:space="preserve">     Cooling Tower Power</t>
  </si>
  <si>
    <t>Service Water Heating</t>
  </si>
  <si>
    <t xml:space="preserve">    SWH type</t>
  </si>
  <si>
    <t xml:space="preserve">    Fuel type</t>
  </si>
  <si>
    <t xml:space="preserve">    Thermal efficiency (%)</t>
  </si>
  <si>
    <t xml:space="preserve">    Tank Volume (gal)</t>
  </si>
  <si>
    <t xml:space="preserve">    Water temperature setpoint</t>
  </si>
  <si>
    <t xml:space="preserve">    Water consumption</t>
  </si>
  <si>
    <t>Internal Loads &amp; Schedules</t>
  </si>
  <si>
    <r>
      <t xml:space="preserve">    Average power density (W/ft</t>
    </r>
    <r>
      <rPr>
        <vertAlign val="superscript"/>
        <sz val="10"/>
        <color indexed="8"/>
        <rFont val="Arial"/>
        <family val="2"/>
      </rPr>
      <t>2</t>
    </r>
    <r>
      <rPr>
        <sz val="10"/>
        <color indexed="8"/>
        <rFont val="Arial"/>
        <family val="2"/>
      </rPr>
      <t>)</t>
    </r>
  </si>
  <si>
    <t xml:space="preserve">    Schedule</t>
  </si>
  <si>
    <t xml:space="preserve">    Daylighting Controls</t>
  </si>
  <si>
    <t xml:space="preserve">    Occupancy Sensors</t>
  </si>
  <si>
    <t xml:space="preserve">Plug load </t>
  </si>
  <si>
    <t>Occupancy</t>
  </si>
  <si>
    <t xml:space="preserve">    Average people</t>
  </si>
  <si>
    <t>Misc.</t>
  </si>
  <si>
    <t>Elevator</t>
  </si>
  <si>
    <t>Quantity</t>
  </si>
  <si>
    <t>Motor type</t>
  </si>
  <si>
    <t>Heat Gain to Building</t>
  </si>
  <si>
    <t>Motor and fan/lights Schedules</t>
  </si>
  <si>
    <t>Exterior Lighting</t>
  </si>
  <si>
    <t xml:space="preserve">    Peak Power</t>
  </si>
  <si>
    <t>References</t>
  </si>
  <si>
    <t>Building shape</t>
  </si>
  <si>
    <t>None</t>
  </si>
  <si>
    <t>No skylights</t>
  </si>
  <si>
    <t>Draft for review, not to cite or circulate</t>
  </si>
  <si>
    <t>All 90.1 climate zones</t>
  </si>
  <si>
    <t xml:space="preserve">Location 
</t>
  </si>
  <si>
    <t>Notes:</t>
  </si>
  <si>
    <t>Kaiyu Sun: ksun@lbl.gov</t>
  </si>
  <si>
    <t>Tianzhen Hong: thong@lbl.gov</t>
  </si>
  <si>
    <t>This is the initial version of the model specification, intended for review and obtaining feedback from stakeholders.</t>
  </si>
  <si>
    <t>Window Fraction (Window-to-Wall Ratio)</t>
  </si>
  <si>
    <t>Evenly distributed along four façades</t>
  </si>
  <si>
    <t>Floor to floor height (feet)</t>
  </si>
  <si>
    <t>Schedule</t>
  </si>
  <si>
    <t>Type</t>
  </si>
  <si>
    <t>Through</t>
  </si>
  <si>
    <t>Day of Week</t>
  </si>
  <si>
    <t>1 am</t>
  </si>
  <si>
    <t>2 am</t>
  </si>
  <si>
    <t>3 am</t>
  </si>
  <si>
    <t>4 am</t>
  </si>
  <si>
    <t>5 am</t>
  </si>
  <si>
    <t>6 am</t>
  </si>
  <si>
    <t>7 am</t>
  </si>
  <si>
    <t>8 am</t>
  </si>
  <si>
    <t>9 am</t>
  </si>
  <si>
    <t>10 am</t>
  </si>
  <si>
    <t>11 am</t>
  </si>
  <si>
    <t>Noon</t>
  </si>
  <si>
    <t>1 pm</t>
  </si>
  <si>
    <t>2 pm</t>
  </si>
  <si>
    <t>3 pm</t>
  </si>
  <si>
    <t>4 pm</t>
  </si>
  <si>
    <t>5 pm</t>
  </si>
  <si>
    <t>6 pm</t>
  </si>
  <si>
    <t>7 pm</t>
  </si>
  <si>
    <t>8 pm</t>
  </si>
  <si>
    <t>9 pm</t>
  </si>
  <si>
    <t>10 pm</t>
  </si>
  <si>
    <t>11 pm</t>
  </si>
  <si>
    <t>12 pm</t>
  </si>
  <si>
    <t>Fraction</t>
  </si>
  <si>
    <t>Through 12/31</t>
  </si>
  <si>
    <t>Sun, Hol, Other</t>
  </si>
  <si>
    <t>SummerDesign</t>
  </si>
  <si>
    <t>WinterDesign</t>
  </si>
  <si>
    <t>Service Water Heater Load Schedule</t>
  </si>
  <si>
    <t>BLDG_SWH_SCH</t>
  </si>
  <si>
    <t>Infiltration Schedule</t>
  </si>
  <si>
    <t>INFIL_SCH_PNNL</t>
  </si>
  <si>
    <t>HVAC Schedules</t>
  </si>
  <si>
    <t>(Fan Schedule)</t>
  </si>
  <si>
    <t>Temperature</t>
  </si>
  <si>
    <t>(°F)</t>
  </si>
  <si>
    <t>MinOA_Sched</t>
  </si>
  <si>
    <t>All</t>
  </si>
  <si>
    <t xml:space="preserve">Notes: </t>
  </si>
  <si>
    <t xml:space="preserve">The schedules are also subject to changes in different models based on applicable code requrirements triggered by cllimate zone, system capacity, control type, or other criteria. </t>
  </si>
  <si>
    <t>Based on window fraction, location, glazing sill height, floor area and aspect ratio</t>
  </si>
  <si>
    <t xml:space="preserve">Based on floor area and aspect ratio </t>
  </si>
  <si>
    <t>Vertical</t>
  </si>
  <si>
    <t>Based on floor area and aspect ratio</t>
  </si>
  <si>
    <t>Horizontal</t>
  </si>
  <si>
    <t>2 x 4 uninsulated stud wall</t>
  </si>
  <si>
    <t>Based on floor plan and floor-to-floor height</t>
  </si>
  <si>
    <t>6 inches standard wood (16.6 lb/ft²)</t>
  </si>
  <si>
    <t>Autosized to design day</t>
  </si>
  <si>
    <t>Boiler efficiency varies by climate location and design heating capacity
Requirements in codes or standards</t>
  </si>
  <si>
    <t xml:space="preserve">180 F </t>
  </si>
  <si>
    <t>Autosized</t>
  </si>
  <si>
    <t>Natural gas</t>
  </si>
  <si>
    <t>Requirements in codes or standards</t>
  </si>
  <si>
    <r>
      <t xml:space="preserve">See under </t>
    </r>
    <r>
      <rPr>
        <b/>
        <sz val="10"/>
        <rFont val="Arial"/>
        <family val="2"/>
      </rPr>
      <t>Schedules</t>
    </r>
  </si>
  <si>
    <t>Conditioned [Y/N]</t>
  </si>
  <si>
    <t>Yes</t>
  </si>
  <si>
    <t>Based on design assumptions for façade, parking lot, entrance, etc. and requirements in codes or standards</t>
  </si>
  <si>
    <r>
      <t xml:space="preserve">See under </t>
    </r>
    <r>
      <rPr>
        <b/>
        <sz val="10"/>
        <rFont val="Arial"/>
        <family val="2"/>
      </rPr>
      <t xml:space="preserve">Schedules </t>
    </r>
    <r>
      <rPr>
        <sz val="10"/>
        <rFont val="Arial"/>
        <family val="2"/>
      </rPr>
      <t>and control requirements in codes or standards</t>
    </r>
  </si>
  <si>
    <t>Minimum Outdoor Ventilation Air Requirements</t>
  </si>
  <si>
    <t>Applicable codes or standards</t>
  </si>
  <si>
    <t>Depending on the fan motor size and requirements in codes or standards</t>
  </si>
  <si>
    <t>Same as above requirements</t>
  </si>
  <si>
    <t>Rectangular</t>
  </si>
  <si>
    <t>Built-up roof: 
Roof membrane+roof insulation+metal decking</t>
  </si>
  <si>
    <t>BLDG_ELEVATORS</t>
  </si>
  <si>
    <t>BLDG_EXTERIOR_LIGHT</t>
  </si>
  <si>
    <t>(AstronomicalClock control)</t>
  </si>
  <si>
    <t>Requirements in applicable codes or standards for motor efficiency and fan power limitation</t>
  </si>
  <si>
    <t>DOE Commercial Reference Building TSD and models (V1.3_5.0) and Addendum DF to 90.1-2007</t>
  </si>
  <si>
    <t>Gas, electricity</t>
  </si>
  <si>
    <t>Selection of representative climates based on Briggs et al. (2003)</t>
  </si>
  <si>
    <t>CW-Loop-Temp-Schedule</t>
  </si>
  <si>
    <t>HW-Loop-Temp-Schedule</t>
  </si>
  <si>
    <t>fraction</t>
  </si>
  <si>
    <t>WD, SummerDesign</t>
  </si>
  <si>
    <t>Sat, WinterDesign</t>
  </si>
  <si>
    <t>EIA, 2012, Commcer Buildings Energy Consumption Survey (CBECS) 2012</t>
  </si>
  <si>
    <t>Briggs, R.S., R.G. Lucas, and Z.T. Taylor. 2003. Climate Classification for Building Energy Codes and Standards:
Part 2—Zone Definitions, Maps, and Comparisons. ASHRAE Transactions 109(2).</t>
  </si>
  <si>
    <t xml:space="preserve">Gowri K, DW Winiarski, and RE Jarnagin.  2009.  Infiltration modeling guidelines for commercial building energy analysis .  PNNL-18898, Pacific Northwest National Laboratory, Richland, WA.  http://www.pnl.gov/main/publications/external/technical_reports/PNNL-18898.pdf
</t>
  </si>
  <si>
    <t>Goel S, M Rosenberg, R Athalye, Y Xie, W Wang, R Hart, J Zhang, V Mendon. 2014. Enhancements to ASHRAE Standard 90.1 Prototype Building Models.  PNNL-23269, Pacific Northwest National Laboratory, Richland, Washington.  http://www.pnnl.gov/main/publications/external/technical_reports/PNNL-23269.pdf</t>
  </si>
  <si>
    <t>PNNL's CBECS Study. 2007. Analysis of Building Envelope Construction in 2003 CBECS Buildings. Dave Winiarski, Mark Halverson, and Wei Jiang. Pacific Northwest National Laboratory.  March 2007.</t>
  </si>
  <si>
    <t>PNNL's CBECS Study. 2006. Review of Pre- and Post-1980 Buildings in CBECS – HVAC Equipment. Dave Winiarski, Wei Jiang and Mark Halverson.  Pacific Northwest National Laboratory.  December 2006.</t>
  </si>
  <si>
    <t>UC Berkeley and LBNL. 2009. LAB21 EnergyPlus Benchmarking Model</t>
  </si>
  <si>
    <t>Applicable codes or standards (ASHRAE 90.1)</t>
  </si>
  <si>
    <t>Long side faces South and North</t>
  </si>
  <si>
    <t>Exhaust Fan</t>
  </si>
  <si>
    <t xml:space="preserve">    Fan Total Efficiency (%)</t>
  </si>
  <si>
    <t xml:space="preserve">    Fan Pressure Drop</t>
  </si>
  <si>
    <t>on/off</t>
  </si>
  <si>
    <t xml:space="preserve">    Exhaust airflow rate </t>
  </si>
  <si>
    <r>
      <t xml:space="preserve">Lighting </t>
    </r>
    <r>
      <rPr>
        <b/>
        <vertAlign val="superscript"/>
        <sz val="10"/>
        <color indexed="8"/>
        <rFont val="Arial"/>
        <family val="2"/>
      </rPr>
      <t>2</t>
    </r>
    <r>
      <rPr>
        <b/>
        <sz val="10"/>
        <color indexed="8"/>
        <rFont val="Arial"/>
        <family val="2"/>
      </rPr>
      <t xml:space="preserve"> [W/ft²] </t>
    </r>
  </si>
  <si>
    <t>PNNL-18898. Infiltration Modeling Guidelines for Commercial Building Energy Analysis.
Modeled peak infiltration rate may be different for different codes or standards because of their continuous air barrier requirements.</t>
  </si>
  <si>
    <t>ASHRAE 90.1 Appendix G</t>
  </si>
  <si>
    <t>ASHRAE 90.1 Table 9.5.1 Lighting Power Densities using the Building Area Method</t>
  </si>
  <si>
    <t>ASHRAE 90.1 2004, 2007, 2010,2013, 2016, Energy Standard for Buildings Except Low-Rise Residential Buildings</t>
  </si>
  <si>
    <t>ASHRAE 62.1 2004, 2007, 2010, 2013 Ventilation for Acceptable Indoor Air Quality</t>
  </si>
  <si>
    <t>ASHRAE 62-1999 Ventilation for Acceptable Indoor Air Quality</t>
  </si>
  <si>
    <t>Labs21. 2008, Laboratory Modeling Guideline using ASHRAE 90.1-2007 Appendix G</t>
  </si>
  <si>
    <t xml:space="preserve">   Infiltration (cfm/ft2 exterior wall)</t>
  </si>
  <si>
    <t>PNNL-23269 Enhancements to ASHRAE Standard 90.1 Prototype Building Models</t>
  </si>
  <si>
    <t>P Mathew, etc. Advanced Benchmarking for Complex Building Types: Laboratories as an Exemplar. ACEEE conference 2010.</t>
  </si>
  <si>
    <t>DOE. A Guide to Navigating Building and Fire Codes for Laboratories.</t>
  </si>
  <si>
    <t>PG&amp;E, Southern California Edison, San Diego Gas and Electric Company. 2016. Ultra-Low Temperature Freezers: Opening the Door to Energy Savings in Laboratories, ET14PGE1721</t>
  </si>
  <si>
    <t>Number of boilers will be determined after sizing simulation. Minimum of 2 for redundancy</t>
  </si>
  <si>
    <t>Efficiency varies by design cooling capacity
Requirements in codes or standards</t>
  </si>
  <si>
    <t>National Institutes of Health. Design Requirements Manual. Issued on 12/12/2016, Rev 4/24/2019</t>
  </si>
  <si>
    <t>Depending on the actual layout of building functions</t>
  </si>
  <si>
    <t>2004, 2007, 2010, 2013, 2016</t>
  </si>
  <si>
    <t>Requirements in codes or standards
Nonresidential; Walls, Above-Grade, Mass</t>
  </si>
  <si>
    <t>NYC citygml dataset</t>
  </si>
  <si>
    <t>Number of chillers will be determined after sizing simulation. Minimum of 2 for redundancy</t>
  </si>
  <si>
    <t xml:space="preserve">&lt;ASHRAE Design Guide for tall, supertall and megatall building systems&gt; P86:"This system, regardless of geographic location and the outdoor air temperature and humidity variation during the year, usually operates on minimum outdoor air during all periods of occupancy." </t>
  </si>
  <si>
    <t>&lt;ASHRAE Design Guide for tall, supertall and megatall building systems&gt; P95:"Experience on large projects shows that the maximum number of floors from the central mechanical equipment room is limited to approximately 20 to 24 floors"; P86:"Typically, the outdoor air for the system is provided by an air-handling unit located on the roof or in a central mechanical equipment room that provides outdoor air to the unit on each floor by means of a vertical duct riser, in a shaft that is routed to each of the multiple air-conditioning local floor-by-floor air-handling units."</t>
  </si>
  <si>
    <t xml:space="preserve">780,000 ( 152.8ft x  130.9ft x (38+1) stories) </t>
  </si>
  <si>
    <t xml:space="preserve">1,460,000 ( 152.8ft x  130.9ft x (72+1) stories) </t>
  </si>
  <si>
    <t>NYC citygml dataset, median floor area is 20,130 ≈ 20,000 ft2</t>
  </si>
  <si>
    <t>&lt;ASHRAE Design Guide for tall, supertall and megatall building systems&gt; P19 and P207 (window height)</t>
  </si>
  <si>
    <t>Requirements in codes or standards
Nonresidential; Roofs - Insulation entirely above deck</t>
  </si>
  <si>
    <t>Requirements in codes or standards
Nonresidential; Vertical glazing - Metal framing (curtainwall/storefront)</t>
  </si>
  <si>
    <t>Is natural ventilation common in double-skin façade/tall and supertall?</t>
  </si>
  <si>
    <t>&lt;ASHRAE Design Guide for tall, supertall and megatall building systems&gt; P1: "A modern-day description is “mixed use”, where at ground level there could be retail and food and beverage space. Possibly, the first section of the building could be commercial (offices), the second section could be residential, and the lucrative high-level section could be a hotel."</t>
  </si>
  <si>
    <t>&lt;ASHRAE Design Guide for tall, supertall and megatall building systems&gt; Table 3.2-3.4</t>
  </si>
  <si>
    <t>Table B.2 shows 60%. Which should go with?</t>
  </si>
  <si>
    <t>38 (plus basement): 2 retails + 18 offices + 9 residential + 9 hotels
The floor distribution is flexible in OpenStudio measure</t>
  </si>
  <si>
    <t>Basement (conditioned)</t>
  </si>
  <si>
    <t>8" concrete wall; 6" concrete slab, 140 lbs heavy-weight aggregate</t>
  </si>
  <si>
    <t>Requirements in codes or standards
Nonresidential; Floors - Mass</t>
  </si>
  <si>
    <t>Centralized water-cooled chillers</t>
  </si>
  <si>
    <t>Economizer - air and water</t>
  </si>
  <si>
    <t>Centralized hot-water gas boilers</t>
  </si>
  <si>
    <t>&lt;ASHRAE Design Guide for tall, supertall and megatall building systems&gt; P16: "On larger floor plates (i.e., those with areas greater than 20,000 gross square feet, it is a core that often will take less than approximately 15% to 20% of the total floor area of a given floor."</t>
  </si>
  <si>
    <t>Constant speed</t>
  </si>
  <si>
    <t>- ASHRAE 90.1 Appendix G
- PNNL 2014. Enhancements to ASHRAE Standard 90.1 Prototype Building Models</t>
  </si>
  <si>
    <t>- &lt;ASHRAE Design Guide for tall, supertall and megatall building systems&gt; P149-150 "Typically, to avoid excessive pressure, buildings taller than 100 ft (30 m) require multiple water distribution zones."
- PNNL 2014. Enhancements to ASHRAE Standard 90.1 Prototype Building Models</t>
  </si>
  <si>
    <t>Use the pump power assumptions as specified in 90.1 Appendix G, i.e., 22 W/gpm for chilled water pump, 19 W/gpm for hot water and condensing water pumps.</t>
  </si>
  <si>
    <t>Pump distribution and pump head assumptions</t>
  </si>
  <si>
    <t>Refers to large office, large hotel and highrise aparment - 10ft of water (29890Pa)</t>
  </si>
  <si>
    <t>- &lt;ASHRAE Design Guide for tall, supertall and megatall building systems&gt; P130
- DOE Prototype large office model</t>
  </si>
  <si>
    <t>Cooling 55F, Heating maximum 110F</t>
  </si>
  <si>
    <t>44F</t>
  </si>
  <si>
    <t>DOE Prototype large office model</t>
  </si>
  <si>
    <t>ASHRAE standard 62.1</t>
  </si>
  <si>
    <t>0.5 in. w.c.</t>
  </si>
  <si>
    <r>
      <t xml:space="preserve">See under </t>
    </r>
    <r>
      <rPr>
        <b/>
        <sz val="10"/>
        <color indexed="8"/>
        <rFont val="Arial"/>
        <family val="2"/>
      </rPr>
      <t xml:space="preserve">Schedules
</t>
    </r>
    <r>
      <rPr>
        <sz val="10"/>
        <color indexed="8"/>
        <rFont val="Arial"/>
        <family val="2"/>
      </rPr>
      <t>Applicable to specific space types (e.g. laundry, dining)</t>
    </r>
  </si>
  <si>
    <t>- PNNL 2014. Enhancements to ASHRAE Standard 90.1 Prototype Building Models</t>
  </si>
  <si>
    <t>140F</t>
  </si>
  <si>
    <t>DOE prototype models</t>
  </si>
  <si>
    <t>Varies with floor function (different zoning for office, retail, residential and hotel)</t>
  </si>
  <si>
    <t xml:space="preserve">Assuming this core area percentage decreases when the total floor area increases, with 20,000 ft2 being the lower limit, we adopt a higher percentage, 20%. </t>
  </si>
  <si>
    <t>Space Type Summary</t>
  </si>
  <si>
    <t>Space Type</t>
  </si>
  <si>
    <t>Heating</t>
  </si>
  <si>
    <r>
      <t xml:space="preserve">Varies with space types
See under </t>
    </r>
    <r>
      <rPr>
        <b/>
        <sz val="10"/>
        <color indexed="8"/>
        <rFont val="Arial"/>
        <family val="2"/>
      </rPr>
      <t xml:space="preserve">Space Type Summary </t>
    </r>
  </si>
  <si>
    <t>- Applicable codes or standards (ASHRAE 90.1)
- &lt;HVAC Design Guide for High Rise Tall Buildings&gt; P46: With the air-conditioning supply systems operating on minimum outdoor air at all times, the code-mandated economizer requirement can be achieved, in periods of low wet-bulb temperature, through the use of the condenser water from the cooling tower as a means of cooling the chilled water that is supplied to the floor-by-floor air-conditioning units. This can be done by either of two approaches. The first would be to interpose a flat plate heat exchanger between the chilled water and condenser water and condenser water circuits. The second would be through injecting the condenser water directly into the chilled water system after passing the condenser water through a bypass sand filter to remove any potential fouling material from the condenser water.</t>
  </si>
  <si>
    <t>- Perimeter zones Infiltration peak value (No infiltration for core zones), cfm/ft2 exterior wall:
ASHRAE 90.1 2004: 0.202, 2007: 0.202, 
2010: 0.112, 2013: 0.112, 2016: 0.112
- Peak: when fans turn off, at peak: when fans turn on, 25% of peak
- Adjusted by wind</t>
  </si>
  <si>
    <t>autosized</t>
  </si>
  <si>
    <t>Open cooling tower with variable-speed fan</t>
  </si>
  <si>
    <t>Number of boilers?
And redundancy?</t>
  </si>
  <si>
    <t>Number of chillers? 
And redundancy?</t>
  </si>
  <si>
    <t>Number of cooling towers?
And redundancy?</t>
  </si>
  <si>
    <t>Multizone distribution with multiple pumps
One water heater and one pump per 100ft</t>
  </si>
  <si>
    <r>
      <t xml:space="preserve">ASHRAE Standard 62.1 or International Mechanical Code
Varies with space types
See under </t>
    </r>
    <r>
      <rPr>
        <b/>
        <sz val="10"/>
        <color indexed="8"/>
        <rFont val="Arial"/>
        <family val="2"/>
      </rPr>
      <t>Outdoor Air</t>
    </r>
  </si>
  <si>
    <r>
      <t xml:space="preserve">See under </t>
    </r>
    <r>
      <rPr>
        <b/>
        <sz val="10"/>
        <rFont val="Arial"/>
        <family val="2"/>
      </rPr>
      <t>Space Type Summary</t>
    </r>
    <r>
      <rPr>
        <sz val="10"/>
        <rFont val="Arial"/>
        <family val="2"/>
      </rPr>
      <t xml:space="preserve">
Requirements in codes or standards </t>
    </r>
  </si>
  <si>
    <r>
      <t xml:space="preserve">Varies with space types.
See under </t>
    </r>
    <r>
      <rPr>
        <b/>
        <sz val="10"/>
        <rFont val="Arial"/>
        <family val="2"/>
      </rPr>
      <t xml:space="preserve">Space Type Summary </t>
    </r>
    <r>
      <rPr>
        <sz val="10"/>
        <rFont val="Arial"/>
        <family val="2"/>
      </rPr>
      <t xml:space="preserve">
Example: Offices: 75°F Cooling/70°F Heating
Apartments: 75°F Cooling/70°F Heating</t>
    </r>
  </si>
  <si>
    <r>
      <t xml:space="preserve">Varies with space types. 
See under </t>
    </r>
    <r>
      <rPr>
        <b/>
        <sz val="10"/>
        <rFont val="Arial"/>
        <family val="2"/>
      </rPr>
      <t>Space Type Summary</t>
    </r>
    <r>
      <rPr>
        <sz val="10"/>
        <rFont val="Arial"/>
        <family val="2"/>
      </rPr>
      <t xml:space="preserve"> 
Example: Offices: 85°F Cooling/60°F Heating
Apartments: No setback</t>
    </r>
  </si>
  <si>
    <t>Office</t>
  </si>
  <si>
    <t>Retail</t>
  </si>
  <si>
    <t>Point_of_Sale</t>
  </si>
  <si>
    <t>Floor Function Type</t>
  </si>
  <si>
    <t>Retail_Standalone</t>
  </si>
  <si>
    <t>Storage</t>
  </si>
  <si>
    <t>Back_Space</t>
  </si>
  <si>
    <t>Cooling Setpoint [F]</t>
  </si>
  <si>
    <t>Heating Setpoint [F]</t>
  </si>
  <si>
    <t>Cooling Setback [F]</t>
  </si>
  <si>
    <t>Heating Setback [F]</t>
  </si>
  <si>
    <t>Front_Entry</t>
  </si>
  <si>
    <t>n/a</t>
  </si>
  <si>
    <t>Apartment</t>
  </si>
  <si>
    <t>Corridor</t>
  </si>
  <si>
    <t>Top floor</t>
  </si>
  <si>
    <t>Elevator_Machine</t>
  </si>
  <si>
    <r>
      <t xml:space="preserve">80 </t>
    </r>
    <r>
      <rPr>
        <vertAlign val="superscript"/>
        <sz val="10"/>
        <color indexed="8"/>
        <rFont val="Arial"/>
        <family val="2"/>
      </rPr>
      <t>2</t>
    </r>
  </si>
  <si>
    <t>2. &lt;ASHRAE Design Guide for tall, supertall and megatall building systems&gt; P140</t>
  </si>
  <si>
    <r>
      <t xml:space="preserve">60 </t>
    </r>
    <r>
      <rPr>
        <vertAlign val="superscript"/>
        <sz val="10"/>
        <color indexed="8"/>
        <rFont val="Arial"/>
        <family val="2"/>
      </rPr>
      <t>2</t>
    </r>
  </si>
  <si>
    <t>HVAC equipment</t>
  </si>
  <si>
    <t>packaged air-cooled DX unit</t>
  </si>
  <si>
    <t>&lt;ASHRAE Design Guide for tall supertall and megatall building systems&gt; P140-141.
Size should be autosized based on elevator power. DX unit may require 10-15 tons or more in a single EMR</t>
  </si>
  <si>
    <t>950ft2</t>
  </si>
  <si>
    <t>People</t>
  </si>
  <si>
    <t>ALL</t>
  </si>
  <si>
    <t>Plug</t>
  </si>
  <si>
    <t>Infiltration</t>
  </si>
  <si>
    <t>Cooling</t>
  </si>
  <si>
    <t>SWH</t>
  </si>
  <si>
    <t>FAN</t>
  </si>
  <si>
    <t>Source: Highrise Apartment prototype model</t>
  </si>
  <si>
    <t>BLDG_LIGHT_SCH</t>
  </si>
  <si>
    <t>WD</t>
  </si>
  <si>
    <t>Sat</t>
  </si>
  <si>
    <t>BLDG_EQUIP_SCH</t>
  </si>
  <si>
    <t>BLDG_OCC_SCH</t>
  </si>
  <si>
    <t>Sun</t>
  </si>
  <si>
    <t>ELEV_LIGHT_FAN_SCH_24_7</t>
  </si>
  <si>
    <t>HTGSETP_SCH</t>
  </si>
  <si>
    <t>CLGSETP_SCH</t>
  </si>
  <si>
    <t>HVACOperationSchd</t>
  </si>
  <si>
    <t>Cool-Supply-Air-Temp-Sch</t>
  </si>
  <si>
    <t>Temperature
(°F)</t>
  </si>
  <si>
    <t>Heat-Supply-Air-Temp-Sch</t>
  </si>
  <si>
    <t>(Climate Zone 1-3)</t>
  </si>
  <si>
    <t>MinOA_MotorizedDamper_Sched</t>
  </si>
  <si>
    <t>(Climate Zone 4-8)</t>
  </si>
  <si>
    <t>Apartment-Apartment</t>
  </si>
  <si>
    <t>Apartment-Corridor</t>
  </si>
  <si>
    <t>Hotel</t>
  </si>
  <si>
    <t>Lobby</t>
  </si>
  <si>
    <t>Café</t>
  </si>
  <si>
    <t>Laundry</t>
  </si>
  <si>
    <t>Source: Large Office prototype model</t>
  </si>
  <si>
    <t>Source: Retail Standalone prototype model</t>
  </si>
  <si>
    <t>Sat.</t>
  </si>
  <si>
    <t>Retail_Standalone-All space types</t>
  </si>
  <si>
    <t>(FAN_SCH)</t>
  </si>
  <si>
    <t>(°C)</t>
  </si>
  <si>
    <t>OA_DAMPER_SCH</t>
  </si>
  <si>
    <t>Dual Zone Control Type Sched</t>
  </si>
  <si>
    <t>Control Type</t>
  </si>
  <si>
    <t>Office-Office (applies to all offices)</t>
  </si>
  <si>
    <t>All floors</t>
  </si>
  <si>
    <t>Mechanical</t>
  </si>
  <si>
    <t>Large Hotel prototype model</t>
  </si>
  <si>
    <t>Vac_Guest_Room</t>
  </si>
  <si>
    <t>Notes</t>
  </si>
  <si>
    <t>Occ_Guest_Room_Lg</t>
  </si>
  <si>
    <t>Occ_Guest_Room_Sm</t>
  </si>
  <si>
    <t>No setback in 2004, setback 74/66 in 2007+, schedule is different for 2013+</t>
  </si>
  <si>
    <t>Banquet</t>
  </si>
  <si>
    <t>Dining</t>
  </si>
  <si>
    <t>Kitchen</t>
  </si>
  <si>
    <t>Peak Motor Power Watts per elevator (kW)</t>
  </si>
  <si>
    <t>Tall: 17*28.3 kW; Super tall: 32*54.5 kW; 15% of heat dissipation</t>
  </si>
  <si>
    <t>See note</t>
  </si>
  <si>
    <t>- &lt;ASHRAE Design Guide for tall, supertall and megatall building systems&gt; P132: rule of thumb, one elevator for each 40,000 to 50,000 gross ft2, use 45,000ft here.
- For supertall and megatall, sky lobby approach is used. At least one elevator machine room will be in the middle of the building.
- Number of elevators applied to each function type will be allocated according to their number of floors</t>
  </si>
  <si>
    <t>Interior, 15% of motor power</t>
  </si>
  <si>
    <t>Peak Fan/lights Power Watts per elevator (W)</t>
  </si>
  <si>
    <t>Internal Loads Schedules</t>
  </si>
  <si>
    <t>(for public spaces)</t>
  </si>
  <si>
    <t>SummerDesignDay</t>
  </si>
  <si>
    <t>WinterDesignDay</t>
  </si>
  <si>
    <t>Sun, Hol, and Other</t>
  </si>
  <si>
    <t>GuestRoom_Ltg_Sch_Base</t>
  </si>
  <si>
    <t>(for guest rooms)</t>
  </si>
  <si>
    <t>Sat, Sun, Hol</t>
  </si>
  <si>
    <t>SummerDesignDay CustomDay1 CustomDay2</t>
  </si>
  <si>
    <t>(for public spaces on the ground floor)</t>
  </si>
  <si>
    <t>GuestRoom_Eqp_Sch</t>
  </si>
  <si>
    <t>Kitchen_Elec_Equip_SCH</t>
  </si>
  <si>
    <t>(for kitchen, dining and banquet)</t>
  </si>
  <si>
    <t>Sat, Sun, Hol, Others</t>
  </si>
  <si>
    <t>Kitchen_Gas_Equip_SCH</t>
  </si>
  <si>
    <t>WD, Sat</t>
  </si>
  <si>
    <t>(for kitchen)</t>
  </si>
  <si>
    <t>Sun, Hol, Others</t>
  </si>
  <si>
    <t>GUESTROOM_ OCC_SCH</t>
  </si>
  <si>
    <t>Sat, Sun, Hol, others</t>
  </si>
  <si>
    <t>Kitchen_Exhaust_SCH</t>
  </si>
  <si>
    <t>WD,SummerDesignDay</t>
  </si>
  <si>
    <t>Sat, WinterDesignDay</t>
  </si>
  <si>
    <t>GuestRoom_SWH_Sch</t>
  </si>
  <si>
    <t>Others</t>
  </si>
  <si>
    <t>LaundryRoom_SWH_Sch</t>
  </si>
  <si>
    <t>INFIL_QUARTER_ON_SCH</t>
  </si>
  <si>
    <t>(for all zones)</t>
  </si>
  <si>
    <t>GUESTROOM_FAN_SCH</t>
  </si>
  <si>
    <t>(HVAC Operation)</t>
  </si>
  <si>
    <t>COMMONAREA_FAN_SCH</t>
  </si>
  <si>
    <t>HtgSetP_Sch</t>
  </si>
  <si>
    <t>ClgSetP_Sch</t>
  </si>
  <si>
    <t>Laundry Exhaust Fan</t>
  </si>
  <si>
    <t>Hotel-all below</t>
  </si>
  <si>
    <t>DOE Prototype Models (Large Office, Large Hotel and Highrise Apartment)</t>
  </si>
  <si>
    <t>Traction</t>
  </si>
  <si>
    <r>
      <t>People</t>
    </r>
    <r>
      <rPr>
        <b/>
        <sz val="10"/>
        <color indexed="8"/>
        <rFont val="Arial"/>
        <family val="2"/>
      </rPr>
      <t xml:space="preserve"> [ft²/person] </t>
    </r>
  </si>
  <si>
    <r>
      <t>Plug and Process</t>
    </r>
    <r>
      <rPr>
        <b/>
        <sz val="10"/>
        <color indexed="8"/>
        <rFont val="Arial"/>
        <family val="2"/>
      </rPr>
      <t xml:space="preserve"> [W/ft²]</t>
    </r>
  </si>
  <si>
    <t>People OSA Ventilation (cfm/person)</t>
  </si>
  <si>
    <t>1. The ventilation requirements are based on the ASHRAE Standard 62.1.</t>
  </si>
  <si>
    <t>Total (combined) OSA Ventilation (cfm/person)</t>
  </si>
  <si>
    <t>90.1-2004
(62-1999)</t>
  </si>
  <si>
    <t>90.1-2007
(62.1-2004)</t>
  </si>
  <si>
    <t>90.1-2010
(62.1-2007)</t>
  </si>
  <si>
    <t>90.1-2016
(62.1-2013)</t>
  </si>
  <si>
    <t>90.1-2013
(62.1-2010)</t>
  </si>
  <si>
    <t>Specific type of double-skin façade and modeling methods</t>
  </si>
  <si>
    <t xml:space="preserve">Primary chilled water (CHW) pumps: constant speed; 
Secondary CHW pump: variable speed; 
Condensing Water (CW) pump: variable speed; 
Hot water (HW) pump: variable speed </t>
  </si>
  <si>
    <t>Total (combined) OSA Ventilation (cfm/ft2)</t>
  </si>
  <si>
    <t xml:space="preserve">2. The values of cfm/ft2 of hotel guest rooms refer to the DOE Large Hotel Prototype model. Originally, each "Guest Room" zone of 264 sft contains one guestroom with one bedroom and one bath. Each "Guest Room" zone of 420 sft contains one guest suite with one bedroom, one living room, and one bath.    ASHRAE 62-1999 requires 30 cfm per each living room and each bedroom and 35 cfm per bath, regardless of area.  For bathroom, the 35 cfm OA requirement is the installed capacity for intermittent use.  Based on the interpretation from ASHRAE (http://www.ashrae.org/technology/page/913), the 35 cfm of outdoor air can be supplied to the hotel/motel bedroom then exhausted through the bathroom at the same rate, this would meet the standard for both the bedroom and the bathroom. So, we should use a ventilation rate of 35 cfm for guestroom, not 65 cfm. This is consistent with inputs from AEDG Highway Lodging project committee.  Thus, the OA rate equals to 35 cfm for standard guest room and 60 cfm for suite. </t>
  </si>
  <si>
    <t>3. The total kitchen exhaust flow rate is assumed based on engineering judgment and a review of actual kitchen designs (PNNL report: Achieving the 30% Goal: Energy and Cost Savings Analysis of ASHRAE Standard 90.1-2010)</t>
  </si>
  <si>
    <r>
      <t>Area OSA Ventilation</t>
    </r>
    <r>
      <rPr>
        <b/>
        <sz val="10"/>
        <rFont val="Arial"/>
        <family val="2"/>
      </rPr>
      <t xml:space="preserve"> (cfm/ft</t>
    </r>
    <r>
      <rPr>
        <b/>
        <vertAlign val="superscript"/>
        <sz val="10"/>
        <rFont val="Arial"/>
        <family val="2"/>
      </rPr>
      <t>2</t>
    </r>
    <r>
      <rPr>
        <b/>
        <sz val="10"/>
        <rFont val="Arial"/>
        <family val="2"/>
      </rPr>
      <t>)</t>
    </r>
  </si>
  <si>
    <t>4. For hotel kitchen, ventilation requirement is not defined in 62.1-2004 and 2007, only exhaust rate (0.7cfm/fts) is defined, which is used as the ventilation requirement here.</t>
  </si>
  <si>
    <t>Exhaust (cfm/zone)</t>
  </si>
  <si>
    <t>5. The total laundry exhaust flow rate refers to DOE large hotel prototype models.</t>
  </si>
  <si>
    <t>Questions/To confirm</t>
  </si>
  <si>
    <r>
      <t xml:space="preserve">Applicable to hotel kitchen and laundry
See under </t>
    </r>
    <r>
      <rPr>
        <b/>
        <sz val="10"/>
        <color indexed="8"/>
        <rFont val="Arial"/>
        <family val="2"/>
      </rPr>
      <t>Outdoor Air</t>
    </r>
  </si>
  <si>
    <t>Parking floor?</t>
  </si>
  <si>
    <t>Sang Hoon Lee</t>
  </si>
  <si>
    <t>Wanni Zhang</t>
  </si>
  <si>
    <t>LBNL is developing a prototype energy model to support the evaluation of energy efficiency for mixed-use tall buildings.</t>
  </si>
  <si>
    <t>Lawrence Berkeley National Laboratory, updated on 1-14-2020</t>
  </si>
  <si>
    <t>Prototype Tall Buildings Modeling Specifications</t>
  </si>
  <si>
    <t>Descriptions (Tall Buildings, &gt;100m)</t>
  </si>
  <si>
    <t>Descriptions (SuperTall Buildings, &gt;300m)</t>
  </si>
  <si>
    <t>1. Listed lighting power density is based on applicable requirements in ASHRAE Standard 90.1-2004. The actual inputs for the models are based on applicable codes and standards</t>
  </si>
  <si>
    <t>Mixed-use Tall and SuperTall Buildings (retail + office + residential + hotel)</t>
  </si>
  <si>
    <t xml:space="preserve">    Economizers - air side</t>
  </si>
  <si>
    <t xml:space="preserve">    Economizers - water side</t>
  </si>
  <si>
    <t>17
Allocation=&gt; retail: 1; office: 8; residential: 4; hotel: 4</t>
  </si>
  <si>
    <t>32
Allocation=&gt; retail: 1; office: 15; residential: 8; hotel: 8</t>
  </si>
  <si>
    <t>Data Sources</t>
  </si>
  <si>
    <t>Original: 1/14/2020; Last Updated: 1/15/2020</t>
  </si>
  <si>
    <t>LBNL team contact:</t>
  </si>
  <si>
    <t>Requirements in codes or standards. 
When required, interpose a flat plate heat exchanger between the chilled water and condenser water circuits</t>
  </si>
  <si>
    <t>60% of above-grade gross walls</t>
  </si>
  <si>
    <t>Steel-frame walls (2X4 16 in o.c.)
0.4 in. stucco+5/8 in. gypsum board + wall Insulation+5/8 in. gypsum board</t>
  </si>
  <si>
    <t>Approximation construction structure. U-value will refer to 90.1</t>
  </si>
  <si>
    <t>Double-pane window. Hypothetical window with weighted U-factor and SHGC</t>
  </si>
  <si>
    <t>Global Tall Building Database of the CTBUH
TC9.12, for super tall buildings: 
- Retail: floor-floor 16ft; floor-ceiling 14ft
- Office: 13.8ft (other floor types are the same because the floor functions may vary with tenants)</t>
  </si>
  <si>
    <t>Update: 15% for tall building, 20% for super tall as it needs more elevator hoistway</t>
  </si>
  <si>
    <t>Retail: floor-floor 16ft; floor-ceiling 14ft
Office and other types: 11.5ft
Basement: floor-floor 16ft, no plenum</t>
  </si>
  <si>
    <t>Retail and basement: floor-floor 16ft; floor-ceiling 14ft
Office and other types: 13.8ft
Basement: floor-floor 16ft, no plenum</t>
  </si>
  <si>
    <t>Schindler product brochure</t>
  </si>
  <si>
    <t>- Office and retail: Floor-by-Floor AHU with VAV terminal
- Residential and hotel: fan coil + DOAS (to each room), VAV for hotel common areas
- DOAS supplying neutral outdoor air to each AHU, or subcooled to remove additional moisture, depending on humidity requirement</t>
  </si>
  <si>
    <t>Update: 15% for both tall and supertall, but add sky lobby so no need for extra elevator rolls</t>
  </si>
  <si>
    <t>2 rolls of elevator =&gt; big machine room width = single machine room width*2 (supertall: 4.505*2)</t>
  </si>
  <si>
    <t>machine room width of Tall used dimension of two elevator roll + elevator lobby</t>
  </si>
  <si>
    <t>72 (plus basement): 3 retails + 34 offices + 1 skylobby + 17 residential + 17 hotels
The floor distribution is flexible in OpenStudio measure</t>
  </si>
  <si>
    <t>- Total number of floors from Global Tall Building Database of the CTBUH.
- ASHRAE TC9.12: 2~4 retails, then 50% offices, 50% residential
- Skylobby is an intermediate interchange floor for switching elevators, which is unique for supertall buildings
- Elevator machine room (conditioned) is on top of the roof</t>
  </si>
  <si>
    <t>Schindler product brochure. For tall building: 180m rise, 1150kg load (machine room dimensions: 2500x4350x2600mm); For super tall, 300m rise (super tall can reach most 600 meter), 1150kg load (machine room dimensions: 2700x4505x4200mm). 15% of the motor power is dissipated as heat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</si>
</sst>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3" formatCode="_(* #,##0.00_);_(* \(#,##0.00\);_(* &quot;-&quot;??_);_(@_)"/>
    <numFmt numFmtId="164" formatCode="0.0"/>
    <numFmt numFmtId="165" formatCode="#,##0.0"/>
    <numFmt numFmtId="166" formatCode="0.000"/>
  </numFmts>
  <fonts count="36">
    <font>
      <sz val="11"/>
      <color theme="1"/>
      <name val="Calibri"/>
      <family val="2"/>
      <scheme val="minor"/>
    </font>
    <font>
      <sz val="11"/>
      <color theme="1"/>
      <name val="Calibri"/>
      <family val="2"/>
      <scheme val="minor"/>
    </font>
    <font>
      <sz val="10"/>
      <name val="Arial"/>
      <family val="2"/>
    </font>
    <font>
      <b/>
      <sz val="14"/>
      <name val="Arial"/>
      <family val="2"/>
    </font>
    <font>
      <i/>
      <sz val="11"/>
      <name val="Arial"/>
      <family val="2"/>
    </font>
    <font>
      <i/>
      <sz val="14"/>
      <name val="Arial"/>
      <family val="2"/>
    </font>
    <font>
      <b/>
      <sz val="12"/>
      <name val="Arial"/>
      <family val="2"/>
    </font>
    <font>
      <sz val="14"/>
      <name val="Arial"/>
      <family val="2"/>
    </font>
    <font>
      <b/>
      <sz val="10"/>
      <name val="Arial"/>
      <family val="2"/>
    </font>
    <font>
      <sz val="8"/>
      <name val="Arial"/>
      <family val="2"/>
    </font>
    <font>
      <sz val="10"/>
      <color indexed="8"/>
      <name val="Arial"/>
      <family val="2"/>
    </font>
    <font>
      <sz val="8"/>
      <color indexed="8"/>
      <name val="Arial"/>
      <family val="2"/>
    </font>
    <font>
      <b/>
      <sz val="10"/>
      <color indexed="8"/>
      <name val="Arial"/>
      <family val="2"/>
    </font>
    <font>
      <vertAlign val="superscript"/>
      <sz val="10"/>
      <color indexed="8"/>
      <name val="Arial"/>
      <family val="2"/>
    </font>
    <font>
      <sz val="8"/>
      <color indexed="8"/>
      <name val="MS Sans Serif"/>
      <family val="2"/>
    </font>
    <font>
      <b/>
      <sz val="16"/>
      <color theme="1"/>
      <name val="Calibri"/>
      <family val="2"/>
      <scheme val="minor"/>
    </font>
    <font>
      <b/>
      <sz val="11"/>
      <color theme="1"/>
      <name val="Calibri"/>
      <family val="2"/>
      <scheme val="minor"/>
    </font>
    <font>
      <sz val="11"/>
      <color rgb="FFFF0000"/>
      <name val="Calibri"/>
      <family val="2"/>
      <scheme val="minor"/>
    </font>
    <font>
      <b/>
      <sz val="10"/>
      <color indexed="36"/>
      <name val="Arial"/>
      <family val="2"/>
    </font>
    <font>
      <b/>
      <sz val="8"/>
      <color indexed="9"/>
      <name val="Arial"/>
      <family val="2"/>
    </font>
    <font>
      <sz val="8"/>
      <color indexed="8"/>
      <name val="MS Sans Serif"/>
      <charset val="1"/>
    </font>
    <font>
      <b/>
      <sz val="8"/>
      <name val="Arial"/>
      <family val="2"/>
    </font>
    <font>
      <i/>
      <sz val="10"/>
      <name val="Arial"/>
      <family val="2"/>
    </font>
    <font>
      <sz val="8"/>
      <color indexed="8"/>
      <name val="Times New Roman"/>
      <family val="1"/>
    </font>
    <font>
      <b/>
      <vertAlign val="superscript"/>
      <sz val="10"/>
      <color indexed="8"/>
      <name val="Arial"/>
      <family val="2"/>
    </font>
    <font>
      <sz val="10"/>
      <color theme="1"/>
      <name val="Arial"/>
      <family val="2"/>
    </font>
    <font>
      <sz val="11"/>
      <name val="Calibri"/>
      <family val="2"/>
    </font>
    <font>
      <b/>
      <vertAlign val="superscript"/>
      <sz val="10"/>
      <name val="Arial"/>
      <family val="2"/>
    </font>
    <font>
      <sz val="11"/>
      <color rgb="FFFF0000"/>
      <name val="Calibri"/>
      <family val="2"/>
    </font>
    <font>
      <sz val="8"/>
      <color rgb="FFFF0000"/>
      <name val="MS Sans Serif"/>
      <charset val="1"/>
    </font>
    <font>
      <sz val="8"/>
      <color theme="1"/>
      <name val="Arial"/>
      <family val="2"/>
    </font>
    <font>
      <b/>
      <sz val="11"/>
      <color indexed="8"/>
      <name val="Arial"/>
      <family val="2"/>
    </font>
    <font>
      <sz val="8"/>
      <name val="Times New Roman"/>
      <family val="1"/>
    </font>
    <font>
      <sz val="8"/>
      <color theme="1" tint="0.499984740745262"/>
      <name val="Arial"/>
      <family val="2"/>
    </font>
    <font>
      <sz val="8"/>
      <color indexed="10"/>
      <name val="Arial"/>
      <family val="2"/>
    </font>
    <font>
      <b/>
      <sz val="9"/>
      <name val="Arial"/>
      <family val="2"/>
    </font>
  </fonts>
  <fills count="9">
    <fill>
      <patternFill patternType="none"/>
    </fill>
    <fill>
      <patternFill patternType="gray125"/>
    </fill>
    <fill>
      <patternFill patternType="solid">
        <fgColor indexed="43"/>
        <bgColor indexed="64"/>
      </patternFill>
    </fill>
    <fill>
      <patternFill patternType="solid">
        <fgColor indexed="41"/>
        <bgColor indexed="64"/>
      </patternFill>
    </fill>
    <fill>
      <patternFill patternType="solid">
        <fgColor rgb="FFCCFFFF"/>
        <bgColor indexed="64"/>
      </patternFill>
    </fill>
    <fill>
      <patternFill patternType="solid">
        <fgColor rgb="FFFFFF00"/>
        <bgColor indexed="64"/>
      </patternFill>
    </fill>
    <fill>
      <patternFill patternType="solid">
        <fgColor rgb="FFFFFFCC"/>
      </patternFill>
    </fill>
    <fill>
      <patternFill patternType="solid">
        <fgColor indexed="63"/>
        <bgColor indexed="64"/>
      </patternFill>
    </fill>
    <fill>
      <patternFill patternType="solid">
        <fgColor theme="7" tint="0.79998168889431442"/>
        <bgColor indexed="64"/>
      </patternFill>
    </fill>
  </fills>
  <borders count="57">
    <border>
      <left/>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bottom style="medium">
        <color indexed="64"/>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right style="thin">
        <color indexed="64"/>
      </right>
      <top style="medium">
        <color indexed="64"/>
      </top>
      <bottom/>
      <diagonal/>
    </border>
    <border>
      <left/>
      <right/>
      <top style="medium">
        <color indexed="64"/>
      </top>
      <bottom/>
      <diagonal/>
    </border>
    <border>
      <left style="thin">
        <color indexed="64"/>
      </left>
      <right style="thin">
        <color indexed="64"/>
      </right>
      <top style="medium">
        <color indexed="64"/>
      </top>
      <bottom/>
      <diagonal/>
    </border>
    <border>
      <left style="medium">
        <color indexed="64"/>
      </left>
      <right style="thin">
        <color indexed="64"/>
      </right>
      <top/>
      <bottom/>
      <diagonal/>
    </border>
    <border>
      <left style="thin">
        <color indexed="64"/>
      </left>
      <right/>
      <top/>
      <bottom/>
      <diagonal/>
    </border>
    <border>
      <left/>
      <right style="thin">
        <color indexed="64"/>
      </right>
      <top/>
      <bottom/>
      <diagonal/>
    </border>
    <border>
      <left style="medium">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bottom style="thin">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thin">
        <color indexed="64"/>
      </top>
      <bottom/>
      <diagonal/>
    </border>
    <border>
      <left/>
      <right style="thin">
        <color indexed="64"/>
      </right>
      <top style="thin">
        <color indexed="64"/>
      </top>
      <bottom/>
      <diagonal/>
    </border>
    <border>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right style="medium">
        <color indexed="64"/>
      </right>
      <top style="thin">
        <color indexed="64"/>
      </top>
      <bottom/>
      <diagonal/>
    </border>
    <border>
      <left/>
      <right style="medium">
        <color indexed="64"/>
      </right>
      <top/>
      <bottom style="thin">
        <color indexed="64"/>
      </bottom>
      <diagonal/>
    </border>
    <border>
      <left/>
      <right style="thin">
        <color indexed="64"/>
      </right>
      <top style="medium">
        <color indexed="64"/>
      </top>
      <bottom style="thin">
        <color indexed="64"/>
      </bottom>
      <diagonal/>
    </border>
    <border>
      <left/>
      <right/>
      <top style="thin">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rgb="FFB2B2B2"/>
      </left>
      <right style="thin">
        <color rgb="FFB2B2B2"/>
      </right>
      <top style="thin">
        <color rgb="FFB2B2B2"/>
      </top>
      <bottom style="thin">
        <color rgb="FFB2B2B2"/>
      </bottom>
      <diagonal/>
    </border>
    <border>
      <left style="medium">
        <color indexed="64"/>
      </left>
      <right/>
      <top style="medium">
        <color indexed="64"/>
      </top>
      <bottom/>
      <diagonal/>
    </border>
    <border>
      <left/>
      <right style="medium">
        <color indexed="64"/>
      </right>
      <top style="medium">
        <color indexed="64"/>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s>
  <cellStyleXfs count="15">
    <xf numFmtId="0" fontId="0" fillId="0" borderId="0"/>
    <xf numFmtId="0" fontId="2" fillId="0" borderId="0"/>
    <xf numFmtId="0" fontId="14" fillId="0" borderId="0" applyNumberFormat="0" applyFill="0" applyBorder="0" applyAlignment="0" applyProtection="0"/>
    <xf numFmtId="0" fontId="1" fillId="0" borderId="0"/>
    <xf numFmtId="0" fontId="1" fillId="0" borderId="0"/>
    <xf numFmtId="0" fontId="2" fillId="0" borderId="0"/>
    <xf numFmtId="0" fontId="20" fillId="0" borderId="0" applyNumberFormat="0" applyFill="0" applyBorder="0" applyAlignment="0" applyProtection="0"/>
    <xf numFmtId="0" fontId="1" fillId="6" borderId="46" applyNumberFormat="0" applyFont="0" applyAlignment="0" applyProtection="0"/>
    <xf numFmtId="0" fontId="14" fillId="0" borderId="0" applyNumberFormat="0" applyFill="0" applyBorder="0" applyAlignment="0" applyProtection="0"/>
    <xf numFmtId="0" fontId="1" fillId="0" borderId="0"/>
    <xf numFmtId="43" fontId="14" fillId="0" borderId="0" applyFont="0" applyFill="0" applyBorder="0" applyAlignment="0" applyProtection="0"/>
    <xf numFmtId="43" fontId="2" fillId="0" borderId="0" applyFont="0" applyFill="0" applyBorder="0" applyAlignment="0" applyProtection="0"/>
    <xf numFmtId="9" fontId="2" fillId="0" borderId="0" applyFont="0" applyFill="0" applyBorder="0" applyAlignment="0" applyProtection="0"/>
    <xf numFmtId="0" fontId="2" fillId="0" borderId="0"/>
    <xf numFmtId="43" fontId="1" fillId="0" borderId="0" applyFont="0" applyFill="0" applyBorder="0" applyAlignment="0" applyProtection="0"/>
  </cellStyleXfs>
  <cellXfs count="377">
    <xf numFmtId="0" fontId="0" fillId="0" borderId="0" xfId="0"/>
    <xf numFmtId="0" fontId="3" fillId="0" borderId="0" xfId="1" applyFont="1" applyBorder="1" applyAlignment="1">
      <alignment vertical="top"/>
    </xf>
    <xf numFmtId="0" fontId="4" fillId="0" borderId="0" xfId="1" applyFont="1" applyBorder="1" applyAlignment="1">
      <alignment horizontal="left" vertical="top"/>
    </xf>
    <xf numFmtId="0" fontId="5" fillId="0" borderId="3" xfId="1" applyFont="1" applyBorder="1" applyAlignment="1">
      <alignment vertical="top"/>
    </xf>
    <xf numFmtId="0" fontId="7" fillId="0" borderId="19" xfId="1" applyFont="1" applyBorder="1" applyAlignment="1">
      <alignment horizontal="left" vertical="top"/>
    </xf>
    <xf numFmtId="0" fontId="2" fillId="3" borderId="28" xfId="1" applyFont="1" applyFill="1" applyBorder="1" applyAlignment="1">
      <alignment horizontal="left" vertical="center" wrapText="1"/>
    </xf>
    <xf numFmtId="0" fontId="2" fillId="0" borderId="30" xfId="1" applyBorder="1" applyAlignment="1">
      <alignment horizontal="left" vertical="top" wrapText="1"/>
    </xf>
    <xf numFmtId="0" fontId="7" fillId="0" borderId="19" xfId="1" applyFont="1" applyFill="1" applyBorder="1" applyAlignment="1">
      <alignment horizontal="left" vertical="top" wrapText="1"/>
    </xf>
    <xf numFmtId="0" fontId="7" fillId="0" borderId="23" xfId="1" applyFont="1" applyBorder="1" applyAlignment="1">
      <alignment horizontal="left" vertical="top" wrapText="1"/>
    </xf>
    <xf numFmtId="0" fontId="2" fillId="0" borderId="0" xfId="1" applyAlignment="1">
      <alignment vertical="top" wrapText="1"/>
    </xf>
    <xf numFmtId="0" fontId="2" fillId="0" borderId="0" xfId="1" applyBorder="1" applyAlignment="1">
      <alignment vertical="top" wrapText="1"/>
    </xf>
    <xf numFmtId="0" fontId="2" fillId="0" borderId="0" xfId="1" applyFill="1" applyAlignment="1">
      <alignment vertical="top" wrapText="1"/>
    </xf>
    <xf numFmtId="0" fontId="2" fillId="0" borderId="20" xfId="1" applyBorder="1" applyAlignment="1">
      <alignment horizontal="left" vertical="top" wrapText="1"/>
    </xf>
    <xf numFmtId="0" fontId="10" fillId="3" borderId="28" xfId="1" applyFont="1" applyFill="1" applyBorder="1" applyAlignment="1">
      <alignment horizontal="left" vertical="center" wrapText="1"/>
    </xf>
    <xf numFmtId="0" fontId="2" fillId="0" borderId="42" xfId="1" applyBorder="1" applyAlignment="1">
      <alignment horizontal="left" vertical="top" wrapText="1"/>
    </xf>
    <xf numFmtId="0" fontId="2" fillId="0" borderId="19" xfId="1" applyFill="1" applyBorder="1" applyAlignment="1">
      <alignment horizontal="left" vertical="top" wrapText="1"/>
    </xf>
    <xf numFmtId="0" fontId="12" fillId="0" borderId="28" xfId="1" applyFont="1" applyFill="1" applyBorder="1" applyAlignment="1">
      <alignment horizontal="left" vertical="top" wrapText="1"/>
    </xf>
    <xf numFmtId="0" fontId="2" fillId="0" borderId="30" xfId="1" applyFill="1" applyBorder="1" applyAlignment="1">
      <alignment horizontal="left" vertical="top" wrapText="1"/>
    </xf>
    <xf numFmtId="0" fontId="2" fillId="0" borderId="20" xfId="1" applyBorder="1" applyAlignment="1">
      <alignment vertical="top" wrapText="1"/>
    </xf>
    <xf numFmtId="0" fontId="2" fillId="0" borderId="23" xfId="1" applyFill="1" applyBorder="1" applyAlignment="1">
      <alignment vertical="top" wrapText="1"/>
    </xf>
    <xf numFmtId="0" fontId="2" fillId="0" borderId="23" xfId="1" applyBorder="1" applyAlignment="1">
      <alignment vertical="top" wrapText="1"/>
    </xf>
    <xf numFmtId="0" fontId="2" fillId="0" borderId="16" xfId="1" applyBorder="1" applyAlignment="1">
      <alignment vertical="top" wrapText="1"/>
    </xf>
    <xf numFmtId="0" fontId="2" fillId="0" borderId="44" xfId="1" applyBorder="1" applyAlignment="1">
      <alignment vertical="top" wrapText="1"/>
    </xf>
    <xf numFmtId="0" fontId="2" fillId="0" borderId="0" xfId="1" applyBorder="1" applyAlignment="1">
      <alignment wrapText="1"/>
    </xf>
    <xf numFmtId="0" fontId="9" fillId="0" borderId="0" xfId="1" applyFont="1" applyBorder="1" applyAlignment="1">
      <alignment horizontal="left" vertical="center" wrapText="1"/>
    </xf>
    <xf numFmtId="0" fontId="3" fillId="0" borderId="0" xfId="1" applyFont="1" applyBorder="1" applyAlignment="1">
      <alignment vertical="center"/>
    </xf>
    <xf numFmtId="0" fontId="5" fillId="0" borderId="3" xfId="1" applyFont="1" applyBorder="1" applyAlignment="1">
      <alignment vertical="center"/>
    </xf>
    <xf numFmtId="0" fontId="2" fillId="0" borderId="0" xfId="1" applyBorder="1" applyAlignment="1">
      <alignment vertical="center" wrapText="1"/>
    </xf>
    <xf numFmtId="0" fontId="2" fillId="0" borderId="23" xfId="1" applyFill="1" applyBorder="1" applyAlignment="1">
      <alignment horizontal="left" vertical="top" wrapText="1"/>
    </xf>
    <xf numFmtId="0" fontId="2" fillId="0" borderId="23" xfId="1" applyBorder="1" applyAlignment="1">
      <alignment horizontal="left" vertical="top" wrapText="1"/>
    </xf>
    <xf numFmtId="0" fontId="2" fillId="0" borderId="23" xfId="1" applyFill="1" applyBorder="1" applyAlignment="1">
      <alignment horizontal="left" vertical="center" wrapText="1"/>
    </xf>
    <xf numFmtId="0" fontId="2" fillId="0" borderId="0" xfId="1" applyFill="1" applyAlignment="1">
      <alignment vertical="center" wrapText="1"/>
    </xf>
    <xf numFmtId="0" fontId="7" fillId="0" borderId="0" xfId="1" applyFont="1" applyBorder="1" applyAlignment="1">
      <alignment horizontal="left" vertical="top" wrapText="1"/>
    </xf>
    <xf numFmtId="0" fontId="2" fillId="0" borderId="0" xfId="1" applyFont="1" applyAlignment="1">
      <alignment horizontal="left" vertical="top"/>
    </xf>
    <xf numFmtId="0" fontId="0" fillId="0" borderId="0" xfId="0" applyAlignment="1">
      <alignment wrapText="1"/>
    </xf>
    <xf numFmtId="0" fontId="15" fillId="5" borderId="0" xfId="0" applyFont="1" applyFill="1"/>
    <xf numFmtId="14" fontId="0" fillId="0" borderId="0" xfId="0" applyNumberFormat="1" applyAlignment="1">
      <alignment horizontal="left" wrapText="1"/>
    </xf>
    <xf numFmtId="0" fontId="16" fillId="0" borderId="0" xfId="0" applyFont="1"/>
    <xf numFmtId="0" fontId="17" fillId="0" borderId="0" xfId="0" applyFont="1" applyAlignment="1">
      <alignment wrapText="1"/>
    </xf>
    <xf numFmtId="0" fontId="18" fillId="0" borderId="0" xfId="5" applyFont="1"/>
    <xf numFmtId="0" fontId="9" fillId="0" borderId="0" xfId="5" applyFont="1"/>
    <xf numFmtId="0" fontId="19" fillId="7" borderId="49" xfId="5" applyFont="1" applyFill="1" applyBorder="1"/>
    <xf numFmtId="0" fontId="19" fillId="7" borderId="39" xfId="5" applyFont="1" applyFill="1" applyBorder="1"/>
    <xf numFmtId="49" fontId="19" fillId="7" borderId="39" xfId="6" applyNumberFormat="1" applyFont="1" applyFill="1" applyBorder="1" applyAlignment="1">
      <alignment horizontal="center"/>
    </xf>
    <xf numFmtId="49" fontId="19" fillId="7" borderId="31" xfId="6" applyNumberFormat="1" applyFont="1" applyFill="1" applyBorder="1" applyAlignment="1">
      <alignment horizontal="center"/>
    </xf>
    <xf numFmtId="0" fontId="9" fillId="0" borderId="10" xfId="5" applyFont="1" applyBorder="1"/>
    <xf numFmtId="0" fontId="9" fillId="0" borderId="0" xfId="5" applyFont="1" applyBorder="1"/>
    <xf numFmtId="0" fontId="9" fillId="0" borderId="11" xfId="5" applyFont="1" applyBorder="1"/>
    <xf numFmtId="0" fontId="9" fillId="0" borderId="0" xfId="5" applyFont="1" applyFill="1"/>
    <xf numFmtId="0" fontId="6" fillId="0" borderId="0" xfId="6" applyFont="1" applyAlignment="1">
      <alignment horizontal="left"/>
    </xf>
    <xf numFmtId="0" fontId="23" fillId="0" borderId="0" xfId="2" applyFont="1" applyAlignment="1">
      <alignment horizontal="center" vertical="top" wrapText="1"/>
    </xf>
    <xf numFmtId="0" fontId="20" fillId="0" borderId="0" xfId="6" applyAlignment="1">
      <alignment vertical="top" wrapText="1"/>
    </xf>
    <xf numFmtId="0" fontId="12" fillId="0" borderId="26" xfId="6" applyFont="1" applyBorder="1" applyAlignment="1">
      <alignment horizontal="center" wrapText="1"/>
    </xf>
    <xf numFmtId="0" fontId="10" fillId="0" borderId="26" xfId="2" applyFont="1" applyBorder="1" applyAlignment="1">
      <alignment vertical="top" wrapText="1"/>
    </xf>
    <xf numFmtId="3" fontId="25" fillId="0" borderId="50" xfId="9" applyNumberFormat="1" applyFont="1" applyBorder="1" applyAlignment="1">
      <alignment horizontal="center"/>
    </xf>
    <xf numFmtId="0" fontId="10" fillId="0" borderId="26" xfId="2" applyFont="1" applyBorder="1" applyAlignment="1">
      <alignment horizontal="center" vertical="top" wrapText="1"/>
    </xf>
    <xf numFmtId="0" fontId="26" fillId="0" borderId="0" xfId="6" applyFont="1" applyAlignment="1">
      <alignment vertical="top"/>
    </xf>
    <xf numFmtId="0" fontId="20" fillId="0" borderId="0" xfId="6" applyAlignment="1">
      <alignment horizontal="center" vertical="top" wrapText="1"/>
    </xf>
    <xf numFmtId="0" fontId="6" fillId="0" borderId="0" xfId="2" applyFont="1" applyAlignment="1">
      <alignment horizontal="left"/>
    </xf>
    <xf numFmtId="0" fontId="22" fillId="0" borderId="0" xfId="2" applyFont="1" applyAlignment="1">
      <alignment horizontal="left"/>
    </xf>
    <xf numFmtId="0" fontId="2" fillId="0" borderId="0" xfId="2" applyFont="1" applyAlignment="1">
      <alignment horizontal="center"/>
    </xf>
    <xf numFmtId="43" fontId="2" fillId="0" borderId="0" xfId="10" applyFont="1" applyAlignment="1">
      <alignment horizontal="center"/>
    </xf>
    <xf numFmtId="0" fontId="11" fillId="0" borderId="0" xfId="2" applyFont="1" applyAlignment="1">
      <alignment vertical="top" wrapText="1"/>
    </xf>
    <xf numFmtId="0" fontId="2" fillId="0" borderId="0" xfId="8" quotePrefix="1" applyFont="1" applyFill="1" applyBorder="1" applyAlignment="1">
      <alignment horizontal="left"/>
    </xf>
    <xf numFmtId="43" fontId="8" fillId="0" borderId="0" xfId="10" applyFont="1" applyBorder="1" applyAlignment="1"/>
    <xf numFmtId="9" fontId="8" fillId="0" borderId="0" xfId="12" applyNumberFormat="1" applyFont="1" applyBorder="1" applyAlignment="1">
      <alignment horizontal="center"/>
    </xf>
    <xf numFmtId="37" fontId="8" fillId="0" borderId="0" xfId="10" applyNumberFormat="1" applyFont="1" applyBorder="1" applyAlignment="1">
      <alignment horizontal="center"/>
    </xf>
    <xf numFmtId="43" fontId="8" fillId="0" borderId="0" xfId="10" applyFont="1" applyFill="1" applyBorder="1" applyAlignment="1">
      <alignment horizontal="center"/>
    </xf>
    <xf numFmtId="164" fontId="2" fillId="0" borderId="0" xfId="1" applyNumberFormat="1" applyFill="1" applyAlignment="1">
      <alignment vertical="top" wrapText="1"/>
    </xf>
    <xf numFmtId="0" fontId="2" fillId="3" borderId="11" xfId="1" applyFont="1" applyFill="1" applyBorder="1" applyAlignment="1">
      <alignment horizontal="left" vertical="center" wrapText="1"/>
    </xf>
    <xf numFmtId="0" fontId="22" fillId="3" borderId="28" xfId="1" applyFont="1" applyFill="1" applyBorder="1" applyAlignment="1">
      <alignment horizontal="left" vertical="center" wrapText="1"/>
    </xf>
    <xf numFmtId="0" fontId="9" fillId="0" borderId="10" xfId="5" applyFont="1" applyFill="1" applyBorder="1"/>
    <xf numFmtId="0" fontId="9" fillId="0" borderId="0" xfId="5" applyFont="1" applyFill="1" applyBorder="1"/>
    <xf numFmtId="0" fontId="9" fillId="0" borderId="11" xfId="5" applyFont="1" applyFill="1" applyBorder="1"/>
    <xf numFmtId="0" fontId="9" fillId="0" borderId="13" xfId="5" applyFont="1" applyFill="1" applyBorder="1"/>
    <xf numFmtId="0" fontId="9" fillId="0" borderId="15" xfId="5" applyFont="1" applyFill="1" applyBorder="1"/>
    <xf numFmtId="0" fontId="9" fillId="0" borderId="0" xfId="5" applyFont="1" applyBorder="1" applyAlignment="1">
      <alignment wrapText="1"/>
    </xf>
    <xf numFmtId="0" fontId="2" fillId="0" borderId="0" xfId="1" applyBorder="1" applyAlignment="1">
      <alignment vertical="top"/>
    </xf>
    <xf numFmtId="0" fontId="2" fillId="0" borderId="23" xfId="1" applyFont="1" applyFill="1" applyBorder="1" applyAlignment="1">
      <alignment horizontal="left" vertical="top" wrapText="1"/>
    </xf>
    <xf numFmtId="0" fontId="2" fillId="0" borderId="23" xfId="1" applyFill="1" applyBorder="1" applyAlignment="1">
      <alignment horizontal="left" vertical="top" wrapText="1"/>
    </xf>
    <xf numFmtId="43" fontId="20" fillId="0" borderId="0" xfId="14" applyFont="1" applyAlignment="1">
      <alignment horizontal="center" vertical="top" wrapText="1"/>
    </xf>
    <xf numFmtId="0" fontId="12" fillId="0" borderId="26" xfId="6" applyFont="1" applyBorder="1" applyAlignment="1">
      <alignment wrapText="1"/>
    </xf>
    <xf numFmtId="0" fontId="8" fillId="0" borderId="10" xfId="8" applyFont="1" applyFill="1" applyBorder="1" applyAlignment="1">
      <alignment horizontal="right" vertical="top"/>
    </xf>
    <xf numFmtId="0" fontId="22" fillId="0" borderId="0" xfId="8" applyFont="1" applyFill="1" applyBorder="1" applyAlignment="1">
      <alignment vertical="top"/>
    </xf>
    <xf numFmtId="0" fontId="9" fillId="0" borderId="15" xfId="5" applyFont="1" applyBorder="1"/>
    <xf numFmtId="0" fontId="2" fillId="0" borderId="0" xfId="1" applyBorder="1" applyAlignment="1">
      <alignment horizontal="left" vertical="top"/>
    </xf>
    <xf numFmtId="0" fontId="28" fillId="0" borderId="0" xfId="6" applyFont="1" applyAlignment="1">
      <alignment vertical="top"/>
    </xf>
    <xf numFmtId="0" fontId="29" fillId="0" borderId="0" xfId="6" applyFont="1" applyAlignment="1">
      <alignment horizontal="center" vertical="top" wrapText="1"/>
    </xf>
    <xf numFmtId="0" fontId="29" fillId="0" borderId="0" xfId="6" applyFont="1" applyAlignment="1">
      <alignment vertical="top" wrapText="1"/>
    </xf>
    <xf numFmtId="0" fontId="30" fillId="0" borderId="0" xfId="2" applyFont="1" applyFill="1" applyAlignment="1">
      <alignment vertical="top" wrapText="1"/>
    </xf>
    <xf numFmtId="0" fontId="30" fillId="0" borderId="0" xfId="2" applyFont="1" applyAlignment="1">
      <alignment vertical="top" wrapText="1"/>
    </xf>
    <xf numFmtId="0" fontId="2" fillId="0" borderId="23" xfId="1" applyFill="1" applyBorder="1" applyAlignment="1">
      <alignment horizontal="left" vertical="top" wrapText="1"/>
    </xf>
    <xf numFmtId="0" fontId="12" fillId="0" borderId="50" xfId="6" applyFont="1" applyBorder="1" applyAlignment="1">
      <alignment horizontal="center" wrapText="1"/>
    </xf>
    <xf numFmtId="0" fontId="20" fillId="0" borderId="0" xfId="6" applyAlignment="1">
      <alignment vertical="top"/>
    </xf>
    <xf numFmtId="0" fontId="8" fillId="0" borderId="26" xfId="6" applyFont="1" applyBorder="1" applyAlignment="1">
      <alignment horizontal="center" wrapText="1"/>
    </xf>
    <xf numFmtId="164" fontId="10" fillId="0" borderId="26" xfId="2" applyNumberFormat="1" applyFont="1" applyBorder="1" applyAlignment="1">
      <alignment horizontal="center" vertical="top" wrapText="1"/>
    </xf>
    <xf numFmtId="0" fontId="10" fillId="0" borderId="26" xfId="2" applyNumberFormat="1" applyFont="1" applyBorder="1" applyAlignment="1">
      <alignment horizontal="center" vertical="top" wrapText="1"/>
    </xf>
    <xf numFmtId="49" fontId="8" fillId="0" borderId="0" xfId="0" applyNumberFormat="1" applyFont="1"/>
    <xf numFmtId="49" fontId="2" fillId="0" borderId="0" xfId="0" applyNumberFormat="1" applyFont="1"/>
    <xf numFmtId="0" fontId="2" fillId="0" borderId="0" xfId="0" applyFont="1" applyAlignment="1">
      <alignment horizontal="center"/>
    </xf>
    <xf numFmtId="2" fontId="2" fillId="0" borderId="0" xfId="0" applyNumberFormat="1" applyFont="1" applyAlignment="1">
      <alignment horizontal="center"/>
    </xf>
    <xf numFmtId="0" fontId="2" fillId="0" borderId="0" xfId="0" applyFont="1"/>
    <xf numFmtId="0" fontId="23" fillId="0" borderId="0" xfId="0" applyFont="1" applyBorder="1" applyAlignment="1">
      <alignment horizontal="right"/>
    </xf>
    <xf numFmtId="0" fontId="23" fillId="0" borderId="11" xfId="0" applyFont="1" applyBorder="1" applyAlignment="1">
      <alignment horizontal="right"/>
    </xf>
    <xf numFmtId="2" fontId="23" fillId="0" borderId="0" xfId="0" applyNumberFormat="1" applyFont="1" applyBorder="1" applyAlignment="1">
      <alignment horizontal="right"/>
    </xf>
    <xf numFmtId="1" fontId="32" fillId="0" borderId="0" xfId="5" applyNumberFormat="1" applyFont="1" applyFill="1" applyBorder="1" applyAlignment="1">
      <alignment horizontal="right"/>
    </xf>
    <xf numFmtId="1" fontId="32" fillId="0" borderId="11" xfId="5" applyNumberFormat="1" applyFont="1" applyFill="1" applyBorder="1" applyAlignment="1">
      <alignment horizontal="right"/>
    </xf>
    <xf numFmtId="0" fontId="32" fillId="0" borderId="0" xfId="5" applyFont="1" applyBorder="1" applyAlignment="1">
      <alignment horizontal="right"/>
    </xf>
    <xf numFmtId="0" fontId="32" fillId="0" borderId="11" xfId="5" applyFont="1" applyBorder="1" applyAlignment="1">
      <alignment horizontal="right"/>
    </xf>
    <xf numFmtId="0" fontId="32" fillId="0" borderId="0" xfId="5" applyFont="1" applyFill="1" applyBorder="1" applyAlignment="1">
      <alignment horizontal="right"/>
    </xf>
    <xf numFmtId="0" fontId="32" fillId="0" borderId="11" xfId="5" applyFont="1" applyFill="1" applyBorder="1" applyAlignment="1">
      <alignment horizontal="right"/>
    </xf>
    <xf numFmtId="0" fontId="9" fillId="0" borderId="0" xfId="5" applyFont="1" applyFill="1" applyBorder="1" applyAlignment="1">
      <alignment wrapText="1"/>
    </xf>
    <xf numFmtId="1" fontId="32" fillId="0" borderId="0" xfId="5" applyNumberFormat="1" applyFont="1" applyBorder="1" applyAlignment="1">
      <alignment horizontal="right"/>
    </xf>
    <xf numFmtId="1" fontId="32" fillId="0" borderId="11" xfId="5" applyNumberFormat="1" applyFont="1" applyBorder="1" applyAlignment="1">
      <alignment horizontal="right"/>
    </xf>
    <xf numFmtId="0" fontId="9" fillId="0" borderId="13" xfId="5" applyFont="1" applyBorder="1"/>
    <xf numFmtId="0" fontId="32" fillId="0" borderId="15" xfId="5" applyFont="1" applyBorder="1" applyAlignment="1">
      <alignment horizontal="right"/>
    </xf>
    <xf numFmtId="0" fontId="32" fillId="0" borderId="14" xfId="5" applyFont="1" applyBorder="1" applyAlignment="1">
      <alignment horizontal="right"/>
    </xf>
    <xf numFmtId="0" fontId="11" fillId="0" borderId="0" xfId="0" applyFont="1" applyFill="1" applyBorder="1" applyAlignment="1">
      <alignment horizontal="center"/>
    </xf>
    <xf numFmtId="0" fontId="11" fillId="0" borderId="11" xfId="0" applyFont="1" applyFill="1" applyBorder="1" applyAlignment="1">
      <alignment horizontal="center"/>
    </xf>
    <xf numFmtId="2" fontId="9" fillId="0" borderId="0" xfId="5" applyNumberFormat="1" applyFont="1" applyFill="1" applyBorder="1"/>
    <xf numFmtId="2" fontId="9" fillId="0" borderId="11" xfId="5" applyNumberFormat="1" applyFont="1" applyFill="1" applyBorder="1"/>
    <xf numFmtId="2" fontId="11" fillId="0" borderId="0" xfId="0" applyNumberFormat="1" applyFont="1" applyFill="1" applyBorder="1" applyAlignment="1">
      <alignment horizontal="center"/>
    </xf>
    <xf numFmtId="2" fontId="11" fillId="0" borderId="11" xfId="0" applyNumberFormat="1" applyFont="1" applyFill="1" applyBorder="1" applyAlignment="1">
      <alignment horizontal="center"/>
    </xf>
    <xf numFmtId="0" fontId="33" fillId="0" borderId="10" xfId="5" applyFont="1" applyFill="1" applyBorder="1"/>
    <xf numFmtId="0" fontId="33" fillId="0" borderId="0" xfId="5" applyFont="1" applyFill="1" applyBorder="1"/>
    <xf numFmtId="2" fontId="33" fillId="0" borderId="0" xfId="0" applyNumberFormat="1" applyFont="1" applyFill="1" applyBorder="1" applyAlignment="1">
      <alignment horizontal="center"/>
    </xf>
    <xf numFmtId="2" fontId="33" fillId="0" borderId="11" xfId="0" applyNumberFormat="1" applyFont="1" applyFill="1" applyBorder="1" applyAlignment="1">
      <alignment horizontal="center"/>
    </xf>
    <xf numFmtId="0" fontId="33" fillId="0" borderId="0" xfId="5" quotePrefix="1" applyFont="1" applyFill="1" applyBorder="1"/>
    <xf numFmtId="0" fontId="9" fillId="0" borderId="0" xfId="5" quotePrefix="1" applyFont="1" applyFill="1" applyBorder="1"/>
    <xf numFmtId="1" fontId="11" fillId="0" borderId="0" xfId="0" applyNumberFormat="1" applyFont="1" applyFill="1" applyBorder="1" applyAlignment="1">
      <alignment horizontal="center"/>
    </xf>
    <xf numFmtId="0" fontId="9" fillId="0" borderId="14" xfId="5" applyFont="1" applyFill="1" applyBorder="1"/>
    <xf numFmtId="0" fontId="29" fillId="0" borderId="0" xfId="6" applyFont="1" applyAlignment="1">
      <alignment vertical="top"/>
    </xf>
    <xf numFmtId="2" fontId="2" fillId="0" borderId="1" xfId="0" applyNumberFormat="1" applyFont="1" applyFill="1" applyBorder="1" applyAlignment="1">
      <alignment horizontal="center" vertical="top" wrapText="1"/>
    </xf>
    <xf numFmtId="3" fontId="2" fillId="0" borderId="1" xfId="0" applyNumberFormat="1" applyFont="1" applyFill="1" applyBorder="1" applyAlignment="1">
      <alignment horizontal="center" vertical="top" wrapText="1"/>
    </xf>
    <xf numFmtId="3" fontId="2" fillId="0" borderId="26" xfId="0" applyNumberFormat="1" applyFont="1" applyFill="1" applyBorder="1" applyAlignment="1">
      <alignment horizontal="center" vertical="top" wrapText="1"/>
    </xf>
    <xf numFmtId="2" fontId="2" fillId="0" borderId="26" xfId="0" applyNumberFormat="1" applyFont="1" applyFill="1" applyBorder="1" applyAlignment="1">
      <alignment horizontal="center" vertical="top" wrapText="1"/>
    </xf>
    <xf numFmtId="3" fontId="25" fillId="0" borderId="26" xfId="9" applyNumberFormat="1" applyFont="1" applyBorder="1" applyAlignment="1">
      <alignment horizontal="center"/>
    </xf>
    <xf numFmtId="0" fontId="23" fillId="0" borderId="0" xfId="0" applyFont="1" applyBorder="1"/>
    <xf numFmtId="0" fontId="23" fillId="0" borderId="11" xfId="0" applyFont="1" applyBorder="1"/>
    <xf numFmtId="0" fontId="34" fillId="0" borderId="0" xfId="5" applyFont="1" applyBorder="1"/>
    <xf numFmtId="2" fontId="32" fillId="0" borderId="0" xfId="0" applyNumberFormat="1" applyFont="1" applyBorder="1" applyAlignment="1">
      <alignment horizontal="center"/>
    </xf>
    <xf numFmtId="2" fontId="32" fillId="0" borderId="11" xfId="0" applyNumberFormat="1" applyFont="1" applyBorder="1" applyAlignment="1">
      <alignment horizontal="center"/>
    </xf>
    <xf numFmtId="2" fontId="32" fillId="0" borderId="15" xfId="0" applyNumberFormat="1" applyFont="1" applyBorder="1" applyAlignment="1">
      <alignment horizontal="center"/>
    </xf>
    <xf numFmtId="2" fontId="32" fillId="0" borderId="14" xfId="0" applyNumberFormat="1" applyFont="1" applyBorder="1" applyAlignment="1">
      <alignment horizontal="center"/>
    </xf>
    <xf numFmtId="164" fontId="10" fillId="0" borderId="26" xfId="2" applyNumberFormat="1" applyFont="1" applyBorder="1" applyAlignment="1">
      <alignment vertical="top" wrapText="1"/>
    </xf>
    <xf numFmtId="43" fontId="35" fillId="0" borderId="26" xfId="10" applyFont="1" applyBorder="1" applyAlignment="1">
      <alignment horizontal="center" wrapText="1"/>
    </xf>
    <xf numFmtId="0" fontId="10" fillId="0" borderId="50" xfId="2" applyFont="1" applyBorder="1" applyAlignment="1">
      <alignment vertical="top" wrapText="1"/>
    </xf>
    <xf numFmtId="1" fontId="10" fillId="0" borderId="50" xfId="2" applyNumberFormat="1" applyFont="1" applyBorder="1" applyAlignment="1">
      <alignment vertical="top" wrapText="1"/>
    </xf>
    <xf numFmtId="43" fontId="35" fillId="0" borderId="25" xfId="10" applyFont="1" applyBorder="1" applyAlignment="1">
      <alignment horizontal="center" wrapText="1"/>
    </xf>
    <xf numFmtId="43" fontId="35" fillId="0" borderId="27" xfId="10" applyFont="1" applyBorder="1" applyAlignment="1">
      <alignment horizontal="center" wrapText="1"/>
    </xf>
    <xf numFmtId="164" fontId="10" fillId="0" borderId="25" xfId="2" applyNumberFormat="1" applyFont="1" applyBorder="1" applyAlignment="1">
      <alignment vertical="top" wrapText="1"/>
    </xf>
    <xf numFmtId="164" fontId="10" fillId="0" borderId="27" xfId="2" applyNumberFormat="1" applyFont="1" applyBorder="1" applyAlignment="1">
      <alignment vertical="top" wrapText="1"/>
    </xf>
    <xf numFmtId="0" fontId="10" fillId="0" borderId="25" xfId="2" applyFont="1" applyBorder="1" applyAlignment="1">
      <alignment vertical="top" wrapText="1"/>
    </xf>
    <xf numFmtId="0" fontId="10" fillId="0" borderId="27" xfId="2" applyFont="1" applyBorder="1" applyAlignment="1">
      <alignment vertical="top" wrapText="1"/>
    </xf>
    <xf numFmtId="0" fontId="2" fillId="0" borderId="0" xfId="2" applyFont="1" applyFill="1" applyBorder="1" applyAlignment="1">
      <alignment horizontal="left"/>
    </xf>
    <xf numFmtId="0" fontId="8" fillId="0" borderId="4" xfId="2" applyFont="1" applyBorder="1" applyAlignment="1">
      <alignment horizontal="center"/>
    </xf>
    <xf numFmtId="0" fontId="8" fillId="0" borderId="8" xfId="2" applyFont="1" applyBorder="1" applyAlignment="1">
      <alignment horizontal="center"/>
    </xf>
    <xf numFmtId="0" fontId="12" fillId="0" borderId="53" xfId="6" applyFont="1" applyBorder="1" applyAlignment="1">
      <alignment horizontal="center" wrapText="1"/>
    </xf>
    <xf numFmtId="0" fontId="8" fillId="0" borderId="25" xfId="6" applyFont="1" applyBorder="1" applyAlignment="1">
      <alignment horizontal="center" wrapText="1"/>
    </xf>
    <xf numFmtId="0" fontId="10" fillId="0" borderId="43" xfId="2" applyFont="1" applyBorder="1" applyAlignment="1">
      <alignment vertical="top" wrapText="1"/>
    </xf>
    <xf numFmtId="0" fontId="10" fillId="0" borderId="51" xfId="2" applyFont="1" applyBorder="1" applyAlignment="1">
      <alignment vertical="top" wrapText="1"/>
    </xf>
    <xf numFmtId="0" fontId="10" fillId="0" borderId="54" xfId="2" applyFont="1" applyBorder="1" applyAlignment="1">
      <alignment vertical="top" wrapText="1"/>
    </xf>
    <xf numFmtId="164" fontId="10" fillId="0" borderId="43" xfId="2" applyNumberFormat="1" applyFont="1" applyBorder="1" applyAlignment="1">
      <alignment vertical="top" wrapText="1"/>
    </xf>
    <xf numFmtId="164" fontId="10" fillId="0" borderId="51" xfId="2" applyNumberFormat="1" applyFont="1" applyBorder="1" applyAlignment="1">
      <alignment vertical="top" wrapText="1"/>
    </xf>
    <xf numFmtId="164" fontId="10" fillId="0" borderId="52" xfId="2" applyNumberFormat="1" applyFont="1" applyBorder="1" applyAlignment="1">
      <alignment vertical="top" wrapText="1"/>
    </xf>
    <xf numFmtId="2" fontId="10" fillId="0" borderId="27" xfId="2" applyNumberFormat="1" applyFont="1" applyBorder="1" applyAlignment="1">
      <alignment vertical="top" wrapText="1"/>
    </xf>
    <xf numFmtId="166" fontId="10" fillId="0" borderId="27" xfId="2" applyNumberFormat="1" applyFont="1" applyBorder="1" applyAlignment="1">
      <alignment vertical="top" wrapText="1"/>
    </xf>
    <xf numFmtId="0" fontId="2" fillId="0" borderId="25" xfId="1" applyFont="1" applyFill="1" applyBorder="1" applyAlignment="1">
      <alignment horizontal="center" vertical="center" wrapText="1"/>
    </xf>
    <xf numFmtId="0" fontId="12" fillId="0" borderId="23" xfId="1" applyFont="1" applyFill="1" applyBorder="1" applyAlignment="1">
      <alignment horizontal="left" vertical="top" wrapText="1"/>
    </xf>
    <xf numFmtId="0" fontId="12" fillId="0" borderId="29" xfId="1" applyFont="1" applyFill="1" applyBorder="1" applyAlignment="1">
      <alignment horizontal="left" vertical="top" wrapText="1"/>
    </xf>
    <xf numFmtId="0" fontId="10" fillId="0" borderId="24" xfId="1" applyFont="1" applyFill="1" applyBorder="1" applyAlignment="1">
      <alignment horizontal="center" vertical="center" wrapText="1"/>
    </xf>
    <xf numFmtId="0" fontId="2" fillId="0" borderId="24" xfId="1" applyFont="1" applyBorder="1" applyAlignment="1">
      <alignment horizontal="center" vertical="center" wrapText="1"/>
    </xf>
    <xf numFmtId="0" fontId="2" fillId="0" borderId="25" xfId="1" applyFont="1" applyBorder="1" applyAlignment="1">
      <alignment horizontal="center" vertical="center" wrapText="1"/>
    </xf>
    <xf numFmtId="0" fontId="10" fillId="0" borderId="25" xfId="1" applyFont="1" applyFill="1" applyBorder="1" applyAlignment="1">
      <alignment horizontal="center" vertical="center" wrapText="1"/>
    </xf>
    <xf numFmtId="1" fontId="10" fillId="0" borderId="27" xfId="2" applyNumberFormat="1" applyFont="1" applyBorder="1" applyAlignment="1">
      <alignment vertical="top" wrapText="1"/>
    </xf>
    <xf numFmtId="0" fontId="2" fillId="0" borderId="0" xfId="8" quotePrefix="1" applyFont="1" applyFill="1" applyBorder="1" applyAlignment="1">
      <alignment wrapText="1"/>
    </xf>
    <xf numFmtId="0" fontId="2" fillId="0" borderId="25" xfId="1" applyFill="1" applyBorder="1" applyAlignment="1">
      <alignment horizontal="center" vertical="center" wrapText="1"/>
    </xf>
    <xf numFmtId="165" fontId="2" fillId="0" borderId="25" xfId="3" applyNumberFormat="1" applyFont="1" applyFill="1" applyBorder="1" applyAlignment="1">
      <alignment horizontal="center" vertical="center"/>
    </xf>
    <xf numFmtId="0" fontId="2" fillId="3" borderId="14" xfId="1" applyFont="1" applyFill="1" applyBorder="1" applyAlignment="1">
      <alignment horizontal="left" vertical="center" wrapText="1"/>
    </xf>
    <xf numFmtId="0" fontId="2" fillId="3" borderId="38" xfId="1" applyFont="1" applyFill="1" applyBorder="1" applyAlignment="1">
      <alignment horizontal="left" vertical="center" wrapText="1"/>
    </xf>
    <xf numFmtId="0" fontId="2" fillId="3" borderId="14" xfId="1" quotePrefix="1" applyFont="1" applyFill="1" applyBorder="1" applyAlignment="1">
      <alignment horizontal="left" vertical="center" wrapText="1"/>
    </xf>
    <xf numFmtId="0" fontId="10" fillId="3" borderId="31" xfId="1" applyFont="1" applyFill="1" applyBorder="1" applyAlignment="1">
      <alignment vertical="center" wrapText="1"/>
    </xf>
    <xf numFmtId="0" fontId="10" fillId="3" borderId="18" xfId="1" applyFont="1" applyFill="1" applyBorder="1" applyAlignment="1">
      <alignment horizontal="left" vertical="center" wrapText="1"/>
    </xf>
    <xf numFmtId="0" fontId="10" fillId="4" borderId="28" xfId="1" applyFont="1" applyFill="1" applyBorder="1" applyAlignment="1">
      <alignment vertical="center" wrapText="1"/>
    </xf>
    <xf numFmtId="0" fontId="10" fillId="4" borderId="28" xfId="1" applyFont="1" applyFill="1" applyBorder="1" applyAlignment="1">
      <alignment horizontal="left" vertical="center" wrapText="1"/>
    </xf>
    <xf numFmtId="0" fontId="2" fillId="3" borderId="28" xfId="1" applyFill="1" applyBorder="1" applyAlignment="1">
      <alignment vertical="center" wrapText="1"/>
    </xf>
    <xf numFmtId="0" fontId="10" fillId="3" borderId="28" xfId="1" quotePrefix="1" applyFont="1" applyFill="1" applyBorder="1" applyAlignment="1">
      <alignment vertical="center" wrapText="1"/>
    </xf>
    <xf numFmtId="0" fontId="2" fillId="3" borderId="31" xfId="1" applyFont="1" applyFill="1" applyBorder="1" applyAlignment="1">
      <alignment vertical="center" wrapText="1"/>
    </xf>
    <xf numFmtId="0" fontId="2" fillId="3" borderId="31" xfId="1" quotePrefix="1" applyFont="1" applyFill="1" applyBorder="1" applyAlignment="1">
      <alignment vertical="center" wrapText="1"/>
    </xf>
    <xf numFmtId="0" fontId="2" fillId="3" borderId="28" xfId="1" quotePrefix="1" applyFill="1" applyBorder="1" applyAlignment="1">
      <alignment horizontal="left" vertical="center" wrapText="1"/>
    </xf>
    <xf numFmtId="0" fontId="2" fillId="3" borderId="28" xfId="1" quotePrefix="1" applyFont="1" applyFill="1" applyBorder="1" applyAlignment="1">
      <alignment horizontal="left" vertical="center" wrapText="1"/>
    </xf>
    <xf numFmtId="0" fontId="12" fillId="3" borderId="28" xfId="1" applyFont="1" applyFill="1" applyBorder="1" applyAlignment="1">
      <alignment horizontal="left" vertical="center" wrapText="1"/>
    </xf>
    <xf numFmtId="0" fontId="2" fillId="4" borderId="14" xfId="1" applyFont="1" applyFill="1" applyBorder="1" applyAlignment="1">
      <alignment vertical="center" wrapText="1"/>
    </xf>
    <xf numFmtId="0" fontId="10" fillId="3" borderId="28" xfId="1" applyFont="1" applyFill="1" applyBorder="1" applyAlignment="1">
      <alignment vertical="center" wrapText="1"/>
    </xf>
    <xf numFmtId="0" fontId="10" fillId="3" borderId="18" xfId="1" applyFont="1" applyFill="1" applyBorder="1" applyAlignment="1">
      <alignment vertical="center" wrapText="1"/>
    </xf>
    <xf numFmtId="0" fontId="2" fillId="3" borderId="18" xfId="1" applyFont="1" applyFill="1" applyBorder="1" applyAlignment="1">
      <alignment horizontal="left" vertical="center" wrapText="1"/>
    </xf>
    <xf numFmtId="0" fontId="2" fillId="0" borderId="37" xfId="1" applyFill="1" applyBorder="1" applyAlignment="1">
      <alignment horizontal="center" vertical="center" wrapText="1"/>
    </xf>
    <xf numFmtId="0" fontId="2" fillId="0" borderId="36" xfId="1" applyFont="1" applyFill="1" applyBorder="1" applyAlignment="1">
      <alignment horizontal="center" vertical="center" wrapText="1"/>
    </xf>
    <xf numFmtId="0" fontId="12" fillId="0" borderId="24" xfId="1" applyFont="1" applyFill="1" applyBorder="1" applyAlignment="1">
      <alignment horizontal="left" vertical="top" wrapText="1"/>
    </xf>
    <xf numFmtId="0" fontId="2" fillId="0" borderId="10" xfId="1" applyBorder="1" applyAlignment="1">
      <alignment vertical="center" wrapText="1"/>
    </xf>
    <xf numFmtId="0" fontId="2" fillId="0" borderId="7" xfId="1" applyBorder="1" applyAlignment="1">
      <alignment vertical="center" wrapText="1"/>
    </xf>
    <xf numFmtId="0" fontId="2" fillId="0" borderId="0" xfId="1" applyFont="1" applyBorder="1" applyAlignment="1">
      <alignment horizontal="left" vertical="top"/>
    </xf>
    <xf numFmtId="0" fontId="2" fillId="0" borderId="0" xfId="1" applyAlignment="1">
      <alignment vertical="center" wrapText="1"/>
    </xf>
    <xf numFmtId="2" fontId="10" fillId="0" borderId="25" xfId="2" applyNumberFormat="1" applyFont="1" applyBorder="1" applyAlignment="1">
      <alignment vertical="top" wrapText="1"/>
    </xf>
    <xf numFmtId="0" fontId="10" fillId="0" borderId="52" xfId="2" applyFont="1" applyBorder="1" applyAlignment="1">
      <alignment vertical="top" wrapText="1"/>
    </xf>
    <xf numFmtId="166" fontId="10" fillId="0" borderId="52" xfId="2" applyNumberFormat="1" applyFont="1" applyBorder="1" applyAlignment="1">
      <alignment vertical="top" wrapText="1"/>
    </xf>
    <xf numFmtId="166" fontId="10" fillId="0" borderId="26" xfId="2" applyNumberFormat="1" applyFont="1" applyBorder="1" applyAlignment="1">
      <alignment vertical="top" wrapText="1"/>
    </xf>
    <xf numFmtId="2" fontId="10" fillId="0" borderId="26" xfId="2" applyNumberFormat="1" applyFont="1" applyBorder="1" applyAlignment="1">
      <alignment vertical="top" wrapText="1"/>
    </xf>
    <xf numFmtId="166" fontId="10" fillId="0" borderId="25" xfId="2" applyNumberFormat="1" applyFont="1" applyBorder="1" applyAlignment="1">
      <alignment vertical="top" wrapText="1"/>
    </xf>
    <xf numFmtId="166" fontId="10" fillId="0" borderId="43" xfId="2" applyNumberFormat="1" applyFont="1" applyBorder="1" applyAlignment="1">
      <alignment vertical="top" wrapText="1"/>
    </xf>
    <xf numFmtId="166" fontId="10" fillId="0" borderId="51" xfId="2" applyNumberFormat="1" applyFont="1" applyBorder="1" applyAlignment="1">
      <alignment vertical="top" wrapText="1"/>
    </xf>
    <xf numFmtId="0" fontId="10" fillId="0" borderId="23" xfId="1" applyFont="1" applyFill="1" applyBorder="1" applyAlignment="1">
      <alignment horizontal="left" vertical="top" wrapText="1"/>
    </xf>
    <xf numFmtId="0" fontId="10" fillId="0" borderId="24" xfId="1" applyFont="1" applyFill="1" applyBorder="1" applyAlignment="1">
      <alignment horizontal="left" vertical="top" wrapText="1"/>
    </xf>
    <xf numFmtId="0" fontId="6" fillId="2" borderId="48" xfId="1" applyFont="1" applyFill="1" applyBorder="1" applyAlignment="1">
      <alignment horizontal="center" vertical="center" wrapText="1"/>
    </xf>
    <xf numFmtId="0" fontId="6" fillId="2" borderId="41" xfId="1" applyFont="1" applyFill="1" applyBorder="1" applyAlignment="1">
      <alignment horizontal="center" vertical="center" wrapText="1"/>
    </xf>
    <xf numFmtId="0" fontId="6" fillId="2" borderId="37" xfId="1" applyFont="1" applyFill="1" applyBorder="1" applyAlignment="1">
      <alignment horizontal="center" vertical="center" wrapText="1"/>
    </xf>
    <xf numFmtId="0" fontId="2" fillId="0" borderId="23" xfId="1" applyFont="1" applyBorder="1" applyAlignment="1">
      <alignment horizontal="center" vertical="center" wrapText="1"/>
    </xf>
    <xf numFmtId="0" fontId="2" fillId="0" borderId="24" xfId="1" applyFont="1" applyBorder="1" applyAlignment="1">
      <alignment horizontal="center" vertical="center" wrapText="1"/>
    </xf>
    <xf numFmtId="0" fontId="10" fillId="0" borderId="23" xfId="1" applyFont="1" applyFill="1" applyBorder="1" applyAlignment="1">
      <alignment vertical="top" wrapText="1"/>
    </xf>
    <xf numFmtId="0" fontId="10" fillId="0" borderId="24" xfId="1" applyFont="1" applyFill="1" applyBorder="1" applyAlignment="1">
      <alignment vertical="top" wrapText="1"/>
    </xf>
    <xf numFmtId="0" fontId="2" fillId="0" borderId="23" xfId="1" applyBorder="1" applyAlignment="1">
      <alignment horizontal="center" vertical="center" wrapText="1"/>
    </xf>
    <xf numFmtId="0" fontId="2" fillId="0" borderId="24" xfId="1" applyBorder="1" applyAlignment="1">
      <alignment horizontal="center" vertical="center" wrapText="1"/>
    </xf>
    <xf numFmtId="0" fontId="2" fillId="0" borderId="23" xfId="1" applyFont="1" applyFill="1" applyBorder="1" applyAlignment="1">
      <alignment horizontal="center" vertical="top" wrapText="1"/>
    </xf>
    <xf numFmtId="0" fontId="2" fillId="0" borderId="24" xfId="1" applyFont="1" applyFill="1" applyBorder="1" applyAlignment="1">
      <alignment horizontal="center" vertical="top" wrapText="1"/>
    </xf>
    <xf numFmtId="9" fontId="2" fillId="0" borderId="23" xfId="1" applyNumberFormat="1" applyFont="1" applyFill="1" applyBorder="1" applyAlignment="1">
      <alignment horizontal="center" vertical="top" wrapText="1"/>
    </xf>
    <xf numFmtId="9" fontId="2" fillId="0" borderId="24" xfId="1" applyNumberFormat="1" applyFont="1" applyFill="1" applyBorder="1" applyAlignment="1">
      <alignment horizontal="center" vertical="top" wrapText="1"/>
    </xf>
    <xf numFmtId="0" fontId="2" fillId="0" borderId="23" xfId="1" applyFont="1" applyFill="1" applyBorder="1" applyAlignment="1">
      <alignment horizontal="center" vertical="center" wrapText="1"/>
    </xf>
    <xf numFmtId="0" fontId="2" fillId="0" borderId="24" xfId="1" applyFont="1" applyFill="1" applyBorder="1" applyAlignment="1">
      <alignment horizontal="center" vertical="center" wrapText="1"/>
    </xf>
    <xf numFmtId="0" fontId="10" fillId="0" borderId="23" xfId="1" applyFont="1" applyFill="1" applyBorder="1" applyAlignment="1">
      <alignment vertical="center" wrapText="1"/>
    </xf>
    <xf numFmtId="0" fontId="10" fillId="0" borderId="24" xfId="1" applyFont="1" applyFill="1" applyBorder="1" applyAlignment="1">
      <alignment vertical="center" wrapText="1"/>
    </xf>
    <xf numFmtId="10" fontId="10" fillId="0" borderId="30" xfId="1" applyNumberFormat="1" applyFont="1" applyFill="1" applyBorder="1" applyAlignment="1">
      <alignment horizontal="center" vertical="center" wrapText="1"/>
    </xf>
    <xf numFmtId="10" fontId="10" fillId="0" borderId="36" xfId="1" applyNumberFormat="1" applyFont="1" applyFill="1" applyBorder="1" applyAlignment="1">
      <alignment horizontal="center" vertical="center" wrapText="1"/>
    </xf>
    <xf numFmtId="0" fontId="10" fillId="0" borderId="23" xfId="1" applyFont="1" applyFill="1" applyBorder="1" applyAlignment="1">
      <alignment horizontal="center" vertical="center" wrapText="1"/>
    </xf>
    <xf numFmtId="0" fontId="10" fillId="0" borderId="24" xfId="1" applyFont="1" applyFill="1" applyBorder="1" applyAlignment="1">
      <alignment horizontal="center" vertical="center" wrapText="1"/>
    </xf>
    <xf numFmtId="0" fontId="7" fillId="0" borderId="7" xfId="1" applyFont="1" applyBorder="1" applyAlignment="1">
      <alignment horizontal="left" vertical="top" wrapText="1"/>
    </xf>
    <xf numFmtId="0" fontId="10" fillId="0" borderId="23" xfId="1" applyFont="1" applyBorder="1" applyAlignment="1">
      <alignment vertical="top" wrapText="1"/>
    </xf>
    <xf numFmtId="0" fontId="2" fillId="0" borderId="24" xfId="1" applyBorder="1" applyAlignment="1">
      <alignment vertical="top" wrapText="1"/>
    </xf>
    <xf numFmtId="0" fontId="2" fillId="0" borderId="23" xfId="4" applyFont="1" applyFill="1" applyBorder="1" applyAlignment="1">
      <alignment horizontal="center" vertical="center"/>
    </xf>
    <xf numFmtId="0" fontId="2" fillId="0" borderId="24" xfId="4" applyFont="1" applyFill="1" applyBorder="1" applyAlignment="1">
      <alignment horizontal="center" vertical="center"/>
    </xf>
    <xf numFmtId="0" fontId="10" fillId="0" borderId="24" xfId="1" applyFont="1" applyBorder="1" applyAlignment="1">
      <alignment vertical="top" wrapText="1"/>
    </xf>
    <xf numFmtId="0" fontId="10" fillId="0" borderId="16" xfId="1" applyFont="1" applyBorder="1" applyAlignment="1">
      <alignment vertical="top" wrapText="1"/>
    </xf>
    <xf numFmtId="0" fontId="10" fillId="0" borderId="32" xfId="1" applyFont="1" applyBorder="1" applyAlignment="1">
      <alignment vertical="top" wrapText="1"/>
    </xf>
    <xf numFmtId="0" fontId="2" fillId="0" borderId="16" xfId="1" applyFont="1" applyFill="1" applyBorder="1" applyAlignment="1">
      <alignment horizontal="center" vertical="center" wrapText="1"/>
    </xf>
    <xf numFmtId="0" fontId="2" fillId="0" borderId="32" xfId="1" applyFont="1" applyFill="1" applyBorder="1" applyAlignment="1">
      <alignment horizontal="center" vertical="center" wrapText="1"/>
    </xf>
    <xf numFmtId="0" fontId="10" fillId="0" borderId="16" xfId="1" applyFont="1" applyFill="1" applyBorder="1" applyAlignment="1">
      <alignment horizontal="left" vertical="top" wrapText="1"/>
    </xf>
    <xf numFmtId="0" fontId="10" fillId="0" borderId="32" xfId="1" applyFont="1" applyFill="1" applyBorder="1" applyAlignment="1">
      <alignment horizontal="left" vertical="top" wrapText="1"/>
    </xf>
    <xf numFmtId="0" fontId="10" fillId="0" borderId="23" xfId="1" applyFont="1" applyFill="1" applyBorder="1" applyAlignment="1">
      <alignment horizontal="left" vertical="center" wrapText="1"/>
    </xf>
    <xf numFmtId="0" fontId="10" fillId="0" borderId="24" xfId="1" applyFont="1" applyFill="1" applyBorder="1" applyAlignment="1">
      <alignment horizontal="left" vertical="center" wrapText="1"/>
    </xf>
    <xf numFmtId="0" fontId="2" fillId="0" borderId="23" xfId="1" applyNumberFormat="1" applyFont="1" applyFill="1" applyBorder="1" applyAlignment="1">
      <alignment horizontal="center" vertical="center" wrapText="1"/>
    </xf>
    <xf numFmtId="0" fontId="2" fillId="0" borderId="24" xfId="1" applyNumberFormat="1" applyFont="1" applyFill="1" applyBorder="1" applyAlignment="1">
      <alignment horizontal="center" vertical="center" wrapText="1"/>
    </xf>
    <xf numFmtId="0" fontId="10" fillId="0" borderId="23" xfId="1" applyFont="1" applyBorder="1" applyAlignment="1">
      <alignment horizontal="left" vertical="top" wrapText="1"/>
    </xf>
    <xf numFmtId="0" fontId="10" fillId="0" borderId="24" xfId="1" applyFont="1" applyBorder="1" applyAlignment="1">
      <alignment horizontal="left" vertical="top" wrapText="1"/>
    </xf>
    <xf numFmtId="0" fontId="2" fillId="3" borderId="31" xfId="1" applyFont="1" applyFill="1" applyBorder="1" applyAlignment="1">
      <alignment horizontal="left" vertical="center" wrapText="1"/>
    </xf>
    <xf numFmtId="0" fontId="2" fillId="3" borderId="14" xfId="1" applyFont="1" applyFill="1" applyBorder="1" applyAlignment="1">
      <alignment horizontal="left" vertical="center" wrapText="1"/>
    </xf>
    <xf numFmtId="0" fontId="2" fillId="0" borderId="23" xfId="1" applyFont="1" applyFill="1" applyBorder="1" applyAlignment="1">
      <alignment vertical="top" wrapText="1"/>
    </xf>
    <xf numFmtId="0" fontId="2" fillId="0" borderId="24" xfId="1" applyFont="1" applyFill="1" applyBorder="1" applyAlignment="1">
      <alignment wrapText="1"/>
    </xf>
    <xf numFmtId="0" fontId="2" fillId="0" borderId="23" xfId="1" applyFont="1" applyFill="1" applyBorder="1" applyAlignment="1">
      <alignment vertical="center" wrapText="1"/>
    </xf>
    <xf numFmtId="0" fontId="2" fillId="0" borderId="24" xfId="1" applyFont="1" applyFill="1" applyBorder="1" applyAlignment="1">
      <alignment vertical="center" wrapText="1"/>
    </xf>
    <xf numFmtId="9" fontId="10" fillId="0" borderId="30" xfId="1" applyNumberFormat="1" applyFont="1" applyBorder="1" applyAlignment="1">
      <alignment horizontal="center" vertical="center" wrapText="1"/>
    </xf>
    <xf numFmtId="9" fontId="10" fillId="0" borderId="36" xfId="1" applyNumberFormat="1" applyFont="1" applyBorder="1" applyAlignment="1">
      <alignment horizontal="center" vertical="center" wrapText="1"/>
    </xf>
    <xf numFmtId="0" fontId="2" fillId="3" borderId="31" xfId="1" quotePrefix="1" applyFont="1" applyFill="1" applyBorder="1" applyAlignment="1">
      <alignment horizontal="left" vertical="center" wrapText="1"/>
    </xf>
    <xf numFmtId="9" fontId="10" fillId="0" borderId="23" xfId="1" applyNumberFormat="1" applyFont="1" applyFill="1" applyBorder="1" applyAlignment="1">
      <alignment horizontal="center" vertical="center" wrapText="1"/>
    </xf>
    <xf numFmtId="9" fontId="10" fillId="0" borderId="24" xfId="1" applyNumberFormat="1" applyFont="1" applyFill="1" applyBorder="1" applyAlignment="1">
      <alignment horizontal="center" vertical="center" wrapText="1"/>
    </xf>
    <xf numFmtId="0" fontId="2" fillId="0" borderId="23" xfId="1" quotePrefix="1" applyFont="1" applyFill="1" applyBorder="1" applyAlignment="1">
      <alignment horizontal="center" vertical="center" wrapText="1"/>
    </xf>
    <xf numFmtId="0" fontId="2" fillId="0" borderId="24" xfId="1" quotePrefix="1" applyFont="1" applyFill="1" applyBorder="1" applyAlignment="1">
      <alignment horizontal="center" vertical="center" wrapText="1"/>
    </xf>
    <xf numFmtId="0" fontId="12" fillId="0" borderId="23" xfId="1" applyFont="1" applyBorder="1" applyAlignment="1">
      <alignment horizontal="left" vertical="top" wrapText="1"/>
    </xf>
    <xf numFmtId="0" fontId="12" fillId="0" borderId="24" xfId="1" applyFont="1" applyBorder="1" applyAlignment="1">
      <alignment horizontal="left" vertical="top" wrapText="1"/>
    </xf>
    <xf numFmtId="0" fontId="10" fillId="0" borderId="16" xfId="1" applyFont="1" applyFill="1" applyBorder="1" applyAlignment="1">
      <alignment horizontal="left" vertical="center" wrapText="1"/>
    </xf>
    <xf numFmtId="0" fontId="10" fillId="0" borderId="32" xfId="1" applyFont="1" applyFill="1" applyBorder="1" applyAlignment="1">
      <alignment horizontal="left" vertical="center" wrapText="1"/>
    </xf>
    <xf numFmtId="0" fontId="10" fillId="0" borderId="16" xfId="1" quotePrefix="1" applyFont="1" applyFill="1" applyBorder="1" applyAlignment="1">
      <alignment horizontal="center" vertical="center" wrapText="1"/>
    </xf>
    <xf numFmtId="0" fontId="10" fillId="0" borderId="32" xfId="1" quotePrefix="1" applyFont="1" applyFill="1" applyBorder="1" applyAlignment="1">
      <alignment horizontal="center" vertical="center" wrapText="1"/>
    </xf>
    <xf numFmtId="0" fontId="7" fillId="0" borderId="33" xfId="1" applyFont="1" applyFill="1" applyBorder="1" applyAlignment="1">
      <alignment horizontal="left" vertical="top" wrapText="1"/>
    </xf>
    <xf numFmtId="0" fontId="7" fillId="0" borderId="34" xfId="1" applyFont="1" applyFill="1" applyBorder="1" applyAlignment="1">
      <alignment horizontal="left" vertical="top" wrapText="1"/>
    </xf>
    <xf numFmtId="0" fontId="7" fillId="0" borderId="35" xfId="1" applyFont="1" applyFill="1" applyBorder="1" applyAlignment="1">
      <alignment horizontal="left" vertical="top" wrapText="1"/>
    </xf>
    <xf numFmtId="0" fontId="8" fillId="0" borderId="20" xfId="1" applyFont="1" applyFill="1" applyBorder="1" applyAlignment="1">
      <alignment horizontal="left" vertical="top" wrapText="1"/>
    </xf>
    <xf numFmtId="0" fontId="8" fillId="0" borderId="22" xfId="1" applyFont="1" applyFill="1" applyBorder="1" applyAlignment="1">
      <alignment horizontal="left" vertical="top" wrapText="1"/>
    </xf>
    <xf numFmtId="0" fontId="8" fillId="0" borderId="38" xfId="1" applyFont="1" applyFill="1" applyBorder="1" applyAlignment="1">
      <alignment horizontal="left" vertical="top" wrapText="1"/>
    </xf>
    <xf numFmtId="0" fontId="10" fillId="0" borderId="23" xfId="1" applyFont="1" applyFill="1" applyBorder="1" applyAlignment="1">
      <alignment horizontal="left" vertical="top" wrapText="1" indent="1"/>
    </xf>
    <xf numFmtId="0" fontId="10" fillId="0" borderId="24" xfId="1" applyFont="1" applyFill="1" applyBorder="1" applyAlignment="1">
      <alignment horizontal="left" vertical="top" wrapText="1" indent="1"/>
    </xf>
    <xf numFmtId="0" fontId="10" fillId="3" borderId="31" xfId="1" applyFont="1" applyFill="1" applyBorder="1" applyAlignment="1">
      <alignment horizontal="left" vertical="center" wrapText="1"/>
    </xf>
    <xf numFmtId="0" fontId="10" fillId="3" borderId="11" xfId="1" applyFont="1" applyFill="1" applyBorder="1" applyAlignment="1">
      <alignment horizontal="left" vertical="center" wrapText="1"/>
    </xf>
    <xf numFmtId="0" fontId="10" fillId="3" borderId="14" xfId="1" applyFont="1" applyFill="1" applyBorder="1" applyAlignment="1">
      <alignment horizontal="left" vertical="center" wrapText="1"/>
    </xf>
    <xf numFmtId="0" fontId="2" fillId="0" borderId="29" xfId="1" applyFont="1" applyFill="1" applyBorder="1" applyAlignment="1">
      <alignment horizontal="center" vertical="center" wrapText="1"/>
    </xf>
    <xf numFmtId="9" fontId="2" fillId="0" borderId="23" xfId="1" applyNumberFormat="1" applyFont="1" applyFill="1" applyBorder="1" applyAlignment="1">
      <alignment horizontal="center" vertical="center" wrapText="1"/>
    </xf>
    <xf numFmtId="9" fontId="2" fillId="0" borderId="24" xfId="1" applyNumberFormat="1" applyFont="1" applyFill="1" applyBorder="1" applyAlignment="1">
      <alignment horizontal="center" vertical="center" wrapText="1"/>
    </xf>
    <xf numFmtId="0" fontId="2" fillId="2" borderId="4" xfId="1" applyFill="1" applyBorder="1" applyAlignment="1">
      <alignment vertical="top" wrapText="1"/>
    </xf>
    <xf numFmtId="0" fontId="2" fillId="2" borderId="9" xfId="1" applyFill="1" applyBorder="1" applyAlignment="1">
      <alignment vertical="top" wrapText="1"/>
    </xf>
    <xf numFmtId="0" fontId="2" fillId="2" borderId="12" xfId="1" applyFill="1" applyBorder="1" applyAlignment="1">
      <alignment vertical="top" wrapText="1"/>
    </xf>
    <xf numFmtId="0" fontId="6" fillId="2" borderId="5" xfId="1" applyFont="1" applyFill="1" applyBorder="1" applyAlignment="1">
      <alignment horizontal="center" vertical="center" wrapText="1"/>
    </xf>
    <xf numFmtId="0" fontId="6" fillId="2" borderId="6" xfId="1" applyFont="1" applyFill="1" applyBorder="1" applyAlignment="1">
      <alignment horizontal="center" vertical="center" wrapText="1"/>
    </xf>
    <xf numFmtId="0" fontId="6" fillId="2" borderId="10" xfId="1" applyFont="1" applyFill="1" applyBorder="1" applyAlignment="1">
      <alignment horizontal="center" vertical="center" wrapText="1"/>
    </xf>
    <xf numFmtId="0" fontId="6" fillId="2" borderId="11" xfId="1" applyFont="1" applyFill="1" applyBorder="1" applyAlignment="1">
      <alignment horizontal="center" vertical="center" wrapText="1"/>
    </xf>
    <xf numFmtId="0" fontId="6" fillId="2" borderId="13" xfId="1" applyFont="1" applyFill="1" applyBorder="1" applyAlignment="1">
      <alignment horizontal="center" vertical="center" wrapText="1"/>
    </xf>
    <xf numFmtId="0" fontId="6" fillId="2" borderId="14" xfId="1" applyFont="1" applyFill="1" applyBorder="1" applyAlignment="1">
      <alignment horizontal="center" vertical="center" wrapText="1"/>
    </xf>
    <xf numFmtId="0" fontId="6" fillId="2" borderId="8" xfId="1" applyFont="1" applyFill="1" applyBorder="1" applyAlignment="1">
      <alignment horizontal="center" vertical="center" wrapText="1"/>
    </xf>
    <xf numFmtId="0" fontId="6" fillId="2" borderId="1" xfId="1" applyFont="1" applyFill="1" applyBorder="1" applyAlignment="1">
      <alignment horizontal="center" vertical="center" wrapText="1"/>
    </xf>
    <xf numFmtId="0" fontId="6" fillId="2" borderId="2" xfId="1" applyFont="1" applyFill="1" applyBorder="1" applyAlignment="1">
      <alignment horizontal="center" vertical="center" wrapText="1"/>
    </xf>
    <xf numFmtId="0" fontId="2" fillId="0" borderId="23" xfId="1" applyFill="1" applyBorder="1" applyAlignment="1">
      <alignment horizontal="left" vertical="top" wrapText="1"/>
    </xf>
    <xf numFmtId="0" fontId="2" fillId="0" borderId="24" xfId="1" applyFill="1" applyBorder="1" applyAlignment="1">
      <alignment horizontal="left" vertical="top" wrapText="1"/>
    </xf>
    <xf numFmtId="0" fontId="2" fillId="0" borderId="47" xfId="1" applyFill="1" applyBorder="1" applyAlignment="1">
      <alignment horizontal="left" vertical="top" wrapText="1"/>
    </xf>
    <xf numFmtId="0" fontId="2" fillId="0" borderId="48" xfId="1" applyFill="1" applyBorder="1" applyAlignment="1">
      <alignment horizontal="left" vertical="top" wrapText="1"/>
    </xf>
    <xf numFmtId="0" fontId="10" fillId="0" borderId="30" xfId="1" applyFont="1" applyBorder="1" applyAlignment="1">
      <alignment horizontal="left" vertical="top" wrapText="1"/>
    </xf>
    <xf numFmtId="0" fontId="10" fillId="0" borderId="36" xfId="1" applyFont="1" applyBorder="1" applyAlignment="1">
      <alignment horizontal="left" vertical="top" wrapText="1"/>
    </xf>
    <xf numFmtId="0" fontId="2" fillId="0" borderId="23" xfId="1" applyBorder="1" applyAlignment="1">
      <alignment horizontal="left" vertical="top" wrapText="1"/>
    </xf>
    <xf numFmtId="0" fontId="2" fillId="0" borderId="24" xfId="1" applyBorder="1" applyAlignment="1">
      <alignment horizontal="left" vertical="top" wrapText="1"/>
    </xf>
    <xf numFmtId="0" fontId="2" fillId="0" borderId="23" xfId="1" applyFont="1" applyFill="1" applyBorder="1" applyAlignment="1">
      <alignment horizontal="left" vertical="top" wrapText="1"/>
    </xf>
    <xf numFmtId="0" fontId="2" fillId="0" borderId="24" xfId="1" applyFont="1" applyFill="1" applyBorder="1" applyAlignment="1">
      <alignment horizontal="left" vertical="top" wrapText="1"/>
    </xf>
    <xf numFmtId="0" fontId="2" fillId="0" borderId="20" xfId="1" applyFont="1" applyBorder="1" applyAlignment="1">
      <alignment horizontal="left" vertical="top"/>
    </xf>
    <xf numFmtId="0" fontId="2" fillId="0" borderId="21" xfId="1" applyFont="1" applyBorder="1" applyAlignment="1">
      <alignment horizontal="left" vertical="top"/>
    </xf>
    <xf numFmtId="0" fontId="0" fillId="0" borderId="23" xfId="1" applyFont="1" applyBorder="1" applyAlignment="1">
      <alignment horizontal="left" vertical="top" wrapText="1"/>
    </xf>
    <xf numFmtId="0" fontId="12" fillId="0" borderId="23" xfId="1" applyFont="1" applyFill="1" applyBorder="1" applyAlignment="1">
      <alignment horizontal="center" vertical="center" wrapText="1"/>
    </xf>
    <xf numFmtId="0" fontId="12" fillId="0" borderId="24" xfId="1" applyFont="1" applyFill="1" applyBorder="1" applyAlignment="1">
      <alignment horizontal="center" vertical="center" wrapText="1"/>
    </xf>
    <xf numFmtId="0" fontId="10" fillId="0" borderId="16" xfId="1" applyFont="1" applyBorder="1" applyAlignment="1">
      <alignment horizontal="left" vertical="top" wrapText="1"/>
    </xf>
    <xf numFmtId="0" fontId="10" fillId="0" borderId="32" xfId="1" applyFont="1" applyBorder="1" applyAlignment="1">
      <alignment horizontal="left" vertical="top" wrapText="1"/>
    </xf>
    <xf numFmtId="0" fontId="31" fillId="0" borderId="16" xfId="1" applyFont="1" applyBorder="1" applyAlignment="1">
      <alignment horizontal="center" vertical="center" wrapText="1"/>
    </xf>
    <xf numFmtId="0" fontId="31" fillId="0" borderId="32" xfId="1" applyFont="1" applyBorder="1" applyAlignment="1">
      <alignment horizontal="center" vertical="center" wrapText="1"/>
    </xf>
    <xf numFmtId="0" fontId="7" fillId="0" borderId="16" xfId="1" applyFont="1" applyBorder="1" applyAlignment="1">
      <alignment horizontal="left" vertical="top"/>
    </xf>
    <xf numFmtId="0" fontId="7" fillId="0" borderId="17" xfId="1" applyFont="1" applyBorder="1" applyAlignment="1">
      <alignment horizontal="left" vertical="top"/>
    </xf>
    <xf numFmtId="0" fontId="7" fillId="0" borderId="18" xfId="1" applyFont="1" applyBorder="1" applyAlignment="1">
      <alignment horizontal="left" vertical="top"/>
    </xf>
    <xf numFmtId="0" fontId="8" fillId="0" borderId="20" xfId="1" applyFont="1" applyBorder="1" applyAlignment="1">
      <alignment horizontal="left" vertical="top" wrapText="1"/>
    </xf>
    <xf numFmtId="0" fontId="8" fillId="0" borderId="22" xfId="1" applyFont="1" applyBorder="1" applyAlignment="1">
      <alignment horizontal="left" vertical="top" wrapText="1"/>
    </xf>
    <xf numFmtId="0" fontId="8" fillId="0" borderId="38" xfId="1" applyFont="1" applyBorder="1" applyAlignment="1">
      <alignment horizontal="left" vertical="top" wrapText="1"/>
    </xf>
    <xf numFmtId="0" fontId="12" fillId="0" borderId="23" xfId="1" applyFont="1" applyFill="1" applyBorder="1" applyAlignment="1">
      <alignment horizontal="left" vertical="top" wrapText="1"/>
    </xf>
    <xf numFmtId="0" fontId="12" fillId="0" borderId="29" xfId="1" applyFont="1" applyFill="1" applyBorder="1" applyAlignment="1">
      <alignment horizontal="left" vertical="top" wrapText="1"/>
    </xf>
    <xf numFmtId="0" fontId="12" fillId="0" borderId="28" xfId="1" applyFont="1" applyFill="1" applyBorder="1" applyAlignment="1">
      <alignment horizontal="left" vertical="top" wrapText="1"/>
    </xf>
    <xf numFmtId="0" fontId="10" fillId="0" borderId="30" xfId="1" applyFont="1" applyFill="1" applyBorder="1" applyAlignment="1">
      <alignment horizontal="center" vertical="center" wrapText="1"/>
    </xf>
    <xf numFmtId="0" fontId="10" fillId="0" borderId="36" xfId="1" applyFont="1" applyFill="1" applyBorder="1" applyAlignment="1">
      <alignment horizontal="center" vertical="center" wrapText="1"/>
    </xf>
    <xf numFmtId="0" fontId="10" fillId="0" borderId="40" xfId="1" applyFont="1" applyFill="1" applyBorder="1" applyAlignment="1">
      <alignment horizontal="center" vertical="center" wrapText="1"/>
    </xf>
    <xf numFmtId="0" fontId="10" fillId="0" borderId="41" xfId="1" applyFont="1" applyFill="1" applyBorder="1" applyAlignment="1">
      <alignment horizontal="center" vertical="center" wrapText="1"/>
    </xf>
    <xf numFmtId="0" fontId="10" fillId="0" borderId="19" xfId="1" applyFont="1" applyFill="1" applyBorder="1" applyAlignment="1">
      <alignment horizontal="center" vertical="center" wrapText="1"/>
    </xf>
    <xf numFmtId="0" fontId="10" fillId="0" borderId="37" xfId="1" applyFont="1" applyFill="1" applyBorder="1" applyAlignment="1">
      <alignment horizontal="center" vertical="center" wrapText="1"/>
    </xf>
    <xf numFmtId="0" fontId="8" fillId="0" borderId="20" xfId="1" applyFont="1" applyFill="1" applyBorder="1" applyAlignment="1">
      <alignment horizontal="center" vertical="center" wrapText="1"/>
    </xf>
    <xf numFmtId="0" fontId="8" fillId="0" borderId="21" xfId="1" applyFont="1" applyFill="1" applyBorder="1" applyAlignment="1">
      <alignment horizontal="center" vertical="center" wrapText="1"/>
    </xf>
    <xf numFmtId="0" fontId="2" fillId="0" borderId="30" xfId="1" applyFont="1" applyBorder="1" applyAlignment="1">
      <alignment horizontal="center" vertical="center" wrapText="1"/>
    </xf>
    <xf numFmtId="0" fontId="2" fillId="0" borderId="36" xfId="1" applyFont="1" applyBorder="1" applyAlignment="1">
      <alignment horizontal="center" vertical="center" wrapText="1"/>
    </xf>
    <xf numFmtId="0" fontId="2" fillId="0" borderId="19" xfId="1" applyFont="1" applyBorder="1" applyAlignment="1">
      <alignment horizontal="center" vertical="center" wrapText="1"/>
    </xf>
    <xf numFmtId="0" fontId="2" fillId="0" borderId="37" xfId="1" applyFont="1" applyBorder="1" applyAlignment="1">
      <alignment horizontal="center" vertical="center" wrapText="1"/>
    </xf>
    <xf numFmtId="0" fontId="2" fillId="0" borderId="19" xfId="1" applyFill="1" applyBorder="1" applyAlignment="1">
      <alignment horizontal="center" vertical="center" wrapText="1"/>
    </xf>
    <xf numFmtId="0" fontId="2" fillId="0" borderId="37" xfId="1" applyFill="1" applyBorder="1" applyAlignment="1">
      <alignment horizontal="center" vertical="center" wrapText="1"/>
    </xf>
    <xf numFmtId="0" fontId="7" fillId="0" borderId="33" xfId="1" applyFont="1" applyBorder="1" applyAlignment="1">
      <alignment horizontal="left" vertical="top" wrapText="1"/>
    </xf>
    <xf numFmtId="0" fontId="7" fillId="0" borderId="34" xfId="1" applyFont="1" applyBorder="1" applyAlignment="1">
      <alignment horizontal="left" vertical="top" wrapText="1"/>
    </xf>
    <xf numFmtId="0" fontId="7" fillId="0" borderId="35" xfId="1" applyFont="1" applyBorder="1" applyAlignment="1">
      <alignment horizontal="left" vertical="top" wrapText="1"/>
    </xf>
    <xf numFmtId="0" fontId="2" fillId="0" borderId="30" xfId="1" applyFont="1" applyFill="1" applyBorder="1" applyAlignment="1">
      <alignment horizontal="center" vertical="center" wrapText="1"/>
    </xf>
    <xf numFmtId="0" fontId="2" fillId="0" borderId="36" xfId="1" applyFont="1" applyFill="1" applyBorder="1" applyAlignment="1">
      <alignment horizontal="center" vertical="center" wrapText="1"/>
    </xf>
    <xf numFmtId="0" fontId="12" fillId="0" borderId="20" xfId="1" applyFont="1" applyBorder="1" applyAlignment="1">
      <alignment horizontal="left" vertical="top" wrapText="1"/>
    </xf>
    <xf numFmtId="0" fontId="12" fillId="0" borderId="22" xfId="1" applyFont="1" applyBorder="1" applyAlignment="1">
      <alignment horizontal="left" vertical="top" wrapText="1"/>
    </xf>
    <xf numFmtId="0" fontId="12" fillId="0" borderId="38" xfId="1" applyFont="1" applyBorder="1" applyAlignment="1">
      <alignment horizontal="left" vertical="top" wrapText="1"/>
    </xf>
    <xf numFmtId="0" fontId="12" fillId="0" borderId="29" xfId="1" applyFont="1" applyBorder="1" applyAlignment="1">
      <alignment horizontal="left" vertical="top" wrapText="1"/>
    </xf>
    <xf numFmtId="0" fontId="12" fillId="0" borderId="28" xfId="1" applyFont="1" applyBorder="1" applyAlignment="1">
      <alignment horizontal="left" vertical="top" wrapText="1"/>
    </xf>
    <xf numFmtId="0" fontId="8" fillId="0" borderId="23" xfId="1" applyFont="1" applyBorder="1" applyAlignment="1">
      <alignment horizontal="left" vertical="top" wrapText="1"/>
    </xf>
    <xf numFmtId="0" fontId="8" fillId="0" borderId="29" xfId="1" applyFont="1" applyBorder="1" applyAlignment="1">
      <alignment horizontal="left" vertical="top" wrapText="1"/>
    </xf>
    <xf numFmtId="0" fontId="8" fillId="0" borderId="28" xfId="1" applyFont="1" applyBorder="1" applyAlignment="1">
      <alignment horizontal="left" vertical="top" wrapText="1"/>
    </xf>
    <xf numFmtId="0" fontId="2" fillId="0" borderId="23" xfId="4" applyFont="1" applyBorder="1" applyAlignment="1">
      <alignment horizontal="center" vertical="center"/>
    </xf>
    <xf numFmtId="0" fontId="2" fillId="0" borderId="24" xfId="4" applyFont="1" applyBorder="1" applyAlignment="1">
      <alignment horizontal="center" vertical="center"/>
    </xf>
    <xf numFmtId="0" fontId="10" fillId="0" borderId="16" xfId="1" applyFont="1" applyFill="1" applyBorder="1" applyAlignment="1">
      <alignment horizontal="center" vertical="center" wrapText="1"/>
    </xf>
    <xf numFmtId="0" fontId="10" fillId="0" borderId="32" xfId="1" applyFont="1" applyFill="1" applyBorder="1" applyAlignment="1">
      <alignment horizontal="center" vertical="center" wrapText="1"/>
    </xf>
    <xf numFmtId="0" fontId="8" fillId="0" borderId="23" xfId="1" applyFont="1" applyFill="1" applyBorder="1" applyAlignment="1">
      <alignment horizontal="left" vertical="top" wrapText="1"/>
    </xf>
    <xf numFmtId="0" fontId="8" fillId="0" borderId="29" xfId="1" applyFont="1" applyFill="1" applyBorder="1" applyAlignment="1">
      <alignment horizontal="left" vertical="top" wrapText="1"/>
    </xf>
    <xf numFmtId="0" fontId="8" fillId="0" borderId="28" xfId="1" applyFont="1" applyFill="1" applyBorder="1" applyAlignment="1">
      <alignment horizontal="left" vertical="top" wrapText="1"/>
    </xf>
    <xf numFmtId="0" fontId="12" fillId="0" borderId="23" xfId="1" applyFont="1" applyFill="1" applyBorder="1" applyAlignment="1">
      <alignment horizontal="left" vertical="center" wrapText="1"/>
    </xf>
    <xf numFmtId="0" fontId="12" fillId="0" borderId="29" xfId="1" applyFont="1" applyFill="1" applyBorder="1" applyAlignment="1">
      <alignment horizontal="left" vertical="center" wrapText="1"/>
    </xf>
    <xf numFmtId="0" fontId="12" fillId="0" borderId="28" xfId="1" applyFont="1" applyFill="1" applyBorder="1" applyAlignment="1">
      <alignment horizontal="left" vertical="center" wrapText="1"/>
    </xf>
    <xf numFmtId="43" fontId="8" fillId="0" borderId="20" xfId="10" applyFont="1" applyBorder="1" applyAlignment="1">
      <alignment horizontal="center"/>
    </xf>
    <xf numFmtId="43" fontId="8" fillId="0" borderId="22" xfId="10" applyFont="1" applyBorder="1" applyAlignment="1">
      <alignment horizontal="center"/>
    </xf>
    <xf numFmtId="43" fontId="8" fillId="0" borderId="21" xfId="10" applyFont="1" applyBorder="1" applyAlignment="1">
      <alignment horizontal="center"/>
    </xf>
    <xf numFmtId="0" fontId="2" fillId="0" borderId="0" xfId="8" quotePrefix="1" applyFont="1" applyFill="1" applyBorder="1" applyAlignment="1">
      <alignment horizontal="left" wrapText="1"/>
    </xf>
    <xf numFmtId="43" fontId="8" fillId="0" borderId="45" xfId="10" applyFont="1" applyBorder="1" applyAlignment="1">
      <alignment horizontal="center"/>
    </xf>
    <xf numFmtId="43" fontId="8" fillId="0" borderId="55" xfId="10" applyFont="1" applyBorder="1" applyAlignment="1">
      <alignment horizontal="center"/>
    </xf>
    <xf numFmtId="43" fontId="8" fillId="0" borderId="56" xfId="10" applyFont="1" applyBorder="1" applyAlignment="1">
      <alignment horizontal="center"/>
    </xf>
    <xf numFmtId="43" fontId="8" fillId="0" borderId="45" xfId="10" applyFont="1" applyBorder="1" applyAlignment="1">
      <alignment horizontal="center" wrapText="1"/>
    </xf>
    <xf numFmtId="43" fontId="8" fillId="0" borderId="55" xfId="10" applyFont="1" applyBorder="1" applyAlignment="1">
      <alignment horizontal="center" wrapText="1"/>
    </xf>
    <xf numFmtId="43" fontId="8" fillId="0" borderId="56" xfId="10" applyFont="1" applyBorder="1" applyAlignment="1">
      <alignment horizontal="center" wrapText="1"/>
    </xf>
    <xf numFmtId="0" fontId="21" fillId="8" borderId="10" xfId="5" applyFont="1" applyFill="1" applyBorder="1" applyAlignment="1">
      <alignment horizontal="left" indent="1"/>
    </xf>
    <xf numFmtId="0" fontId="21" fillId="8" borderId="0" xfId="5" applyFont="1" applyFill="1" applyBorder="1" applyAlignment="1">
      <alignment horizontal="left" indent="1"/>
    </xf>
    <xf numFmtId="0" fontId="21" fillId="8" borderId="11" xfId="5" applyFont="1" applyFill="1" applyBorder="1" applyAlignment="1">
      <alignment horizontal="left" indent="1"/>
    </xf>
    <xf numFmtId="0" fontId="21" fillId="2" borderId="10" xfId="5" applyFont="1" applyFill="1" applyBorder="1" applyAlignment="1">
      <alignment horizontal="left"/>
    </xf>
    <xf numFmtId="0" fontId="21" fillId="2" borderId="0" xfId="5" applyFont="1" applyFill="1" applyBorder="1" applyAlignment="1">
      <alignment horizontal="left"/>
    </xf>
  </cellXfs>
  <cellStyles count="15">
    <cellStyle name="Comma" xfId="14" builtinId="3"/>
    <cellStyle name="Comma 2" xfId="10" xr:uid="{00000000-0005-0000-0000-000001000000}"/>
    <cellStyle name="Comma 2 2" xfId="11" xr:uid="{00000000-0005-0000-0000-000002000000}"/>
    <cellStyle name="Normal" xfId="0" builtinId="0"/>
    <cellStyle name="Normal 2" xfId="2" xr:uid="{00000000-0005-0000-0000-000004000000}"/>
    <cellStyle name="Normal 2 2" xfId="8" xr:uid="{00000000-0005-0000-0000-000005000000}"/>
    <cellStyle name="Normal 265" xfId="3" xr:uid="{00000000-0005-0000-0000-000006000000}"/>
    <cellStyle name="Normal 266" xfId="4" xr:uid="{00000000-0005-0000-0000-000007000000}"/>
    <cellStyle name="Normal 3" xfId="6" xr:uid="{00000000-0005-0000-0000-000008000000}"/>
    <cellStyle name="Normal 3 2" xfId="9" xr:uid="{00000000-0005-0000-0000-000009000000}"/>
    <cellStyle name="Normal 4" xfId="13" xr:uid="{00000000-0005-0000-0000-00000A000000}"/>
    <cellStyle name="Normal_Prototype_Scorecard-LgOffice-2008-03-13 2" xfId="1" xr:uid="{00000000-0005-0000-0000-00000B000000}"/>
    <cellStyle name="Normal_Schedules_Trans" xfId="5" xr:uid="{00000000-0005-0000-0000-00000C000000}"/>
    <cellStyle name="Note 2" xfId="7" xr:uid="{00000000-0005-0000-0000-00000D000000}"/>
    <cellStyle name="Percent 2" xfId="12" xr:uid="{00000000-0005-0000-0000-00000E000000}"/>
  </cellStyles>
  <dxfs count="58">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57"/>
      <tableStyleElement type="headerRow" dxfId="5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A13"/>
  <sheetViews>
    <sheetView zoomScale="120" zoomScaleNormal="120" workbookViewId="0">
      <selection activeCell="B12" sqref="B12"/>
    </sheetView>
  </sheetViews>
  <sheetFormatPr baseColWidth="10" defaultColWidth="8.83203125" defaultRowHeight="15"/>
  <cols>
    <col min="1" max="1" width="88" customWidth="1"/>
  </cols>
  <sheetData>
    <row r="1" spans="1:1" ht="21">
      <c r="A1" s="35" t="s">
        <v>100</v>
      </c>
    </row>
    <row r="2" spans="1:1" ht="16">
      <c r="A2" s="36" t="s">
        <v>435</v>
      </c>
    </row>
    <row r="3" spans="1:1">
      <c r="A3" s="36"/>
    </row>
    <row r="4" spans="1:1">
      <c r="A4" s="37" t="s">
        <v>103</v>
      </c>
    </row>
    <row r="5" spans="1:1" ht="32">
      <c r="A5" s="34" t="s">
        <v>423</v>
      </c>
    </row>
    <row r="6" spans="1:1" ht="32">
      <c r="A6" s="34" t="s">
        <v>106</v>
      </c>
    </row>
    <row r="7" spans="1:1">
      <c r="A7" s="38"/>
    </row>
    <row r="8" spans="1:1">
      <c r="A8" s="34"/>
    </row>
    <row r="9" spans="1:1">
      <c r="A9" s="37" t="s">
        <v>436</v>
      </c>
    </row>
    <row r="10" spans="1:1">
      <c r="A10" t="s">
        <v>105</v>
      </c>
    </row>
    <row r="11" spans="1:1">
      <c r="A11" t="s">
        <v>104</v>
      </c>
    </row>
    <row r="12" spans="1:1">
      <c r="A12" t="s">
        <v>421</v>
      </c>
    </row>
    <row r="13" spans="1:1">
      <c r="A13" t="s">
        <v>422</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outlinePr summaryBelow="0"/>
    <pageSetUpPr fitToPage="1"/>
  </sheetPr>
  <dimension ref="A1:P149"/>
  <sheetViews>
    <sheetView tabSelected="1" topLeftCell="D115" zoomScale="125" zoomScaleNormal="125" zoomScaleSheetLayoutView="100" workbookViewId="0">
      <selection activeCell="E123" sqref="E123"/>
    </sheetView>
  </sheetViews>
  <sheetFormatPr baseColWidth="10" defaultColWidth="7.6640625" defaultRowHeight="13"/>
  <cols>
    <col min="1" max="1" width="3.6640625" style="10" customWidth="1"/>
    <col min="2" max="2" width="19" style="10" customWidth="1"/>
    <col min="3" max="3" width="20.33203125" style="10" customWidth="1"/>
    <col min="4" max="4" width="60.33203125" style="27" bestFit="1" customWidth="1"/>
    <col min="5" max="5" width="56" style="199" customWidth="1"/>
    <col min="6" max="6" width="68.33203125" style="24" customWidth="1"/>
    <col min="7" max="7" width="32.1640625" style="9" customWidth="1"/>
    <col min="8" max="8" width="19.33203125" style="9" customWidth="1"/>
    <col min="9" max="9" width="17.5" style="9" customWidth="1"/>
    <col min="10" max="12" width="7.6640625" style="9"/>
    <col min="13" max="13" width="10.6640625" style="9" bestFit="1" customWidth="1"/>
    <col min="14" max="15" width="7.6640625" style="9"/>
    <col min="16" max="16" width="11.6640625" style="9" bestFit="1" customWidth="1"/>
    <col min="17" max="17" width="10.33203125" style="9" bestFit="1" customWidth="1"/>
    <col min="18" max="16384" width="7.6640625" style="9"/>
  </cols>
  <sheetData>
    <row r="1" spans="1:7" ht="19.25" customHeight="1">
      <c r="A1" s="1" t="s">
        <v>425</v>
      </c>
      <c r="B1" s="1"/>
      <c r="C1" s="1"/>
      <c r="D1" s="25"/>
      <c r="E1" s="25"/>
      <c r="F1" s="1"/>
    </row>
    <row r="2" spans="1:7" ht="17" customHeight="1" thickBot="1">
      <c r="A2" s="2" t="s">
        <v>424</v>
      </c>
      <c r="B2" s="3"/>
      <c r="C2" s="3"/>
      <c r="D2" s="26"/>
      <c r="E2" s="26"/>
      <c r="F2" s="3"/>
    </row>
    <row r="3" spans="1:7" ht="18" customHeight="1">
      <c r="A3" s="285"/>
      <c r="B3" s="288" t="s">
        <v>2</v>
      </c>
      <c r="C3" s="289"/>
      <c r="D3" s="294" t="s">
        <v>426</v>
      </c>
      <c r="E3" s="213" t="s">
        <v>427</v>
      </c>
      <c r="F3" s="289" t="s">
        <v>434</v>
      </c>
      <c r="G3" s="289" t="s">
        <v>418</v>
      </c>
    </row>
    <row r="4" spans="1:7" s="202" customFormat="1" ht="21" customHeight="1">
      <c r="A4" s="286"/>
      <c r="B4" s="290"/>
      <c r="C4" s="291"/>
      <c r="D4" s="295"/>
      <c r="E4" s="214"/>
      <c r="F4" s="291"/>
      <c r="G4" s="291"/>
    </row>
    <row r="5" spans="1:7" s="11" customFormat="1" ht="18.75" customHeight="1">
      <c r="A5" s="287"/>
      <c r="B5" s="292"/>
      <c r="C5" s="293"/>
      <c r="D5" s="296"/>
      <c r="E5" s="215"/>
      <c r="F5" s="293"/>
      <c r="G5" s="293"/>
    </row>
    <row r="6" spans="1:7" s="10" customFormat="1" ht="19" thickBot="1">
      <c r="A6" s="316" t="s">
        <v>3</v>
      </c>
      <c r="B6" s="317"/>
      <c r="C6" s="317"/>
      <c r="D6" s="317"/>
      <c r="E6" s="317"/>
      <c r="F6" s="318"/>
    </row>
    <row r="7" spans="1:7" s="10" customFormat="1" ht="18">
      <c r="A7" s="4"/>
      <c r="B7" s="307" t="s">
        <v>4</v>
      </c>
      <c r="C7" s="308"/>
      <c r="D7" s="331" t="s">
        <v>223</v>
      </c>
      <c r="E7" s="332"/>
      <c r="F7" s="178"/>
    </row>
    <row r="8" spans="1:7" ht="14">
      <c r="A8" s="29"/>
      <c r="B8" s="309" t="s">
        <v>102</v>
      </c>
      <c r="C8" s="304"/>
      <c r="D8" s="216" t="s">
        <v>101</v>
      </c>
      <c r="E8" s="217"/>
      <c r="F8" s="178" t="s">
        <v>186</v>
      </c>
    </row>
    <row r="9" spans="1:7" ht="14" customHeight="1">
      <c r="A9" s="29"/>
      <c r="B9" s="211" t="s">
        <v>5</v>
      </c>
      <c r="C9" s="212"/>
      <c r="D9" s="222" t="s">
        <v>185</v>
      </c>
      <c r="E9" s="223"/>
      <c r="F9" s="178"/>
    </row>
    <row r="10" spans="1:7" ht="14" customHeight="1">
      <c r="A10" s="6"/>
      <c r="B10" s="211" t="s">
        <v>6</v>
      </c>
      <c r="C10" s="212"/>
      <c r="D10" s="310" t="s">
        <v>222</v>
      </c>
      <c r="E10" s="311"/>
      <c r="F10" s="178"/>
    </row>
    <row r="11" spans="1:7" ht="71" thickBot="1">
      <c r="A11" s="6"/>
      <c r="B11" s="312" t="s">
        <v>7</v>
      </c>
      <c r="C11" s="313"/>
      <c r="D11" s="314" t="s">
        <v>429</v>
      </c>
      <c r="E11" s="315"/>
      <c r="F11" s="178" t="s">
        <v>236</v>
      </c>
    </row>
    <row r="12" spans="1:7" ht="19" customHeight="1" thickBot="1">
      <c r="A12" s="339" t="s">
        <v>8</v>
      </c>
      <c r="B12" s="340"/>
      <c r="C12" s="340"/>
      <c r="D12" s="340"/>
      <c r="E12" s="340"/>
      <c r="F12" s="341"/>
    </row>
    <row r="13" spans="1:7" s="11" customFormat="1" ht="44" customHeight="1">
      <c r="A13" s="7"/>
      <c r="B13" s="299" t="s">
        <v>9</v>
      </c>
      <c r="C13" s="300"/>
      <c r="D13" s="176" t="s">
        <v>229</v>
      </c>
      <c r="E13" s="196" t="s">
        <v>230</v>
      </c>
      <c r="F13" s="179" t="s">
        <v>231</v>
      </c>
    </row>
    <row r="14" spans="1:7" ht="44" customHeight="1">
      <c r="A14" s="8"/>
      <c r="B14" s="297" t="s">
        <v>97</v>
      </c>
      <c r="C14" s="298"/>
      <c r="D14" s="226" t="s">
        <v>178</v>
      </c>
      <c r="E14" s="227"/>
      <c r="F14" s="178"/>
    </row>
    <row r="15" spans="1:7" ht="17.25" customHeight="1">
      <c r="A15" s="29"/>
      <c r="B15" s="297" t="s">
        <v>10</v>
      </c>
      <c r="C15" s="298"/>
      <c r="D15" s="248">
        <v>1.1679999999999999</v>
      </c>
      <c r="E15" s="249"/>
      <c r="F15" s="178" t="s">
        <v>225</v>
      </c>
    </row>
    <row r="16" spans="1:7" s="11" customFormat="1" ht="70">
      <c r="A16" s="28"/>
      <c r="B16" s="297" t="s">
        <v>11</v>
      </c>
      <c r="C16" s="298"/>
      <c r="D16" s="176" t="s">
        <v>239</v>
      </c>
      <c r="E16" s="196" t="s">
        <v>451</v>
      </c>
      <c r="F16" s="180" t="s">
        <v>452</v>
      </c>
    </row>
    <row r="17" spans="1:16" s="11" customFormat="1" ht="28">
      <c r="A17" s="28"/>
      <c r="B17" s="297" t="s">
        <v>107</v>
      </c>
      <c r="C17" s="298"/>
      <c r="D17" s="283" t="s">
        <v>438</v>
      </c>
      <c r="E17" s="284"/>
      <c r="F17" s="178" t="s">
        <v>237</v>
      </c>
      <c r="G17" s="11" t="s">
        <v>238</v>
      </c>
      <c r="M17" s="9"/>
      <c r="P17" s="68"/>
    </row>
    <row r="18" spans="1:16" ht="15" customHeight="1">
      <c r="A18" s="29"/>
      <c r="B18" s="303" t="s">
        <v>12</v>
      </c>
      <c r="C18" s="304"/>
      <c r="D18" s="333" t="s">
        <v>108</v>
      </c>
      <c r="E18" s="334"/>
      <c r="F18" s="178"/>
      <c r="G18" s="11"/>
      <c r="H18" s="11"/>
      <c r="I18" s="11"/>
      <c r="J18" s="11"/>
      <c r="K18" s="11"/>
      <c r="L18" s="11"/>
      <c r="O18" s="11"/>
      <c r="P18" s="68"/>
    </row>
    <row r="19" spans="1:16" ht="14" customHeight="1">
      <c r="A19" s="29"/>
      <c r="B19" s="297" t="s">
        <v>13</v>
      </c>
      <c r="C19" s="298"/>
      <c r="D19" s="337" t="s">
        <v>98</v>
      </c>
      <c r="E19" s="338"/>
      <c r="F19" s="178"/>
    </row>
    <row r="20" spans="1:16" ht="14" customHeight="1">
      <c r="A20" s="29"/>
      <c r="B20" s="297" t="s">
        <v>14</v>
      </c>
      <c r="C20" s="298"/>
      <c r="D20" s="226" t="s">
        <v>200</v>
      </c>
      <c r="E20" s="227"/>
      <c r="F20" s="178"/>
    </row>
    <row r="21" spans="1:16" ht="84">
      <c r="A21" s="29"/>
      <c r="B21" s="301" t="s">
        <v>15</v>
      </c>
      <c r="C21" s="302"/>
      <c r="D21" s="167" t="s">
        <v>263</v>
      </c>
      <c r="E21" s="197" t="s">
        <v>263</v>
      </c>
      <c r="F21" s="178" t="s">
        <v>246</v>
      </c>
      <c r="G21" s="9" t="s">
        <v>264</v>
      </c>
      <c r="H21" s="9" t="s">
        <v>443</v>
      </c>
      <c r="I21" s="9" t="s">
        <v>448</v>
      </c>
    </row>
    <row r="22" spans="1:16" ht="70">
      <c r="A22" s="29"/>
      <c r="B22" s="305" t="s">
        <v>109</v>
      </c>
      <c r="C22" s="306"/>
      <c r="D22" s="173" t="s">
        <v>444</v>
      </c>
      <c r="E22" s="170" t="s">
        <v>445</v>
      </c>
      <c r="F22" s="178" t="s">
        <v>442</v>
      </c>
    </row>
    <row r="23" spans="1:16" ht="28">
      <c r="A23" s="6"/>
      <c r="B23" s="211" t="s">
        <v>16</v>
      </c>
      <c r="C23" s="212"/>
      <c r="D23" s="173">
        <v>9</v>
      </c>
      <c r="E23" s="170">
        <v>10.5</v>
      </c>
      <c r="F23" s="178" t="s">
        <v>232</v>
      </c>
    </row>
    <row r="24" spans="1:16" ht="14" thickBot="1">
      <c r="A24" s="6"/>
      <c r="B24" s="244" t="s">
        <v>17</v>
      </c>
      <c r="C24" s="245"/>
      <c r="D24" s="242">
        <v>0</v>
      </c>
      <c r="E24" s="243"/>
      <c r="F24" s="178"/>
    </row>
    <row r="25" spans="1:16" ht="18" customHeight="1" thickBot="1">
      <c r="A25" s="271" t="s">
        <v>18</v>
      </c>
      <c r="B25" s="272"/>
      <c r="C25" s="272"/>
      <c r="D25" s="272"/>
      <c r="E25" s="272"/>
      <c r="F25" s="273"/>
    </row>
    <row r="26" spans="1:16" ht="15" customHeight="1">
      <c r="A26" s="12"/>
      <c r="B26" s="319" t="s">
        <v>19</v>
      </c>
      <c r="C26" s="320"/>
      <c r="D26" s="320"/>
      <c r="E26" s="320"/>
      <c r="F26" s="321"/>
    </row>
    <row r="27" spans="1:16" s="11" customFormat="1" ht="42" customHeight="1">
      <c r="A27" s="28"/>
      <c r="B27" s="211" t="s">
        <v>20</v>
      </c>
      <c r="C27" s="212"/>
      <c r="D27" s="232" t="s">
        <v>439</v>
      </c>
      <c r="E27" s="233"/>
      <c r="F27" s="5" t="s">
        <v>440</v>
      </c>
    </row>
    <row r="28" spans="1:16" s="31" customFormat="1" ht="39.75" customHeight="1">
      <c r="A28" s="30"/>
      <c r="B28" s="246" t="s">
        <v>21</v>
      </c>
      <c r="C28" s="247"/>
      <c r="D28" s="216" t="s">
        <v>224</v>
      </c>
      <c r="E28" s="217"/>
      <c r="F28" s="69" t="s">
        <v>199</v>
      </c>
    </row>
    <row r="29" spans="1:16" ht="14.25" customHeight="1">
      <c r="A29" s="29"/>
      <c r="B29" s="211" t="s">
        <v>22</v>
      </c>
      <c r="C29" s="212"/>
      <c r="D29" s="226" t="s">
        <v>156</v>
      </c>
      <c r="E29" s="227"/>
      <c r="F29" s="5"/>
    </row>
    <row r="30" spans="1:16" ht="15" customHeight="1">
      <c r="A30" s="29"/>
      <c r="B30" s="211" t="s">
        <v>23</v>
      </c>
      <c r="C30" s="212"/>
      <c r="D30" s="226" t="s">
        <v>157</v>
      </c>
      <c r="E30" s="227"/>
      <c r="F30" s="5"/>
    </row>
    <row r="31" spans="1:16" ht="14" customHeight="1">
      <c r="A31" s="29"/>
      <c r="B31" s="322" t="s">
        <v>24</v>
      </c>
      <c r="C31" s="323"/>
      <c r="D31" s="323"/>
      <c r="E31" s="323"/>
      <c r="F31" s="324"/>
    </row>
    <row r="32" spans="1:16" ht="49.5" customHeight="1">
      <c r="A32" s="29"/>
      <c r="B32" s="211" t="s">
        <v>20</v>
      </c>
      <c r="C32" s="212"/>
      <c r="D32" s="226" t="s">
        <v>179</v>
      </c>
      <c r="E32" s="227"/>
      <c r="F32" s="5"/>
    </row>
    <row r="33" spans="1:7" s="11" customFormat="1" ht="63.75" customHeight="1">
      <c r="A33" s="28"/>
      <c r="B33" s="211" t="s">
        <v>21</v>
      </c>
      <c r="C33" s="212"/>
      <c r="D33" s="216" t="s">
        <v>233</v>
      </c>
      <c r="E33" s="217"/>
      <c r="F33" s="69" t="s">
        <v>199</v>
      </c>
    </row>
    <row r="34" spans="1:7" ht="15" customHeight="1">
      <c r="A34" s="29"/>
      <c r="B34" s="211" t="s">
        <v>22</v>
      </c>
      <c r="C34" s="212"/>
      <c r="D34" s="226" t="s">
        <v>158</v>
      </c>
      <c r="E34" s="227"/>
      <c r="F34" s="5"/>
    </row>
    <row r="35" spans="1:7" ht="15" customHeight="1">
      <c r="A35" s="29"/>
      <c r="B35" s="211" t="s">
        <v>23</v>
      </c>
      <c r="C35" s="212"/>
      <c r="D35" s="226" t="s">
        <v>159</v>
      </c>
      <c r="E35" s="227"/>
      <c r="F35" s="5"/>
    </row>
    <row r="36" spans="1:7" ht="15.5" customHeight="1">
      <c r="A36" s="29"/>
      <c r="B36" s="322" t="s">
        <v>25</v>
      </c>
      <c r="C36" s="323"/>
      <c r="D36" s="323"/>
      <c r="E36" s="323"/>
      <c r="F36" s="324"/>
    </row>
    <row r="37" spans="1:7" ht="30" customHeight="1">
      <c r="A37" s="29"/>
      <c r="B37" s="211" t="s">
        <v>22</v>
      </c>
      <c r="C37" s="212"/>
      <c r="D37" s="226" t="s">
        <v>155</v>
      </c>
      <c r="E37" s="227"/>
      <c r="F37" s="70"/>
    </row>
    <row r="38" spans="1:7" ht="30" customHeight="1">
      <c r="A38" s="29"/>
      <c r="B38" s="211" t="s">
        <v>26</v>
      </c>
      <c r="C38" s="212"/>
      <c r="D38" s="226" t="s">
        <v>441</v>
      </c>
      <c r="E38" s="227"/>
      <c r="F38" s="5"/>
      <c r="G38" s="9" t="s">
        <v>409</v>
      </c>
    </row>
    <row r="39" spans="1:7" s="11" customFormat="1" ht="19.5" customHeight="1">
      <c r="A39" s="28"/>
      <c r="B39" s="211" t="s">
        <v>27</v>
      </c>
      <c r="C39" s="212"/>
      <c r="D39" s="333" t="s">
        <v>234</v>
      </c>
      <c r="E39" s="334"/>
      <c r="F39" s="252" t="s">
        <v>199</v>
      </c>
    </row>
    <row r="40" spans="1:7" s="11" customFormat="1" ht="19.5" customHeight="1">
      <c r="A40" s="28"/>
      <c r="B40" s="211" t="s">
        <v>28</v>
      </c>
      <c r="C40" s="212"/>
      <c r="D40" s="335"/>
      <c r="E40" s="336"/>
      <c r="F40" s="253"/>
    </row>
    <row r="41" spans="1:7" ht="17.25" customHeight="1">
      <c r="A41" s="29"/>
      <c r="B41" s="211" t="s">
        <v>29</v>
      </c>
      <c r="C41" s="212"/>
      <c r="D41" s="226" t="s">
        <v>177</v>
      </c>
      <c r="E41" s="282"/>
      <c r="F41" s="5"/>
    </row>
    <row r="42" spans="1:7" ht="28.5" customHeight="1">
      <c r="A42" s="29"/>
      <c r="B42" s="211" t="s">
        <v>30</v>
      </c>
      <c r="C42" s="212"/>
      <c r="D42" s="283">
        <v>0</v>
      </c>
      <c r="E42" s="284"/>
      <c r="F42" s="5"/>
      <c r="G42" s="9" t="s">
        <v>235</v>
      </c>
    </row>
    <row r="43" spans="1:7" ht="14" customHeight="1">
      <c r="A43" s="29"/>
      <c r="B43" s="168" t="s">
        <v>31</v>
      </c>
      <c r="C43" s="169"/>
      <c r="D43" s="169"/>
      <c r="E43" s="198"/>
      <c r="F43" s="16"/>
    </row>
    <row r="44" spans="1:7" ht="15" customHeight="1">
      <c r="A44" s="29"/>
      <c r="B44" s="211" t="s">
        <v>22</v>
      </c>
      <c r="C44" s="212"/>
      <c r="D44" s="232" t="s">
        <v>99</v>
      </c>
      <c r="E44" s="233"/>
      <c r="F44" s="13"/>
    </row>
    <row r="45" spans="1:7" ht="12.75" customHeight="1">
      <c r="A45" s="29"/>
      <c r="B45" s="211" t="s">
        <v>26</v>
      </c>
      <c r="C45" s="212"/>
      <c r="D45" s="325" t="s">
        <v>32</v>
      </c>
      <c r="E45" s="326"/>
      <c r="F45" s="279"/>
    </row>
    <row r="46" spans="1:7" ht="12.75" customHeight="1">
      <c r="A46" s="29"/>
      <c r="B46" s="211" t="s">
        <v>27</v>
      </c>
      <c r="C46" s="212"/>
      <c r="D46" s="327"/>
      <c r="E46" s="328"/>
      <c r="F46" s="280"/>
    </row>
    <row r="47" spans="1:7">
      <c r="A47" s="29"/>
      <c r="B47" s="211" t="s">
        <v>28</v>
      </c>
      <c r="C47" s="212"/>
      <c r="D47" s="327"/>
      <c r="E47" s="328"/>
      <c r="F47" s="280"/>
    </row>
    <row r="48" spans="1:7" ht="15.75" customHeight="1">
      <c r="A48" s="29"/>
      <c r="B48" s="211" t="s">
        <v>29</v>
      </c>
      <c r="C48" s="212"/>
      <c r="D48" s="329"/>
      <c r="E48" s="330"/>
      <c r="F48" s="281"/>
    </row>
    <row r="49" spans="1:7" ht="15.75" customHeight="1">
      <c r="A49" s="29"/>
      <c r="B49" s="322" t="s">
        <v>33</v>
      </c>
      <c r="C49" s="323"/>
      <c r="D49" s="323"/>
      <c r="E49" s="323"/>
      <c r="F49" s="324"/>
    </row>
    <row r="50" spans="1:7" ht="16" customHeight="1">
      <c r="A50" s="29"/>
      <c r="B50" s="277" t="s">
        <v>34</v>
      </c>
      <c r="C50" s="278"/>
      <c r="D50" s="226" t="s">
        <v>240</v>
      </c>
      <c r="E50" s="227"/>
      <c r="F50" s="181"/>
      <c r="G50" s="9" t="s">
        <v>420</v>
      </c>
    </row>
    <row r="51" spans="1:7" ht="24" customHeight="1">
      <c r="A51" s="29"/>
      <c r="B51" s="211" t="s">
        <v>20</v>
      </c>
      <c r="C51" s="212"/>
      <c r="D51" s="226" t="s">
        <v>241</v>
      </c>
      <c r="E51" s="227"/>
      <c r="F51" s="5"/>
    </row>
    <row r="52" spans="1:7" s="11" customFormat="1" ht="55.25" customHeight="1">
      <c r="A52" s="28"/>
      <c r="B52" s="211" t="s">
        <v>35</v>
      </c>
      <c r="C52" s="212"/>
      <c r="D52" s="226" t="s">
        <v>242</v>
      </c>
      <c r="E52" s="227"/>
      <c r="F52" s="178" t="s">
        <v>199</v>
      </c>
    </row>
    <row r="53" spans="1:7" ht="18" customHeight="1">
      <c r="A53" s="29"/>
      <c r="B53" s="211" t="s">
        <v>36</v>
      </c>
      <c r="C53" s="212"/>
      <c r="D53" s="226" t="s">
        <v>32</v>
      </c>
      <c r="E53" s="227"/>
      <c r="F53" s="13"/>
    </row>
    <row r="54" spans="1:7" ht="18" customHeight="1">
      <c r="A54" s="29"/>
      <c r="B54" s="211" t="s">
        <v>22</v>
      </c>
      <c r="C54" s="212"/>
      <c r="D54" s="226" t="s">
        <v>158</v>
      </c>
      <c r="E54" s="227"/>
      <c r="F54" s="13"/>
    </row>
    <row r="55" spans="1:7" ht="18" customHeight="1">
      <c r="A55" s="29"/>
      <c r="B55" s="322" t="s">
        <v>37</v>
      </c>
      <c r="C55" s="323"/>
      <c r="D55" s="323"/>
      <c r="E55" s="323"/>
      <c r="F55" s="324"/>
    </row>
    <row r="56" spans="1:7" ht="18" customHeight="1">
      <c r="A56" s="29"/>
      <c r="B56" s="211" t="s">
        <v>38</v>
      </c>
      <c r="C56" s="212"/>
      <c r="D56" s="222" t="s">
        <v>160</v>
      </c>
      <c r="E56" s="223"/>
      <c r="F56" s="13"/>
    </row>
    <row r="57" spans="1:7" ht="18" customHeight="1">
      <c r="A57" s="29"/>
      <c r="B57" s="211" t="s">
        <v>39</v>
      </c>
      <c r="C57" s="212"/>
      <c r="D57" s="222" t="s">
        <v>161</v>
      </c>
      <c r="E57" s="223"/>
      <c r="F57" s="13"/>
    </row>
    <row r="58" spans="1:7" ht="18" customHeight="1">
      <c r="A58" s="29"/>
      <c r="B58" s="265" t="s">
        <v>40</v>
      </c>
      <c r="C58" s="266"/>
      <c r="D58" s="216" t="s">
        <v>162</v>
      </c>
      <c r="E58" s="217"/>
      <c r="F58" s="13"/>
    </row>
    <row r="59" spans="1:7" ht="15" customHeight="1">
      <c r="A59" s="29"/>
      <c r="B59" s="322" t="s">
        <v>41</v>
      </c>
      <c r="C59" s="323"/>
      <c r="D59" s="323"/>
      <c r="E59" s="323"/>
      <c r="F59" s="324"/>
    </row>
    <row r="60" spans="1:7" ht="120.5" customHeight="1" thickBot="1">
      <c r="A60" s="14"/>
      <c r="B60" s="267" t="s">
        <v>214</v>
      </c>
      <c r="C60" s="268"/>
      <c r="D60" s="269" t="s">
        <v>270</v>
      </c>
      <c r="E60" s="270"/>
      <c r="F60" s="182" t="s">
        <v>207</v>
      </c>
    </row>
    <row r="61" spans="1:7" ht="18.5" customHeight="1" thickBot="1">
      <c r="A61" s="271" t="s">
        <v>42</v>
      </c>
      <c r="B61" s="272"/>
      <c r="C61" s="272"/>
      <c r="D61" s="272"/>
      <c r="E61" s="272"/>
      <c r="F61" s="273"/>
    </row>
    <row r="62" spans="1:7" ht="15" customHeight="1">
      <c r="A62" s="15"/>
      <c r="B62" s="274" t="s">
        <v>43</v>
      </c>
      <c r="C62" s="275"/>
      <c r="D62" s="275"/>
      <c r="E62" s="275"/>
      <c r="F62" s="276"/>
    </row>
    <row r="63" spans="1:7" ht="28">
      <c r="A63" s="28"/>
      <c r="B63" s="211" t="s">
        <v>44</v>
      </c>
      <c r="C63" s="212"/>
      <c r="D63" s="232" t="s">
        <v>245</v>
      </c>
      <c r="E63" s="233"/>
      <c r="F63" s="183" t="s">
        <v>219</v>
      </c>
      <c r="G63" s="9" t="s">
        <v>273</v>
      </c>
    </row>
    <row r="64" spans="1:7" ht="28">
      <c r="A64" s="28"/>
      <c r="B64" s="211" t="s">
        <v>45</v>
      </c>
      <c r="C64" s="212"/>
      <c r="D64" s="232" t="s">
        <v>243</v>
      </c>
      <c r="E64" s="233"/>
      <c r="F64" s="183" t="s">
        <v>226</v>
      </c>
      <c r="G64" s="9" t="s">
        <v>274</v>
      </c>
    </row>
    <row r="65" spans="1:7" ht="98">
      <c r="A65" s="28"/>
      <c r="B65" s="211" t="s">
        <v>46</v>
      </c>
      <c r="C65" s="212"/>
      <c r="D65" s="263" t="s">
        <v>447</v>
      </c>
      <c r="E65" s="264"/>
      <c r="F65" s="184" t="s">
        <v>228</v>
      </c>
    </row>
    <row r="66" spans="1:7" ht="15" customHeight="1">
      <c r="A66" s="28"/>
      <c r="B66" s="322" t="s">
        <v>47</v>
      </c>
      <c r="C66" s="323"/>
      <c r="D66" s="323"/>
      <c r="E66" s="323"/>
      <c r="F66" s="324"/>
    </row>
    <row r="67" spans="1:7" ht="17" customHeight="1">
      <c r="A67" s="28"/>
      <c r="B67" s="211" t="s">
        <v>48</v>
      </c>
      <c r="C67" s="212"/>
      <c r="D67" s="222" t="s">
        <v>163</v>
      </c>
      <c r="E67" s="223"/>
      <c r="F67" s="13"/>
    </row>
    <row r="68" spans="1:7" ht="17" customHeight="1">
      <c r="A68" s="28"/>
      <c r="B68" s="211" t="s">
        <v>49</v>
      </c>
      <c r="C68" s="212"/>
      <c r="D68" s="222" t="s">
        <v>163</v>
      </c>
      <c r="E68" s="223"/>
      <c r="F68" s="13"/>
    </row>
    <row r="69" spans="1:7" ht="15" customHeight="1">
      <c r="A69" s="28"/>
      <c r="B69" s="322" t="s">
        <v>50</v>
      </c>
      <c r="C69" s="323"/>
      <c r="D69" s="323"/>
      <c r="E69" s="323"/>
      <c r="F69" s="324"/>
    </row>
    <row r="70" spans="1:7" s="11" customFormat="1" ht="27.75" customHeight="1">
      <c r="A70" s="28"/>
      <c r="B70" s="211" t="s">
        <v>48</v>
      </c>
      <c r="C70" s="212"/>
      <c r="D70" s="342" t="s">
        <v>220</v>
      </c>
      <c r="E70" s="343"/>
      <c r="F70" s="252" t="s">
        <v>199</v>
      </c>
    </row>
    <row r="71" spans="1:7" s="11" customFormat="1" ht="30.75" customHeight="1">
      <c r="A71" s="28"/>
      <c r="B71" s="211" t="s">
        <v>49</v>
      </c>
      <c r="C71" s="212"/>
      <c r="D71" s="226" t="s">
        <v>164</v>
      </c>
      <c r="E71" s="227"/>
      <c r="F71" s="253"/>
    </row>
    <row r="72" spans="1:7" s="11" customFormat="1" ht="15" customHeight="1">
      <c r="A72" s="28"/>
      <c r="B72" s="322" t="s">
        <v>51</v>
      </c>
      <c r="C72" s="323"/>
      <c r="D72" s="323"/>
      <c r="E72" s="323"/>
      <c r="F72" s="324"/>
    </row>
    <row r="73" spans="1:7" ht="60.5" customHeight="1">
      <c r="A73" s="28"/>
      <c r="B73" s="211" t="s">
        <v>52</v>
      </c>
      <c r="C73" s="212"/>
      <c r="D73" s="226" t="s">
        <v>279</v>
      </c>
      <c r="E73" s="227"/>
      <c r="F73" s="185" t="s">
        <v>262</v>
      </c>
    </row>
    <row r="74" spans="1:7" ht="62.25" customHeight="1">
      <c r="A74" s="28"/>
      <c r="B74" s="211" t="s">
        <v>53</v>
      </c>
      <c r="C74" s="212"/>
      <c r="D74" s="226" t="s">
        <v>280</v>
      </c>
      <c r="E74" s="227"/>
      <c r="F74" s="185" t="s">
        <v>262</v>
      </c>
    </row>
    <row r="75" spans="1:7" ht="38.25" customHeight="1">
      <c r="A75" s="28"/>
      <c r="B75" s="211" t="s">
        <v>54</v>
      </c>
      <c r="C75" s="212"/>
      <c r="D75" s="222" t="s">
        <v>254</v>
      </c>
      <c r="E75" s="223"/>
      <c r="F75" s="186" t="s">
        <v>253</v>
      </c>
    </row>
    <row r="76" spans="1:7" ht="18" customHeight="1">
      <c r="A76" s="28"/>
      <c r="B76" s="211" t="s">
        <v>55</v>
      </c>
      <c r="C76" s="212"/>
      <c r="D76" s="222" t="s">
        <v>255</v>
      </c>
      <c r="E76" s="223"/>
      <c r="F76" s="187" t="s">
        <v>256</v>
      </c>
    </row>
    <row r="77" spans="1:7" ht="18" customHeight="1">
      <c r="A77" s="28"/>
      <c r="B77" s="211" t="s">
        <v>56</v>
      </c>
      <c r="C77" s="212"/>
      <c r="D77" s="226" t="s">
        <v>165</v>
      </c>
      <c r="E77" s="227"/>
      <c r="F77" s="5" t="s">
        <v>256</v>
      </c>
    </row>
    <row r="78" spans="1:7" s="11" customFormat="1" ht="56">
      <c r="A78" s="91"/>
      <c r="B78" s="211" t="s">
        <v>430</v>
      </c>
      <c r="C78" s="212"/>
      <c r="D78" s="216" t="s">
        <v>98</v>
      </c>
      <c r="E78" s="217"/>
      <c r="F78" s="187" t="s">
        <v>227</v>
      </c>
      <c r="G78" s="11" t="s">
        <v>244</v>
      </c>
    </row>
    <row r="79" spans="1:7" s="11" customFormat="1" ht="168">
      <c r="A79" s="91"/>
      <c r="B79" s="211" t="s">
        <v>431</v>
      </c>
      <c r="C79" s="212"/>
      <c r="D79" s="216" t="s">
        <v>437</v>
      </c>
      <c r="E79" s="217"/>
      <c r="F79" s="188" t="s">
        <v>269</v>
      </c>
    </row>
    <row r="80" spans="1:7" s="11" customFormat="1" ht="52.5" customHeight="1">
      <c r="A80" s="28"/>
      <c r="B80" s="211" t="s">
        <v>57</v>
      </c>
      <c r="C80" s="212"/>
      <c r="D80" s="232" t="s">
        <v>277</v>
      </c>
      <c r="E80" s="233"/>
      <c r="F80" s="189" t="s">
        <v>257</v>
      </c>
    </row>
    <row r="81" spans="1:6" s="11" customFormat="1" ht="17" customHeight="1">
      <c r="A81" s="28"/>
      <c r="B81" s="211" t="s">
        <v>58</v>
      </c>
      <c r="C81" s="212"/>
      <c r="D81" s="232" t="s">
        <v>168</v>
      </c>
      <c r="E81" s="233"/>
      <c r="F81" s="5"/>
    </row>
    <row r="82" spans="1:6" s="11" customFormat="1" ht="17" customHeight="1">
      <c r="A82" s="28"/>
      <c r="B82" s="211" t="s">
        <v>59</v>
      </c>
      <c r="C82" s="212"/>
      <c r="D82" s="232" t="s">
        <v>168</v>
      </c>
      <c r="E82" s="233"/>
      <c r="F82" s="13"/>
    </row>
    <row r="83" spans="1:6" s="11" customFormat="1" ht="15" customHeight="1">
      <c r="A83" s="28"/>
      <c r="B83" s="322" t="s">
        <v>60</v>
      </c>
      <c r="C83" s="323"/>
      <c r="D83" s="323"/>
      <c r="E83" s="323"/>
      <c r="F83" s="324"/>
    </row>
    <row r="84" spans="1:6" s="11" customFormat="1" ht="38.25" customHeight="1">
      <c r="A84" s="28"/>
      <c r="B84" s="218" t="s">
        <v>61</v>
      </c>
      <c r="C84" s="219"/>
      <c r="D84" s="232" t="s">
        <v>62</v>
      </c>
      <c r="E84" s="233"/>
      <c r="F84" s="13"/>
    </row>
    <row r="85" spans="1:6" s="11" customFormat="1" ht="17" customHeight="1">
      <c r="A85" s="28"/>
      <c r="B85" s="228" t="s">
        <v>63</v>
      </c>
      <c r="C85" s="229"/>
      <c r="D85" s="230" t="s">
        <v>176</v>
      </c>
      <c r="E85" s="231"/>
      <c r="F85" s="252" t="s">
        <v>183</v>
      </c>
    </row>
    <row r="86" spans="1:6" s="11" customFormat="1" ht="17" customHeight="1">
      <c r="A86" s="28"/>
      <c r="B86" s="228" t="s">
        <v>64</v>
      </c>
      <c r="C86" s="229"/>
      <c r="D86" s="232" t="s">
        <v>65</v>
      </c>
      <c r="E86" s="233"/>
      <c r="F86" s="253"/>
    </row>
    <row r="87" spans="1:6" ht="14" customHeight="1">
      <c r="A87" s="78"/>
      <c r="B87" s="356" t="s">
        <v>201</v>
      </c>
      <c r="C87" s="357"/>
      <c r="D87" s="357"/>
      <c r="E87" s="357"/>
      <c r="F87" s="358"/>
    </row>
    <row r="88" spans="1:6" ht="32.25" customHeight="1">
      <c r="A88" s="78"/>
      <c r="B88" s="254" t="s">
        <v>61</v>
      </c>
      <c r="C88" s="255"/>
      <c r="D88" s="232" t="s">
        <v>259</v>
      </c>
      <c r="E88" s="233"/>
      <c r="F88" s="5"/>
    </row>
    <row r="89" spans="1:6" s="11" customFormat="1" ht="31.5" customHeight="1">
      <c r="A89" s="79"/>
      <c r="B89" s="211" t="s">
        <v>205</v>
      </c>
      <c r="C89" s="212"/>
      <c r="D89" s="261" t="s">
        <v>419</v>
      </c>
      <c r="E89" s="262"/>
      <c r="F89" s="190" t="s">
        <v>257</v>
      </c>
    </row>
    <row r="90" spans="1:6" ht="18.75" customHeight="1">
      <c r="A90" s="78"/>
      <c r="B90" s="256" t="s">
        <v>202</v>
      </c>
      <c r="C90" s="257"/>
      <c r="D90" s="258">
        <v>0.55000000000000004</v>
      </c>
      <c r="E90" s="259"/>
      <c r="F90" s="260" t="s">
        <v>260</v>
      </c>
    </row>
    <row r="91" spans="1:6" ht="45.75" customHeight="1">
      <c r="A91" s="78"/>
      <c r="B91" s="256" t="s">
        <v>203</v>
      </c>
      <c r="C91" s="257"/>
      <c r="D91" s="232" t="s">
        <v>258</v>
      </c>
      <c r="E91" s="233"/>
      <c r="F91" s="253"/>
    </row>
    <row r="92" spans="1:6" s="11" customFormat="1" ht="14" customHeight="1">
      <c r="A92" s="28"/>
      <c r="B92" s="359" t="s">
        <v>66</v>
      </c>
      <c r="C92" s="360"/>
      <c r="D92" s="360"/>
      <c r="E92" s="360"/>
      <c r="F92" s="361"/>
    </row>
    <row r="93" spans="1:6" s="11" customFormat="1" ht="72.75" customHeight="1">
      <c r="A93" s="28"/>
      <c r="B93" s="218" t="s">
        <v>67</v>
      </c>
      <c r="C93" s="219"/>
      <c r="D93" s="220" t="s">
        <v>410</v>
      </c>
      <c r="E93" s="221"/>
      <c r="F93" s="5" t="s">
        <v>208</v>
      </c>
    </row>
    <row r="94" spans="1:6" s="11" customFormat="1" ht="51" customHeight="1">
      <c r="A94" s="28"/>
      <c r="B94" s="211" t="s">
        <v>68</v>
      </c>
      <c r="C94" s="212"/>
      <c r="D94" s="226" t="s">
        <v>250</v>
      </c>
      <c r="E94" s="227"/>
      <c r="F94" s="190" t="s">
        <v>248</v>
      </c>
    </row>
    <row r="95" spans="1:6" s="11" customFormat="1" ht="18" customHeight="1">
      <c r="A95" s="28"/>
      <c r="B95" s="211" t="s">
        <v>69</v>
      </c>
      <c r="C95" s="212"/>
      <c r="D95" s="226" t="s">
        <v>166</v>
      </c>
      <c r="E95" s="227"/>
      <c r="F95" s="5"/>
    </row>
    <row r="96" spans="1:6" s="11" customFormat="1" ht="38.75" customHeight="1">
      <c r="A96" s="28"/>
      <c r="B96" s="322" t="s">
        <v>70</v>
      </c>
      <c r="C96" s="323"/>
      <c r="D96" s="323"/>
      <c r="E96" s="323"/>
      <c r="F96" s="324"/>
    </row>
    <row r="97" spans="1:7" s="11" customFormat="1" ht="24.75" customHeight="1">
      <c r="A97" s="28"/>
      <c r="B97" s="218" t="s">
        <v>71</v>
      </c>
      <c r="C97" s="219"/>
      <c r="D97" s="226" t="s">
        <v>272</v>
      </c>
      <c r="E97" s="227"/>
      <c r="F97" s="5"/>
    </row>
    <row r="98" spans="1:7" s="11" customFormat="1" ht="28">
      <c r="A98" s="28"/>
      <c r="B98" s="218" t="s">
        <v>72</v>
      </c>
      <c r="C98" s="219"/>
      <c r="D98" s="226" t="s">
        <v>271</v>
      </c>
      <c r="E98" s="227"/>
      <c r="F98" s="13"/>
      <c r="G98" s="11" t="s">
        <v>275</v>
      </c>
    </row>
    <row r="99" spans="1:7" s="11" customFormat="1" ht="28" customHeight="1">
      <c r="A99" s="28"/>
      <c r="B99" s="322" t="s">
        <v>73</v>
      </c>
      <c r="C99" s="323"/>
      <c r="D99" s="323"/>
      <c r="E99" s="323"/>
      <c r="F99" s="324"/>
    </row>
    <row r="100" spans="1:7" s="11" customFormat="1" ht="56">
      <c r="A100" s="28"/>
      <c r="B100" s="211" t="s">
        <v>74</v>
      </c>
      <c r="C100" s="212"/>
      <c r="D100" s="226" t="s">
        <v>276</v>
      </c>
      <c r="E100" s="227"/>
      <c r="F100" s="190" t="s">
        <v>249</v>
      </c>
      <c r="G100" s="11" t="s">
        <v>251</v>
      </c>
    </row>
    <row r="101" spans="1:7" s="11" customFormat="1" ht="19" customHeight="1">
      <c r="A101" s="28"/>
      <c r="B101" s="211" t="s">
        <v>75</v>
      </c>
      <c r="C101" s="212"/>
      <c r="D101" s="222" t="s">
        <v>167</v>
      </c>
      <c r="E101" s="223"/>
      <c r="F101" s="191"/>
    </row>
    <row r="102" spans="1:7" s="11" customFormat="1" ht="19" customHeight="1">
      <c r="A102" s="28"/>
      <c r="B102" s="211" t="s">
        <v>76</v>
      </c>
      <c r="C102" s="212"/>
      <c r="D102" s="224" t="s">
        <v>168</v>
      </c>
      <c r="E102" s="225"/>
      <c r="F102" s="5" t="s">
        <v>175</v>
      </c>
    </row>
    <row r="103" spans="1:7" s="11" customFormat="1" ht="20.25" customHeight="1">
      <c r="A103" s="91"/>
      <c r="B103" s="218" t="s">
        <v>67</v>
      </c>
      <c r="C103" s="219"/>
      <c r="D103" s="220" t="s">
        <v>247</v>
      </c>
      <c r="E103" s="221"/>
      <c r="F103" s="5"/>
    </row>
    <row r="104" spans="1:7" s="11" customFormat="1" ht="31.5" customHeight="1">
      <c r="A104" s="91"/>
      <c r="B104" s="211" t="s">
        <v>68</v>
      </c>
      <c r="C104" s="212"/>
      <c r="D104" s="222" t="s">
        <v>252</v>
      </c>
      <c r="E104" s="223"/>
      <c r="F104" s="5"/>
    </row>
    <row r="105" spans="1:7" s="11" customFormat="1" ht="30.5" customHeight="1">
      <c r="A105" s="28"/>
      <c r="B105" s="246" t="s">
        <v>77</v>
      </c>
      <c r="C105" s="247"/>
      <c r="D105" s="226">
        <v>300</v>
      </c>
      <c r="E105" s="227"/>
      <c r="F105" s="192" t="s">
        <v>215</v>
      </c>
    </row>
    <row r="106" spans="1:7" s="11" customFormat="1" ht="26.25" customHeight="1">
      <c r="A106" s="17"/>
      <c r="B106" s="211" t="s">
        <v>78</v>
      </c>
      <c r="C106" s="212"/>
      <c r="D106" s="222" t="s">
        <v>261</v>
      </c>
      <c r="E106" s="223"/>
      <c r="F106" s="192" t="s">
        <v>215</v>
      </c>
    </row>
    <row r="107" spans="1:7" s="11" customFormat="1" ht="19" customHeight="1" thickBot="1">
      <c r="A107" s="17"/>
      <c r="B107" s="244" t="s">
        <v>79</v>
      </c>
      <c r="C107" s="245"/>
      <c r="D107" s="242" t="s">
        <v>169</v>
      </c>
      <c r="E107" s="243"/>
      <c r="F107" s="182"/>
    </row>
    <row r="108" spans="1:7" ht="18.5" customHeight="1" thickBot="1">
      <c r="A108" s="339" t="s">
        <v>80</v>
      </c>
      <c r="B108" s="340"/>
      <c r="C108" s="340"/>
      <c r="D108" s="340"/>
      <c r="E108" s="340"/>
      <c r="F108" s="341"/>
    </row>
    <row r="109" spans="1:7" ht="17" customHeight="1">
      <c r="A109" s="18"/>
      <c r="B109" s="344" t="s">
        <v>1</v>
      </c>
      <c r="C109" s="345"/>
      <c r="D109" s="345"/>
      <c r="E109" s="345"/>
      <c r="F109" s="346"/>
    </row>
    <row r="110" spans="1:7" s="11" customFormat="1" ht="61.5" customHeight="1">
      <c r="A110" s="19"/>
      <c r="B110" s="246" t="s">
        <v>81</v>
      </c>
      <c r="C110" s="247"/>
      <c r="D110" s="248" t="s">
        <v>278</v>
      </c>
      <c r="E110" s="249"/>
      <c r="F110" s="181" t="s">
        <v>209</v>
      </c>
    </row>
    <row r="111" spans="1:7" s="11" customFormat="1" ht="31.25" customHeight="1">
      <c r="A111" s="19"/>
      <c r="B111" s="211" t="s">
        <v>82</v>
      </c>
      <c r="C111" s="212"/>
      <c r="D111" s="232" t="s">
        <v>62</v>
      </c>
      <c r="E111" s="233"/>
      <c r="F111" s="181"/>
    </row>
    <row r="112" spans="1:7" s="11" customFormat="1" ht="31.25" customHeight="1">
      <c r="A112" s="19"/>
      <c r="B112" s="211" t="s">
        <v>83</v>
      </c>
      <c r="C112" s="212"/>
      <c r="D112" s="222" t="s">
        <v>168</v>
      </c>
      <c r="E112" s="223"/>
      <c r="F112" s="5" t="s">
        <v>175</v>
      </c>
    </row>
    <row r="113" spans="1:8" ht="31.25" customHeight="1">
      <c r="A113" s="20"/>
      <c r="B113" s="211" t="s">
        <v>84</v>
      </c>
      <c r="C113" s="212"/>
      <c r="D113" s="222" t="s">
        <v>168</v>
      </c>
      <c r="E113" s="223"/>
      <c r="F113" s="5" t="s">
        <v>175</v>
      </c>
    </row>
    <row r="114" spans="1:8" ht="16.25" customHeight="1">
      <c r="A114" s="20"/>
      <c r="B114" s="265" t="s">
        <v>85</v>
      </c>
      <c r="C114" s="347"/>
      <c r="D114" s="347"/>
      <c r="E114" s="347"/>
      <c r="F114" s="348"/>
    </row>
    <row r="115" spans="1:8" s="11" customFormat="1" ht="30.5" customHeight="1">
      <c r="A115" s="19"/>
      <c r="B115" s="218" t="s">
        <v>81</v>
      </c>
      <c r="C115" s="219"/>
      <c r="D115" s="232" t="s">
        <v>268</v>
      </c>
      <c r="E115" s="233"/>
      <c r="F115" s="181"/>
    </row>
    <row r="116" spans="1:8" ht="30" customHeight="1">
      <c r="A116" s="20"/>
      <c r="B116" s="218" t="s">
        <v>82</v>
      </c>
      <c r="C116" s="219"/>
      <c r="D116" s="232" t="s">
        <v>62</v>
      </c>
      <c r="E116" s="233"/>
      <c r="F116" s="193"/>
    </row>
    <row r="117" spans="1:8" ht="15.5" customHeight="1">
      <c r="A117" s="20"/>
      <c r="B117" s="322" t="s">
        <v>86</v>
      </c>
      <c r="C117" s="323"/>
      <c r="D117" s="323"/>
      <c r="E117" s="323"/>
      <c r="F117" s="324"/>
    </row>
    <row r="118" spans="1:8" s="11" customFormat="1" ht="33.5" customHeight="1">
      <c r="A118" s="19"/>
      <c r="B118" s="211" t="s">
        <v>87</v>
      </c>
      <c r="C118" s="212"/>
      <c r="D118" s="232" t="s">
        <v>268</v>
      </c>
      <c r="E118" s="233"/>
      <c r="F118" s="181"/>
    </row>
    <row r="119" spans="1:8" ht="30" customHeight="1" thickBot="1">
      <c r="A119" s="21"/>
      <c r="B119" s="244" t="s">
        <v>82</v>
      </c>
      <c r="C119" s="245"/>
      <c r="D119" s="354" t="s">
        <v>62</v>
      </c>
      <c r="E119" s="355"/>
      <c r="F119" s="194"/>
    </row>
    <row r="120" spans="1:8" ht="18.5" customHeight="1" thickBot="1">
      <c r="A120" s="339" t="s">
        <v>88</v>
      </c>
      <c r="B120" s="340"/>
      <c r="C120" s="340"/>
      <c r="D120" s="340"/>
      <c r="E120" s="340"/>
      <c r="F120" s="341"/>
    </row>
    <row r="121" spans="1:8" ht="15.5" customHeight="1">
      <c r="A121" s="18"/>
      <c r="B121" s="319" t="s">
        <v>89</v>
      </c>
      <c r="C121" s="320"/>
      <c r="D121" s="320"/>
      <c r="E121" s="320"/>
      <c r="F121" s="321"/>
    </row>
    <row r="122" spans="1:8" ht="84">
      <c r="A122" s="20"/>
      <c r="B122" s="235" t="s">
        <v>90</v>
      </c>
      <c r="C122" s="236"/>
      <c r="D122" s="172" t="s">
        <v>432</v>
      </c>
      <c r="E122" s="171" t="s">
        <v>433</v>
      </c>
      <c r="F122" s="190" t="s">
        <v>359</v>
      </c>
    </row>
    <row r="123" spans="1:8" ht="46.5" customHeight="1">
      <c r="A123" s="20"/>
      <c r="B123" s="250" t="s">
        <v>301</v>
      </c>
      <c r="C123" s="251"/>
      <c r="D123" s="172" t="s">
        <v>302</v>
      </c>
      <c r="E123" s="172" t="s">
        <v>302</v>
      </c>
      <c r="F123" s="5" t="s">
        <v>303</v>
      </c>
    </row>
    <row r="124" spans="1:8" ht="22.5" customHeight="1">
      <c r="A124" s="20"/>
      <c r="B124" s="235" t="s">
        <v>91</v>
      </c>
      <c r="C124" s="236"/>
      <c r="D124" s="216" t="s">
        <v>398</v>
      </c>
      <c r="E124" s="217"/>
      <c r="F124" s="5"/>
    </row>
    <row r="125" spans="1:8" ht="56">
      <c r="A125" s="20"/>
      <c r="B125" s="235" t="s">
        <v>356</v>
      </c>
      <c r="C125" s="236"/>
      <c r="D125" s="177">
        <v>28.3</v>
      </c>
      <c r="E125" s="171">
        <v>44.6</v>
      </c>
      <c r="F125" s="5" t="s">
        <v>453</v>
      </c>
      <c r="G125" s="9" t="s">
        <v>449</v>
      </c>
      <c r="H125" s="9" t="s">
        <v>450</v>
      </c>
    </row>
    <row r="126" spans="1:8" ht="22.5" customHeight="1">
      <c r="A126" s="20"/>
      <c r="B126" s="235" t="s">
        <v>92</v>
      </c>
      <c r="C126" s="236"/>
      <c r="D126" s="352" t="s">
        <v>360</v>
      </c>
      <c r="E126" s="353"/>
      <c r="F126" s="5" t="s">
        <v>446</v>
      </c>
    </row>
    <row r="127" spans="1:8" ht="27" customHeight="1">
      <c r="A127" s="20"/>
      <c r="B127" s="235" t="s">
        <v>361</v>
      </c>
      <c r="C127" s="236"/>
      <c r="D127" s="237">
        <v>161.9</v>
      </c>
      <c r="E127" s="238"/>
      <c r="F127" s="5" t="s">
        <v>397</v>
      </c>
    </row>
    <row r="128" spans="1:8" ht="45.5" customHeight="1">
      <c r="A128" s="20"/>
      <c r="B128" s="235" t="s">
        <v>93</v>
      </c>
      <c r="C128" s="236"/>
      <c r="D128" s="226" t="s">
        <v>169</v>
      </c>
      <c r="E128" s="227"/>
      <c r="F128" s="5" t="s">
        <v>184</v>
      </c>
    </row>
    <row r="129" spans="1:6" ht="15" customHeight="1">
      <c r="A129" s="20"/>
      <c r="B129" s="349" t="s">
        <v>94</v>
      </c>
      <c r="C129" s="350"/>
      <c r="D129" s="350"/>
      <c r="E129" s="350"/>
      <c r="F129" s="351"/>
    </row>
    <row r="130" spans="1:6" ht="32" customHeight="1">
      <c r="A130" s="22"/>
      <c r="B130" s="235" t="s">
        <v>95</v>
      </c>
      <c r="C130" s="239"/>
      <c r="D130" s="222" t="s">
        <v>172</v>
      </c>
      <c r="E130" s="223"/>
      <c r="F130" s="187" t="s">
        <v>175</v>
      </c>
    </row>
    <row r="131" spans="1:6" ht="23.25" customHeight="1" thickBot="1">
      <c r="A131" s="21"/>
      <c r="B131" s="240" t="s">
        <v>82</v>
      </c>
      <c r="C131" s="241"/>
      <c r="D131" s="242" t="s">
        <v>173</v>
      </c>
      <c r="E131" s="243"/>
      <c r="F131" s="195" t="s">
        <v>175</v>
      </c>
    </row>
    <row r="132" spans="1:6" ht="18" customHeight="1">
      <c r="A132" s="234" t="s">
        <v>96</v>
      </c>
      <c r="B132" s="234"/>
      <c r="C132" s="234"/>
      <c r="D132" s="200"/>
      <c r="E132" s="200"/>
      <c r="F132" s="23"/>
    </row>
    <row r="133" spans="1:6" ht="18" customHeight="1">
      <c r="A133" s="10">
        <v>1</v>
      </c>
      <c r="B133" s="33" t="s">
        <v>198</v>
      </c>
      <c r="C133" s="32"/>
      <c r="E133" s="27"/>
      <c r="F133" s="23"/>
    </row>
    <row r="134" spans="1:6" ht="18" customHeight="1">
      <c r="A134" s="10">
        <v>2</v>
      </c>
      <c r="B134" s="33" t="s">
        <v>218</v>
      </c>
      <c r="C134" s="32"/>
      <c r="E134" s="27"/>
      <c r="F134" s="23"/>
    </row>
    <row r="135" spans="1:6" ht="17.25" customHeight="1">
      <c r="A135" s="10">
        <v>3</v>
      </c>
      <c r="B135" s="33" t="s">
        <v>192</v>
      </c>
      <c r="C135" s="33"/>
      <c r="D135" s="201"/>
      <c r="E135" s="201"/>
    </row>
    <row r="136" spans="1:6" ht="17.25" customHeight="1">
      <c r="A136" s="10">
        <v>4</v>
      </c>
      <c r="B136" s="85" t="s">
        <v>210</v>
      </c>
      <c r="E136" s="27"/>
    </row>
    <row r="137" spans="1:6" ht="17.25" customHeight="1">
      <c r="A137" s="10">
        <v>5</v>
      </c>
      <c r="B137" s="77" t="s">
        <v>211</v>
      </c>
      <c r="E137" s="27"/>
    </row>
    <row r="138" spans="1:6" ht="17.25" customHeight="1">
      <c r="A138" s="10">
        <v>6</v>
      </c>
      <c r="B138" s="77" t="s">
        <v>212</v>
      </c>
      <c r="E138" s="27"/>
    </row>
    <row r="139" spans="1:6">
      <c r="A139" s="10">
        <v>7</v>
      </c>
      <c r="B139" s="77" t="s">
        <v>213</v>
      </c>
      <c r="E139" s="27"/>
    </row>
    <row r="140" spans="1:6" ht="17.25" customHeight="1">
      <c r="A140" s="10">
        <v>8</v>
      </c>
      <c r="B140" s="33" t="s">
        <v>193</v>
      </c>
      <c r="C140" s="33"/>
      <c r="D140" s="201"/>
      <c r="E140" s="201"/>
    </row>
    <row r="141" spans="1:6" ht="17.25" customHeight="1">
      <c r="A141" s="10">
        <v>9</v>
      </c>
      <c r="B141" s="33" t="s">
        <v>196</v>
      </c>
      <c r="C141" s="33"/>
      <c r="D141" s="201"/>
      <c r="E141" s="201"/>
    </row>
    <row r="142" spans="1:6" ht="17.25" customHeight="1">
      <c r="A142" s="10">
        <v>10</v>
      </c>
      <c r="B142" s="33" t="s">
        <v>197</v>
      </c>
      <c r="C142" s="33"/>
      <c r="D142" s="201"/>
      <c r="E142" s="201"/>
    </row>
    <row r="143" spans="1:6" ht="17.25" customHeight="1">
      <c r="A143" s="10">
        <v>11</v>
      </c>
      <c r="B143" s="33" t="s">
        <v>194</v>
      </c>
      <c r="E143" s="27"/>
    </row>
    <row r="144" spans="1:6" ht="17.25" customHeight="1">
      <c r="A144" s="10">
        <v>12</v>
      </c>
      <c r="B144" s="77" t="s">
        <v>195</v>
      </c>
      <c r="E144" s="27"/>
    </row>
    <row r="145" spans="1:5">
      <c r="A145" s="10">
        <v>13</v>
      </c>
      <c r="B145" s="77" t="s">
        <v>216</v>
      </c>
      <c r="E145" s="27"/>
    </row>
    <row r="146" spans="1:5">
      <c r="A146" s="10">
        <v>14</v>
      </c>
      <c r="B146" s="77" t="s">
        <v>217</v>
      </c>
      <c r="E146" s="27"/>
    </row>
    <row r="147" spans="1:5">
      <c r="A147" s="10">
        <v>15</v>
      </c>
      <c r="B147" s="77" t="s">
        <v>221</v>
      </c>
      <c r="E147" s="27"/>
    </row>
    <row r="148" spans="1:5">
      <c r="B148" s="77"/>
      <c r="E148" s="27"/>
    </row>
    <row r="149" spans="1:5">
      <c r="B149" s="77"/>
      <c r="E149" s="27"/>
    </row>
  </sheetData>
  <mergeCells count="224">
    <mergeCell ref="G3:G5"/>
    <mergeCell ref="B109:F109"/>
    <mergeCell ref="B114:F114"/>
    <mergeCell ref="B117:F117"/>
    <mergeCell ref="A120:F120"/>
    <mergeCell ref="B121:F121"/>
    <mergeCell ref="B129:F129"/>
    <mergeCell ref="D126:E126"/>
    <mergeCell ref="D124:E124"/>
    <mergeCell ref="D119:E119"/>
    <mergeCell ref="D118:E118"/>
    <mergeCell ref="D116:E116"/>
    <mergeCell ref="D111:E111"/>
    <mergeCell ref="B66:F66"/>
    <mergeCell ref="B69:F69"/>
    <mergeCell ref="B72:F72"/>
    <mergeCell ref="B83:F83"/>
    <mergeCell ref="B87:F87"/>
    <mergeCell ref="B92:F92"/>
    <mergeCell ref="B96:F96"/>
    <mergeCell ref="B99:F99"/>
    <mergeCell ref="A108:F108"/>
    <mergeCell ref="D106:E106"/>
    <mergeCell ref="D105:E105"/>
    <mergeCell ref="D101:E101"/>
    <mergeCell ref="D100:E100"/>
    <mergeCell ref="D98:E98"/>
    <mergeCell ref="D74:E74"/>
    <mergeCell ref="D73:E73"/>
    <mergeCell ref="D71:E71"/>
    <mergeCell ref="D70:E70"/>
    <mergeCell ref="D68:E68"/>
    <mergeCell ref="D67:E67"/>
    <mergeCell ref="A6:F6"/>
    <mergeCell ref="A25:F25"/>
    <mergeCell ref="B26:F26"/>
    <mergeCell ref="B31:F31"/>
    <mergeCell ref="B36:F36"/>
    <mergeCell ref="B49:F49"/>
    <mergeCell ref="B55:F55"/>
    <mergeCell ref="B59:F59"/>
    <mergeCell ref="D56:E56"/>
    <mergeCell ref="D54:E54"/>
    <mergeCell ref="D53:E53"/>
    <mergeCell ref="D52:E52"/>
    <mergeCell ref="D51:E51"/>
    <mergeCell ref="D50:E50"/>
    <mergeCell ref="D45:E48"/>
    <mergeCell ref="D7:E7"/>
    <mergeCell ref="D39:E40"/>
    <mergeCell ref="D14:E14"/>
    <mergeCell ref="D15:E15"/>
    <mergeCell ref="D18:E18"/>
    <mergeCell ref="D19:E19"/>
    <mergeCell ref="D20:E20"/>
    <mergeCell ref="D24:E24"/>
    <mergeCell ref="A12:F12"/>
    <mergeCell ref="F70:F71"/>
    <mergeCell ref="F3:F5"/>
    <mergeCell ref="B7:C7"/>
    <mergeCell ref="B8:C8"/>
    <mergeCell ref="B9:C9"/>
    <mergeCell ref="D9:E9"/>
    <mergeCell ref="B10:C10"/>
    <mergeCell ref="D10:E10"/>
    <mergeCell ref="B11:C11"/>
    <mergeCell ref="D11:E11"/>
    <mergeCell ref="B32:C32"/>
    <mergeCell ref="D32:E32"/>
    <mergeCell ref="B37:C37"/>
    <mergeCell ref="D37:E37"/>
    <mergeCell ref="B38:C38"/>
    <mergeCell ref="D38:E38"/>
    <mergeCell ref="B39:C39"/>
    <mergeCell ref="B33:C33"/>
    <mergeCell ref="D33:E33"/>
    <mergeCell ref="B34:C34"/>
    <mergeCell ref="D34:E34"/>
    <mergeCell ref="B35:C35"/>
    <mergeCell ref="D35:E35"/>
    <mergeCell ref="B44:C44"/>
    <mergeCell ref="A3:A5"/>
    <mergeCell ref="B3:C5"/>
    <mergeCell ref="D3:D5"/>
    <mergeCell ref="B16:C16"/>
    <mergeCell ref="B17:C17"/>
    <mergeCell ref="D17:E17"/>
    <mergeCell ref="B29:C29"/>
    <mergeCell ref="D29:E29"/>
    <mergeCell ref="B30:C30"/>
    <mergeCell ref="D30:E30"/>
    <mergeCell ref="B27:C27"/>
    <mergeCell ref="D27:E27"/>
    <mergeCell ref="B28:C28"/>
    <mergeCell ref="D28:E28"/>
    <mergeCell ref="B13:C13"/>
    <mergeCell ref="B24:C24"/>
    <mergeCell ref="B19:C19"/>
    <mergeCell ref="B20:C20"/>
    <mergeCell ref="B21:C21"/>
    <mergeCell ref="B18:C18"/>
    <mergeCell ref="B14:C14"/>
    <mergeCell ref="B15:C15"/>
    <mergeCell ref="B22:C22"/>
    <mergeCell ref="B23:C23"/>
    <mergeCell ref="D44:E44"/>
    <mergeCell ref="B45:C45"/>
    <mergeCell ref="F45:F48"/>
    <mergeCell ref="B46:C46"/>
    <mergeCell ref="B47:C47"/>
    <mergeCell ref="B48:C48"/>
    <mergeCell ref="B40:C40"/>
    <mergeCell ref="B41:C41"/>
    <mergeCell ref="D41:E41"/>
    <mergeCell ref="B42:C42"/>
    <mergeCell ref="D42:E42"/>
    <mergeCell ref="F39:F40"/>
    <mergeCell ref="B53:C53"/>
    <mergeCell ref="B54:C54"/>
    <mergeCell ref="B56:C56"/>
    <mergeCell ref="B50:C50"/>
    <mergeCell ref="B51:C51"/>
    <mergeCell ref="B52:C52"/>
    <mergeCell ref="B63:C63"/>
    <mergeCell ref="D63:E63"/>
    <mergeCell ref="B64:C64"/>
    <mergeCell ref="D64:E64"/>
    <mergeCell ref="B65:C65"/>
    <mergeCell ref="D65:E65"/>
    <mergeCell ref="B57:C57"/>
    <mergeCell ref="D57:E57"/>
    <mergeCell ref="B58:C58"/>
    <mergeCell ref="D58:E58"/>
    <mergeCell ref="B60:C60"/>
    <mergeCell ref="D60:E60"/>
    <mergeCell ref="A61:F61"/>
    <mergeCell ref="B62:F62"/>
    <mergeCell ref="B71:C71"/>
    <mergeCell ref="B73:C73"/>
    <mergeCell ref="B74:C74"/>
    <mergeCell ref="B67:C67"/>
    <mergeCell ref="B68:C68"/>
    <mergeCell ref="B70:C70"/>
    <mergeCell ref="D80:E80"/>
    <mergeCell ref="B81:C81"/>
    <mergeCell ref="D81:E81"/>
    <mergeCell ref="B75:C75"/>
    <mergeCell ref="D75:E75"/>
    <mergeCell ref="B76:C76"/>
    <mergeCell ref="D76:E76"/>
    <mergeCell ref="B77:C77"/>
    <mergeCell ref="D77:E77"/>
    <mergeCell ref="B80:C80"/>
    <mergeCell ref="F85:F86"/>
    <mergeCell ref="B86:C86"/>
    <mergeCell ref="D86:E86"/>
    <mergeCell ref="B93:C93"/>
    <mergeCell ref="D93:E93"/>
    <mergeCell ref="B88:C88"/>
    <mergeCell ref="D88:E88"/>
    <mergeCell ref="B90:C90"/>
    <mergeCell ref="D90:E90"/>
    <mergeCell ref="B91:C91"/>
    <mergeCell ref="D91:E91"/>
    <mergeCell ref="F90:F91"/>
    <mergeCell ref="B89:C89"/>
    <mergeCell ref="D89:E89"/>
    <mergeCell ref="B111:C111"/>
    <mergeCell ref="B124:C124"/>
    <mergeCell ref="B125:C125"/>
    <mergeCell ref="B126:C126"/>
    <mergeCell ref="B116:C116"/>
    <mergeCell ref="B118:C118"/>
    <mergeCell ref="B119:C119"/>
    <mergeCell ref="B123:C123"/>
    <mergeCell ref="D128:E128"/>
    <mergeCell ref="D8:E8"/>
    <mergeCell ref="A132:C132"/>
    <mergeCell ref="B127:C127"/>
    <mergeCell ref="D127:E127"/>
    <mergeCell ref="B128:C128"/>
    <mergeCell ref="B130:C130"/>
    <mergeCell ref="D130:E130"/>
    <mergeCell ref="B131:C131"/>
    <mergeCell ref="D131:E131"/>
    <mergeCell ref="B122:C122"/>
    <mergeCell ref="B112:C112"/>
    <mergeCell ref="D112:E112"/>
    <mergeCell ref="B113:C113"/>
    <mergeCell ref="D113:E113"/>
    <mergeCell ref="B115:C115"/>
    <mergeCell ref="D115:E115"/>
    <mergeCell ref="B107:C107"/>
    <mergeCell ref="D107:E107"/>
    <mergeCell ref="B110:C110"/>
    <mergeCell ref="D110:E110"/>
    <mergeCell ref="B105:C105"/>
    <mergeCell ref="B106:C106"/>
    <mergeCell ref="B98:C98"/>
    <mergeCell ref="B100:C100"/>
    <mergeCell ref="B101:C101"/>
    <mergeCell ref="E3:E5"/>
    <mergeCell ref="D79:E79"/>
    <mergeCell ref="B79:C79"/>
    <mergeCell ref="B103:C103"/>
    <mergeCell ref="D103:E103"/>
    <mergeCell ref="B104:C104"/>
    <mergeCell ref="D104:E104"/>
    <mergeCell ref="B102:C102"/>
    <mergeCell ref="D102:E102"/>
    <mergeCell ref="B94:C94"/>
    <mergeCell ref="D94:E94"/>
    <mergeCell ref="B95:C95"/>
    <mergeCell ref="D95:E95"/>
    <mergeCell ref="B97:C97"/>
    <mergeCell ref="D97:E97"/>
    <mergeCell ref="B85:C85"/>
    <mergeCell ref="D85:E85"/>
    <mergeCell ref="B82:C82"/>
    <mergeCell ref="D82:E82"/>
    <mergeCell ref="B84:C84"/>
    <mergeCell ref="D84:E84"/>
    <mergeCell ref="B78:C78"/>
    <mergeCell ref="D78:E78"/>
  </mergeCells>
  <conditionalFormatting sqref="A22 A77:D78 A13:B13 A40:C40 A4:D5 F4:F5 A79 A103:A104 A73:C76 D75:D76 A88:C88 F88 A90:C90 A123:B123 D22:E22 D13:E13 A3:F3 B1:F2 A115:D116 A91:D91 A16:E16 A6 A12 A23:E23 A125:F125 D79 D89 A37:D39 F37:F39 A41:D42 F41:F42 A36:B36 F34:F35 A32:D35 F32 A7:D11 F14 A14:D15 A21:E21 A17:D20 A24:D24 A25 A26:B26 A31:B31 A43:B43 A49:B49 A55:B55 A60:D60 A59:B59 A63:D65 A61 A62:B62 A66:B66 A69:B69 A72:B72 A83:B83 A87:B87 A92:B92 A96:B96 A99:B99 A108 A109:B109 A114:B114 A117:B117 A122:F122 A120 A121:B121 A129:B129 A130:D131 F130:F135 A126:D128 F126:F128 A124:D124 F124 A118:D119 F118:F119 F116 A110:D113 F110:F113 A105:D107 A100:D102 F100:F107 A97:D98 F97:F98 A93:D95 F93:F95 F90:F91 A84:D86 F84:F86 F81:F82 A80:D82 A70:D71 F70:F71 A67:D68 F67:F68 F65 F63 F60 A56:D58 F56:F58 F53:F54 A50:D54 F50:F51 A46:C48 A44:D45 F44:F48 F27 A27:D30 F29:F30 D123:F123">
    <cfRule type="containsText" dxfId="1" priority="121" operator="containsText" text="~??~">
      <formula>NOT(ISERROR(SEARCH("~??~",A1)))</formula>
    </cfRule>
    <cfRule type="containsText" dxfId="0" priority="122" operator="containsText" text="TBD">
      <formula>NOT(ISERROR(SEARCH("TBD",A1)))</formula>
    </cfRule>
  </conditionalFormatting>
  <conditionalFormatting sqref="F76:F77">
    <cfRule type="containsText" dxfId="55" priority="119" operator="containsText" text="~??~">
      <formula>NOT(ISERROR(SEARCH("~??~",F76)))</formula>
    </cfRule>
    <cfRule type="containsText" dxfId="54" priority="120" operator="containsText" text="TBD">
      <formula>NOT(ISERROR(SEARCH("TBD",F76)))</formula>
    </cfRule>
  </conditionalFormatting>
  <conditionalFormatting sqref="F13">
    <cfRule type="containsText" dxfId="53" priority="109" operator="containsText" text="~??~">
      <formula>NOT(ISERROR(SEARCH("~??~",F13)))</formula>
    </cfRule>
    <cfRule type="containsText" dxfId="52" priority="110" operator="containsText" text="TBD">
      <formula>NOT(ISERROR(SEARCH("TBD",F13)))</formula>
    </cfRule>
  </conditionalFormatting>
  <conditionalFormatting sqref="D73:D74">
    <cfRule type="containsText" dxfId="51" priority="113" operator="containsText" text="~??~">
      <formula>NOT(ISERROR(SEARCH("~??~",D73)))</formula>
    </cfRule>
    <cfRule type="containsText" dxfId="50" priority="114" operator="containsText" text="TBD">
      <formula>NOT(ISERROR(SEARCH("TBD",D73)))</formula>
    </cfRule>
  </conditionalFormatting>
  <conditionalFormatting sqref="A1:A2">
    <cfRule type="containsText" dxfId="49" priority="93" operator="containsText" text="~??~">
      <formula>NOT(ISERROR(SEARCH("~??~",A1)))</formula>
    </cfRule>
    <cfRule type="containsText" dxfId="48" priority="94" operator="containsText" text="TBD">
      <formula>NOT(ISERROR(SEARCH("TBD",A1)))</formula>
    </cfRule>
  </conditionalFormatting>
  <conditionalFormatting sqref="B22:C22">
    <cfRule type="containsText" dxfId="47" priority="91" operator="containsText" text="~??~">
      <formula>NOT(ISERROR(SEARCH("~??~",B22)))</formula>
    </cfRule>
    <cfRule type="containsText" dxfId="46" priority="92" operator="containsText" text="TBD">
      <formula>NOT(ISERROR(SEARCH("TBD",B22)))</formula>
    </cfRule>
  </conditionalFormatting>
  <conditionalFormatting sqref="A132:E132 B133:E135 B140:E142">
    <cfRule type="containsText" dxfId="45" priority="103" operator="containsText" text="~??~">
      <formula>NOT(ISERROR(SEARCH("~??~",#REF!)))</formula>
    </cfRule>
    <cfRule type="containsText" dxfId="44" priority="104" operator="containsText" text="TBD">
      <formula>NOT(ISERROR(SEARCH("TBD",#REF!)))</formula>
    </cfRule>
  </conditionalFormatting>
  <conditionalFormatting sqref="F33">
    <cfRule type="containsText" dxfId="43" priority="77" operator="containsText" text="~??~">
      <formula>NOT(ISERROR(SEARCH("~??~",F33)))</formula>
    </cfRule>
    <cfRule type="containsText" dxfId="42" priority="78" operator="containsText" text="TBD">
      <formula>NOT(ISERROR(SEARCH("TBD",F33)))</formula>
    </cfRule>
  </conditionalFormatting>
  <conditionalFormatting sqref="F28">
    <cfRule type="containsText" dxfId="41" priority="79" operator="containsText" text="~??~">
      <formula>NOT(ISERROR(SEARCH("~??~",F28)))</formula>
    </cfRule>
    <cfRule type="containsText" dxfId="40" priority="80" operator="containsText" text="TBD">
      <formula>NOT(ISERROR(SEARCH("TBD",F28)))</formula>
    </cfRule>
  </conditionalFormatting>
  <conditionalFormatting sqref="F115">
    <cfRule type="containsText" dxfId="39" priority="71" operator="containsText" text="~??~">
      <formula>NOT(ISERROR(SEARCH("~??~",F115)))</formula>
    </cfRule>
    <cfRule type="containsText" dxfId="38" priority="72" operator="containsText" text="TBD">
      <formula>NOT(ISERROR(SEARCH("TBD",F115)))</formula>
    </cfRule>
  </conditionalFormatting>
  <conditionalFormatting sqref="B143">
    <cfRule type="containsText" dxfId="37" priority="69" operator="containsText" text="~??~">
      <formula>NOT(ISERROR(SEARCH("~??~",#REF!)))</formula>
    </cfRule>
    <cfRule type="containsText" dxfId="36" priority="70" operator="containsText" text="TBD">
      <formula>NOT(ISERROR(SEARCH("TBD",#REF!)))</formula>
    </cfRule>
  </conditionalFormatting>
  <conditionalFormatting sqref="F52">
    <cfRule type="containsText" dxfId="35" priority="67" operator="containsText" text="~??~">
      <formula>NOT(ISERROR(SEARCH("~??~",F52)))</formula>
    </cfRule>
    <cfRule type="containsText" dxfId="34" priority="68" operator="containsText" text="TBD">
      <formula>NOT(ISERROR(SEARCH("TBD",F52)))</formula>
    </cfRule>
  </conditionalFormatting>
  <conditionalFormatting sqref="A89:C89 F89">
    <cfRule type="containsText" dxfId="33" priority="61" operator="containsText" text="~??~">
      <formula>NOT(ISERROR(SEARCH("~??~",A89)))</formula>
    </cfRule>
    <cfRule type="containsText" dxfId="32" priority="62" operator="containsText" text="TBD">
      <formula>NOT(ISERROR(SEARCH("TBD",A89)))</formula>
    </cfRule>
  </conditionalFormatting>
  <conditionalFormatting sqref="F15">
    <cfRule type="containsText" dxfId="31" priority="57" operator="containsText" text="~??~">
      <formula>NOT(ISERROR(SEARCH("~??~",F15)))</formula>
    </cfRule>
    <cfRule type="containsText" dxfId="30" priority="58" operator="containsText" text="TBD">
      <formula>NOT(ISERROR(SEARCH("TBD",F15)))</formula>
    </cfRule>
  </conditionalFormatting>
  <conditionalFormatting sqref="F75">
    <cfRule type="containsText" dxfId="29" priority="53" operator="containsText" text="~??~">
      <formula>NOT(ISERROR(SEARCH("~??~",F75)))</formula>
    </cfRule>
    <cfRule type="containsText" dxfId="28" priority="54" operator="containsText" text="TBD">
      <formula>NOT(ISERROR(SEARCH("TBD",F75)))</formula>
    </cfRule>
  </conditionalFormatting>
  <conditionalFormatting sqref="A133:A144">
    <cfRule type="containsText" dxfId="27" priority="47" operator="containsText" text="~??~">
      <formula>NOT(ISERROR(SEARCH("~??~",#REF!)))</formula>
    </cfRule>
    <cfRule type="containsText" dxfId="26" priority="48" operator="containsText" text="TBD">
      <formula>NOT(ISERROR(SEARCH("TBD",#REF!)))</formula>
    </cfRule>
  </conditionalFormatting>
  <conditionalFormatting sqref="F80">
    <cfRule type="containsText" dxfId="25" priority="41" operator="containsText" text="~??~">
      <formula>NOT(ISERROR(SEARCH("~??~",F80)))</formula>
    </cfRule>
    <cfRule type="containsText" dxfId="24" priority="42" operator="containsText" text="TBD">
      <formula>NOT(ISERROR(SEARCH("TBD",F80)))</formula>
    </cfRule>
  </conditionalFormatting>
  <conditionalFormatting sqref="F7:F11">
    <cfRule type="containsText" dxfId="23" priority="15" operator="containsText" text="~??~">
      <formula>NOT(ISERROR(SEARCH("~??~",F7)))</formula>
    </cfRule>
    <cfRule type="containsText" dxfId="22" priority="16" operator="containsText" text="TBD">
      <formula>NOT(ISERROR(SEARCH("TBD",F7)))</formula>
    </cfRule>
  </conditionalFormatting>
  <conditionalFormatting sqref="B79:C79">
    <cfRule type="containsText" dxfId="21" priority="31" operator="containsText" text="~??~">
      <formula>NOT(ISERROR(SEARCH("~??~",B79)))</formula>
    </cfRule>
    <cfRule type="containsText" dxfId="20" priority="32" operator="containsText" text="TBD">
      <formula>NOT(ISERROR(SEARCH("TBD",B79)))</formula>
    </cfRule>
  </conditionalFormatting>
  <conditionalFormatting sqref="F64">
    <cfRule type="containsText" dxfId="19" priority="25" operator="containsText" text="~??~">
      <formula>NOT(ISERROR(SEARCH("~??~",F64)))</formula>
    </cfRule>
    <cfRule type="containsText" dxfId="18" priority="26" operator="containsText" text="TBD">
      <formula>NOT(ISERROR(SEARCH("TBD",F64)))</formula>
    </cfRule>
  </conditionalFormatting>
  <conditionalFormatting sqref="F78:F79">
    <cfRule type="containsText" dxfId="17" priority="23" operator="containsText" text="~??~">
      <formula>NOT(ISERROR(SEARCH("~??~",F78)))</formula>
    </cfRule>
    <cfRule type="containsText" dxfId="16" priority="24" operator="containsText" text="TBD">
      <formula>NOT(ISERROR(SEARCH("TBD",F78)))</formula>
    </cfRule>
  </conditionalFormatting>
  <conditionalFormatting sqref="B103:C103 B104:D104">
    <cfRule type="containsText" dxfId="15" priority="13" operator="containsText" text="~??~">
      <formula>NOT(ISERROR(SEARCH("~??~",B103)))</formula>
    </cfRule>
    <cfRule type="containsText" dxfId="14" priority="14" operator="containsText" text="TBD">
      <formula>NOT(ISERROR(SEARCH("TBD",B103)))</formula>
    </cfRule>
  </conditionalFormatting>
  <conditionalFormatting sqref="D103">
    <cfRule type="containsText" dxfId="13" priority="11" operator="containsText" text="~??~">
      <formula>NOT(ISERROR(SEARCH("~??~",D103)))</formula>
    </cfRule>
    <cfRule type="containsText" dxfId="12" priority="12" operator="containsText" text="TBD">
      <formula>NOT(ISERROR(SEARCH("TBD",D103)))</formula>
    </cfRule>
  </conditionalFormatting>
  <conditionalFormatting sqref="D88">
    <cfRule type="containsText" dxfId="11" priority="9" operator="containsText" text="~??~">
      <formula>NOT(ISERROR(SEARCH("~??~",D88)))</formula>
    </cfRule>
    <cfRule type="containsText" dxfId="10" priority="10" operator="containsText" text="TBD">
      <formula>NOT(ISERROR(SEARCH("TBD",D88)))</formula>
    </cfRule>
  </conditionalFormatting>
  <conditionalFormatting sqref="D90">
    <cfRule type="containsText" dxfId="9" priority="7" operator="containsText" text="~??~">
      <formula>NOT(ISERROR(SEARCH("~??~",D90)))</formula>
    </cfRule>
    <cfRule type="containsText" dxfId="8" priority="8" operator="containsText" text="TBD">
      <formula>NOT(ISERROR(SEARCH("TBD",D90)))</formula>
    </cfRule>
  </conditionalFormatting>
  <conditionalFormatting sqref="F16:F23">
    <cfRule type="containsText" dxfId="7" priority="5" operator="containsText" text="~??~">
      <formula>NOT(ISERROR(SEARCH("~??~",F16)))</formula>
    </cfRule>
    <cfRule type="containsText" dxfId="6" priority="6" operator="containsText" text="TBD">
      <formula>NOT(ISERROR(SEARCH("TBD",F16)))</formula>
    </cfRule>
  </conditionalFormatting>
  <conditionalFormatting sqref="F24">
    <cfRule type="containsText" dxfId="5" priority="3" operator="containsText" text="~??~">
      <formula>NOT(ISERROR(SEARCH("~??~",F24)))</formula>
    </cfRule>
    <cfRule type="containsText" dxfId="4" priority="4" operator="containsText" text="TBD">
      <formula>NOT(ISERROR(SEARCH("TBD",F24)))</formula>
    </cfRule>
  </conditionalFormatting>
  <conditionalFormatting sqref="G3:G5">
    <cfRule type="containsText" dxfId="3" priority="1" operator="containsText" text="~??~">
      <formula>NOT(ISERROR(SEARCH("~??~",G3)))</formula>
    </cfRule>
    <cfRule type="containsText" dxfId="2" priority="2" operator="containsText" text="TBD">
      <formula>NOT(ISERROR(SEARCH("TBD",G3)))</formula>
    </cfRule>
  </conditionalFormatting>
  <pageMargins left="0.9" right="0.75" top="0.68" bottom="0.73" header="0.49" footer="0.59"/>
  <pageSetup scale="68" fitToHeight="6"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34"/>
  <sheetViews>
    <sheetView zoomScale="110" zoomScaleNormal="110" workbookViewId="0">
      <selection activeCell="K11" sqref="K11"/>
    </sheetView>
  </sheetViews>
  <sheetFormatPr baseColWidth="10" defaultColWidth="8.83203125" defaultRowHeight="11"/>
  <cols>
    <col min="1" max="1" width="16.33203125" style="51" customWidth="1"/>
    <col min="2" max="2" width="21.6640625" style="57" customWidth="1"/>
    <col min="3" max="3" width="13.33203125" style="57" customWidth="1"/>
    <col min="4" max="4" width="10.6640625" style="57" customWidth="1"/>
    <col min="5" max="5" width="11.33203125" style="51" customWidth="1"/>
    <col min="6" max="6" width="9.1640625" style="51"/>
    <col min="7" max="10" width="8.83203125" style="51"/>
    <col min="11" max="11" width="54" style="93" bestFit="1" customWidth="1"/>
    <col min="12" max="16384" width="8.83203125" style="51"/>
  </cols>
  <sheetData>
    <row r="1" spans="1:11" ht="16">
      <c r="A1" s="49" t="s">
        <v>265</v>
      </c>
      <c r="B1" s="50"/>
      <c r="C1" s="50"/>
      <c r="D1" s="50"/>
    </row>
    <row r="2" spans="1:11" ht="42">
      <c r="A2" s="94" t="s">
        <v>284</v>
      </c>
      <c r="B2" s="94" t="s">
        <v>266</v>
      </c>
      <c r="C2" s="52" t="s">
        <v>170</v>
      </c>
      <c r="D2" s="92" t="s">
        <v>206</v>
      </c>
      <c r="E2" s="52" t="s">
        <v>399</v>
      </c>
      <c r="F2" s="81" t="s">
        <v>400</v>
      </c>
      <c r="G2" s="52" t="s">
        <v>288</v>
      </c>
      <c r="H2" s="52" t="s">
        <v>289</v>
      </c>
      <c r="I2" s="52" t="s">
        <v>290</v>
      </c>
      <c r="J2" s="52" t="s">
        <v>291</v>
      </c>
      <c r="K2" s="52" t="s">
        <v>349</v>
      </c>
    </row>
    <row r="3" spans="1:11" ht="14">
      <c r="A3" s="53" t="s">
        <v>281</v>
      </c>
      <c r="B3" s="53" t="s">
        <v>281</v>
      </c>
      <c r="C3" s="54" t="s">
        <v>171</v>
      </c>
      <c r="D3" s="95">
        <v>1</v>
      </c>
      <c r="E3" s="55">
        <v>200</v>
      </c>
      <c r="F3" s="55">
        <v>0.75</v>
      </c>
      <c r="G3" s="55">
        <v>75</v>
      </c>
      <c r="H3" s="55">
        <v>70</v>
      </c>
      <c r="I3" s="55">
        <v>85</v>
      </c>
      <c r="J3" s="55">
        <v>60</v>
      </c>
    </row>
    <row r="4" spans="1:11" ht="14">
      <c r="A4" s="53" t="s">
        <v>285</v>
      </c>
      <c r="B4" s="53" t="s">
        <v>282</v>
      </c>
      <c r="C4" s="54" t="s">
        <v>171</v>
      </c>
      <c r="D4" s="96">
        <v>1.7</v>
      </c>
      <c r="E4" s="55">
        <v>66.599999999999994</v>
      </c>
      <c r="F4" s="55">
        <v>0.3</v>
      </c>
      <c r="G4" s="55">
        <v>75</v>
      </c>
      <c r="H4" s="55">
        <v>70</v>
      </c>
      <c r="I4" s="55">
        <v>85</v>
      </c>
      <c r="J4" s="55">
        <v>60</v>
      </c>
    </row>
    <row r="5" spans="1:11" ht="14">
      <c r="A5" s="53" t="s">
        <v>285</v>
      </c>
      <c r="B5" s="53" t="s">
        <v>283</v>
      </c>
      <c r="C5" s="54" t="s">
        <v>171</v>
      </c>
      <c r="D5" s="96">
        <v>1.7</v>
      </c>
      <c r="E5" s="55">
        <v>66.599999999999994</v>
      </c>
      <c r="F5" s="95">
        <v>2</v>
      </c>
      <c r="G5" s="55">
        <v>75</v>
      </c>
      <c r="H5" s="55">
        <v>70</v>
      </c>
      <c r="I5" s="55">
        <v>85</v>
      </c>
      <c r="J5" s="55">
        <v>60</v>
      </c>
    </row>
    <row r="6" spans="1:11" ht="14">
      <c r="A6" s="53" t="s">
        <v>285</v>
      </c>
      <c r="B6" s="53" t="s">
        <v>287</v>
      </c>
      <c r="C6" s="54" t="s">
        <v>171</v>
      </c>
      <c r="D6" s="96">
        <v>0.83899999999999997</v>
      </c>
      <c r="E6" s="55">
        <v>66.599999999999994</v>
      </c>
      <c r="F6" s="55">
        <v>0.7</v>
      </c>
      <c r="G6" s="55">
        <v>75</v>
      </c>
      <c r="H6" s="55">
        <v>70</v>
      </c>
      <c r="I6" s="55">
        <v>85</v>
      </c>
      <c r="J6" s="55">
        <v>60</v>
      </c>
    </row>
    <row r="7" spans="1:11" ht="14">
      <c r="A7" s="53" t="s">
        <v>285</v>
      </c>
      <c r="B7" s="53" t="s">
        <v>292</v>
      </c>
      <c r="C7" s="54" t="s">
        <v>171</v>
      </c>
      <c r="D7" s="96">
        <v>1.3</v>
      </c>
      <c r="E7" s="55">
        <v>66.599999999999994</v>
      </c>
      <c r="F7" s="95">
        <v>0</v>
      </c>
      <c r="G7" s="55">
        <v>75</v>
      </c>
      <c r="H7" s="55">
        <v>70</v>
      </c>
      <c r="I7" s="55">
        <v>85</v>
      </c>
      <c r="J7" s="55">
        <v>60</v>
      </c>
    </row>
    <row r="8" spans="1:11" ht="14">
      <c r="A8" s="53" t="s">
        <v>294</v>
      </c>
      <c r="B8" s="53" t="s">
        <v>294</v>
      </c>
      <c r="C8" s="54" t="s">
        <v>171</v>
      </c>
      <c r="D8" s="96">
        <v>1.34</v>
      </c>
      <c r="E8" s="55">
        <v>380</v>
      </c>
      <c r="F8" s="55">
        <v>0.62</v>
      </c>
      <c r="G8" s="55">
        <v>75</v>
      </c>
      <c r="H8" s="55">
        <v>70</v>
      </c>
      <c r="I8" s="55" t="s">
        <v>293</v>
      </c>
      <c r="J8" s="55" t="s">
        <v>293</v>
      </c>
      <c r="K8" s="93" t="s">
        <v>304</v>
      </c>
    </row>
    <row r="9" spans="1:11" ht="14">
      <c r="A9" s="53" t="s">
        <v>294</v>
      </c>
      <c r="B9" s="53" t="s">
        <v>295</v>
      </c>
      <c r="C9" s="136" t="s">
        <v>0</v>
      </c>
      <c r="D9" s="96">
        <v>0.55000000000000004</v>
      </c>
      <c r="E9" s="55">
        <v>0</v>
      </c>
      <c r="F9" s="55">
        <v>0</v>
      </c>
      <c r="G9" s="55">
        <v>75</v>
      </c>
      <c r="H9" s="55">
        <v>70</v>
      </c>
      <c r="I9" s="55" t="s">
        <v>293</v>
      </c>
      <c r="J9" s="55" t="s">
        <v>293</v>
      </c>
    </row>
    <row r="10" spans="1:11" ht="14">
      <c r="A10" s="53" t="s">
        <v>294</v>
      </c>
      <c r="B10" s="53" t="s">
        <v>281</v>
      </c>
      <c r="C10" s="136" t="s">
        <v>171</v>
      </c>
      <c r="D10" s="96">
        <v>1.1000000000000001</v>
      </c>
      <c r="E10" s="55">
        <v>950</v>
      </c>
      <c r="F10" s="55">
        <v>0.62</v>
      </c>
      <c r="G10" s="55">
        <v>75</v>
      </c>
      <c r="H10" s="55">
        <v>70</v>
      </c>
      <c r="I10" s="55">
        <v>85</v>
      </c>
      <c r="J10" s="55">
        <v>60</v>
      </c>
    </row>
    <row r="11" spans="1:11" ht="14">
      <c r="A11" s="53" t="s">
        <v>331</v>
      </c>
      <c r="B11" s="53" t="s">
        <v>332</v>
      </c>
      <c r="C11" s="136" t="s">
        <v>171</v>
      </c>
      <c r="D11" s="135">
        <v>1.0999786286610824</v>
      </c>
      <c r="E11" s="134">
        <v>33.367921015589999</v>
      </c>
      <c r="F11" s="135">
        <v>0.74973205517693708</v>
      </c>
      <c r="G11" s="55">
        <v>75</v>
      </c>
      <c r="H11" s="55">
        <v>70</v>
      </c>
      <c r="I11" s="55" t="s">
        <v>293</v>
      </c>
      <c r="J11" s="55" t="s">
        <v>293</v>
      </c>
    </row>
    <row r="12" spans="1:11" ht="14">
      <c r="A12" s="53" t="s">
        <v>331</v>
      </c>
      <c r="B12" s="53" t="s">
        <v>333</v>
      </c>
      <c r="C12" s="136" t="s">
        <v>171</v>
      </c>
      <c r="D12" s="135">
        <v>1.2997213695074783</v>
      </c>
      <c r="E12" s="134">
        <v>14.961745229570997</v>
      </c>
      <c r="F12" s="135">
        <v>0.49982137011795807</v>
      </c>
      <c r="G12" s="55">
        <v>75</v>
      </c>
      <c r="H12" s="55">
        <v>70</v>
      </c>
      <c r="I12" s="55" t="s">
        <v>293</v>
      </c>
      <c r="J12" s="55" t="s">
        <v>293</v>
      </c>
    </row>
    <row r="13" spans="1:11" ht="14">
      <c r="A13" s="53" t="s">
        <v>331</v>
      </c>
      <c r="B13" s="53" t="s">
        <v>334</v>
      </c>
      <c r="C13" s="136" t="s">
        <v>171</v>
      </c>
      <c r="D13" s="135">
        <v>0.60015725854312441</v>
      </c>
      <c r="E13" s="134">
        <v>100</v>
      </c>
      <c r="F13" s="135">
        <v>55.53</v>
      </c>
      <c r="G13" s="55">
        <v>75</v>
      </c>
      <c r="H13" s="55">
        <v>70</v>
      </c>
      <c r="I13" s="55" t="s">
        <v>293</v>
      </c>
      <c r="J13" s="55" t="s">
        <v>293</v>
      </c>
    </row>
    <row r="14" spans="1:11" ht="14">
      <c r="A14" s="53" t="s">
        <v>331</v>
      </c>
      <c r="B14" s="53" t="s">
        <v>286</v>
      </c>
      <c r="C14" s="136" t="s">
        <v>171</v>
      </c>
      <c r="D14" s="135">
        <v>0.89930685181074976</v>
      </c>
      <c r="E14" s="134">
        <v>500.62645368873893</v>
      </c>
      <c r="F14" s="135">
        <v>0.24991068505897904</v>
      </c>
      <c r="G14" s="55">
        <v>75</v>
      </c>
      <c r="H14" s="55">
        <v>70</v>
      </c>
      <c r="I14" s="55" t="s">
        <v>293</v>
      </c>
      <c r="J14" s="55" t="s">
        <v>293</v>
      </c>
    </row>
    <row r="15" spans="1:11" ht="14">
      <c r="A15" s="53" t="s">
        <v>331</v>
      </c>
      <c r="B15" s="53" t="s">
        <v>350</v>
      </c>
      <c r="C15" s="136" t="s">
        <v>171</v>
      </c>
      <c r="D15" s="96">
        <v>1.1000000000000001</v>
      </c>
      <c r="E15" s="55">
        <v>280</v>
      </c>
      <c r="F15" s="55">
        <v>0.63</v>
      </c>
      <c r="G15" s="55">
        <v>70</v>
      </c>
      <c r="H15" s="55">
        <v>70</v>
      </c>
      <c r="I15" s="55" t="s">
        <v>293</v>
      </c>
      <c r="J15" s="55" t="s">
        <v>293</v>
      </c>
      <c r="K15" s="93" t="s">
        <v>352</v>
      </c>
    </row>
    <row r="16" spans="1:11" ht="14">
      <c r="A16" s="53" t="s">
        <v>331</v>
      </c>
      <c r="B16" s="53" t="s">
        <v>351</v>
      </c>
      <c r="C16" s="136" t="s">
        <v>171</v>
      </c>
      <c r="D16" s="96">
        <v>1.1000000000000001</v>
      </c>
      <c r="E16" s="55">
        <v>176</v>
      </c>
      <c r="F16" s="55">
        <v>0.98</v>
      </c>
      <c r="G16" s="55">
        <v>70</v>
      </c>
      <c r="H16" s="55">
        <v>70</v>
      </c>
      <c r="I16" s="55" t="s">
        <v>293</v>
      </c>
      <c r="J16" s="55" t="s">
        <v>293</v>
      </c>
      <c r="K16" s="93" t="s">
        <v>352</v>
      </c>
    </row>
    <row r="17" spans="1:11" ht="14">
      <c r="A17" s="53" t="s">
        <v>331</v>
      </c>
      <c r="B17" s="53" t="s">
        <v>348</v>
      </c>
      <c r="C17" s="136" t="s">
        <v>171</v>
      </c>
      <c r="D17" s="96">
        <v>1.1000000000000001</v>
      </c>
      <c r="E17" s="55">
        <v>176</v>
      </c>
      <c r="F17" s="55">
        <v>0.98</v>
      </c>
      <c r="G17" s="55">
        <v>74</v>
      </c>
      <c r="H17" s="55">
        <v>66</v>
      </c>
      <c r="I17" s="55" t="s">
        <v>293</v>
      </c>
      <c r="J17" s="55" t="s">
        <v>293</v>
      </c>
    </row>
    <row r="18" spans="1:11" ht="14">
      <c r="A18" s="53" t="s">
        <v>331</v>
      </c>
      <c r="B18" s="53" t="s">
        <v>295</v>
      </c>
      <c r="C18" s="136" t="s">
        <v>171</v>
      </c>
      <c r="D18" s="96">
        <v>0.5</v>
      </c>
      <c r="E18" s="55">
        <v>997</v>
      </c>
      <c r="F18" s="55">
        <v>0</v>
      </c>
      <c r="G18" s="55">
        <v>75</v>
      </c>
      <c r="H18" s="55">
        <v>70</v>
      </c>
      <c r="I18" s="55" t="s">
        <v>293</v>
      </c>
      <c r="J18" s="55" t="s">
        <v>293</v>
      </c>
    </row>
    <row r="19" spans="1:11" ht="14">
      <c r="A19" s="53" t="s">
        <v>331</v>
      </c>
      <c r="B19" s="53" t="s">
        <v>353</v>
      </c>
      <c r="C19" s="54" t="s">
        <v>171</v>
      </c>
      <c r="D19" s="96">
        <v>1.3</v>
      </c>
      <c r="E19" s="55">
        <v>15</v>
      </c>
      <c r="F19" s="55">
        <v>6.3</v>
      </c>
      <c r="G19" s="55">
        <v>75</v>
      </c>
      <c r="H19" s="55">
        <v>70</v>
      </c>
      <c r="I19" s="55" t="s">
        <v>293</v>
      </c>
      <c r="J19" s="55" t="s">
        <v>293</v>
      </c>
    </row>
    <row r="20" spans="1:11" ht="14">
      <c r="A20" s="53" t="s">
        <v>331</v>
      </c>
      <c r="B20" s="53" t="s">
        <v>354</v>
      </c>
      <c r="C20" s="54" t="s">
        <v>171</v>
      </c>
      <c r="D20" s="96">
        <v>1.3</v>
      </c>
      <c r="E20" s="55">
        <v>15</v>
      </c>
      <c r="F20" s="55">
        <v>6.3</v>
      </c>
      <c r="G20" s="55">
        <v>75</v>
      </c>
      <c r="H20" s="55">
        <v>70</v>
      </c>
      <c r="I20" s="55" t="s">
        <v>293</v>
      </c>
      <c r="J20" s="55" t="s">
        <v>293</v>
      </c>
    </row>
    <row r="21" spans="1:11" ht="14">
      <c r="A21" s="53" t="s">
        <v>331</v>
      </c>
      <c r="B21" s="53" t="s">
        <v>355</v>
      </c>
      <c r="C21" s="54" t="s">
        <v>171</v>
      </c>
      <c r="D21" s="132">
        <v>1.1993854810823121</v>
      </c>
      <c r="E21" s="133">
        <v>50</v>
      </c>
      <c r="F21" s="132">
        <v>272.68</v>
      </c>
      <c r="G21" s="55">
        <v>75</v>
      </c>
      <c r="H21" s="55">
        <v>70</v>
      </c>
      <c r="I21" s="55" t="s">
        <v>293</v>
      </c>
      <c r="J21" s="55" t="s">
        <v>293</v>
      </c>
    </row>
    <row r="22" spans="1:11" ht="14">
      <c r="A22" s="53" t="s">
        <v>345</v>
      </c>
      <c r="B22" s="53" t="s">
        <v>346</v>
      </c>
      <c r="C22" s="54" t="s">
        <v>171</v>
      </c>
      <c r="D22" s="96">
        <v>1.5</v>
      </c>
      <c r="E22" s="55">
        <v>0</v>
      </c>
      <c r="F22" s="55">
        <v>0.5</v>
      </c>
      <c r="G22" s="55">
        <v>75</v>
      </c>
      <c r="H22" s="55">
        <v>70</v>
      </c>
      <c r="I22" s="55" t="s">
        <v>293</v>
      </c>
      <c r="J22" s="55" t="s">
        <v>293</v>
      </c>
      <c r="K22" s="93" t="s">
        <v>347</v>
      </c>
    </row>
    <row r="23" spans="1:11" ht="16">
      <c r="A23" s="53" t="s">
        <v>296</v>
      </c>
      <c r="B23" s="53" t="s">
        <v>297</v>
      </c>
      <c r="C23" s="54" t="s">
        <v>171</v>
      </c>
      <c r="D23" s="96">
        <v>1.5</v>
      </c>
      <c r="E23" s="134">
        <v>0</v>
      </c>
      <c r="F23" s="135" t="s">
        <v>358</v>
      </c>
      <c r="G23" s="55" t="s">
        <v>298</v>
      </c>
      <c r="H23" s="55" t="s">
        <v>300</v>
      </c>
      <c r="I23" s="55" t="s">
        <v>293</v>
      </c>
      <c r="J23" s="55" t="s">
        <v>293</v>
      </c>
      <c r="K23" s="93" t="s">
        <v>357</v>
      </c>
    </row>
    <row r="24" spans="1:11" ht="15">
      <c r="A24" s="56" t="s">
        <v>428</v>
      </c>
      <c r="B24" s="56"/>
      <c r="C24" s="56"/>
      <c r="E24" s="57"/>
    </row>
    <row r="25" spans="1:11" s="88" customFormat="1" ht="15">
      <c r="A25" s="56" t="s">
        <v>299</v>
      </c>
      <c r="B25" s="86"/>
      <c r="C25" s="86"/>
      <c r="D25" s="87"/>
      <c r="E25" s="87"/>
      <c r="K25" s="131"/>
    </row>
    <row r="26" spans="1:11" s="88" customFormat="1" ht="15">
      <c r="B26" s="86"/>
      <c r="C26" s="86"/>
      <c r="D26" s="87"/>
      <c r="E26" s="87"/>
      <c r="K26" s="131"/>
    </row>
    <row r="27" spans="1:11" s="88" customFormat="1" ht="15">
      <c r="B27" s="86"/>
      <c r="C27" s="86"/>
      <c r="D27" s="87"/>
      <c r="E27" s="87"/>
      <c r="K27" s="131"/>
    </row>
    <row r="28" spans="1:11" s="88" customFormat="1" ht="15">
      <c r="B28" s="86"/>
      <c r="C28" s="86"/>
      <c r="D28" s="87"/>
      <c r="E28" s="87"/>
      <c r="K28" s="131"/>
    </row>
    <row r="29" spans="1:11" s="88" customFormat="1" ht="15">
      <c r="A29" s="86"/>
      <c r="B29" s="86"/>
      <c r="C29" s="87"/>
      <c r="D29" s="87"/>
      <c r="K29" s="131"/>
    </row>
    <row r="30" spans="1:11" ht="15">
      <c r="A30" s="56"/>
      <c r="B30" s="56"/>
    </row>
    <row r="31" spans="1:11" ht="15">
      <c r="A31" s="56"/>
      <c r="B31" s="56"/>
    </row>
    <row r="32" spans="1:11" ht="15">
      <c r="A32" s="56"/>
      <c r="B32" s="56"/>
      <c r="D32" s="80"/>
    </row>
    <row r="33" spans="1:4" ht="15">
      <c r="A33" s="56"/>
      <c r="B33" s="56"/>
      <c r="D33" s="80"/>
    </row>
    <row r="34" spans="1:4" ht="15">
      <c r="A34" s="56"/>
      <c r="B34" s="56"/>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B42"/>
  <sheetViews>
    <sheetView zoomScaleNormal="100" workbookViewId="0">
      <pane xSplit="3" ySplit="4" topLeftCell="D8" activePane="bottomRight" state="frozen"/>
      <selection pane="topRight" activeCell="D1" sqref="D1"/>
      <selection pane="bottomLeft" activeCell="A5" sqref="A5"/>
      <selection pane="bottomRight" activeCell="C36" sqref="C36"/>
    </sheetView>
  </sheetViews>
  <sheetFormatPr baseColWidth="10" defaultColWidth="8.83203125" defaultRowHeight="11"/>
  <cols>
    <col min="1" max="1" width="18.1640625" style="62" customWidth="1"/>
    <col min="2" max="2" width="20.6640625" style="62" customWidth="1"/>
    <col min="3" max="3" width="10.33203125" style="62" bestFit="1" customWidth="1"/>
    <col min="4" max="4" width="8.33203125" style="62" bestFit="1" customWidth="1"/>
    <col min="5" max="8" width="9" style="62" bestFit="1" customWidth="1"/>
    <col min="9" max="9" width="8.33203125" style="62" bestFit="1" customWidth="1"/>
    <col min="10" max="13" width="9" style="62" bestFit="1" customWidth="1"/>
    <col min="14" max="14" width="8.33203125" style="62" bestFit="1" customWidth="1"/>
    <col min="15" max="18" width="9" style="62" bestFit="1" customWidth="1"/>
    <col min="19" max="19" width="8.33203125" style="62" bestFit="1" customWidth="1"/>
    <col min="20" max="23" width="9" style="62" bestFit="1" customWidth="1"/>
    <col min="24" max="24" width="8.33203125" style="62" bestFit="1" customWidth="1"/>
    <col min="25" max="28" width="9" style="62" bestFit="1" customWidth="1"/>
    <col min="29" max="16384" width="8.83203125" style="62"/>
  </cols>
  <sheetData>
    <row r="1" spans="1:28" ht="16">
      <c r="A1" s="58" t="s">
        <v>174</v>
      </c>
      <c r="B1" s="59"/>
      <c r="C1" s="60"/>
      <c r="D1" s="61"/>
      <c r="E1" s="61"/>
      <c r="F1" s="61"/>
      <c r="G1" s="61"/>
      <c r="H1" s="61"/>
      <c r="I1" s="61"/>
      <c r="J1" s="61"/>
      <c r="K1" s="61"/>
      <c r="N1" s="61"/>
      <c r="O1" s="61"/>
      <c r="P1" s="61"/>
    </row>
    <row r="2" spans="1:28" ht="17" thickBot="1">
      <c r="A2" s="58"/>
      <c r="B2" s="59"/>
      <c r="C2" s="60"/>
      <c r="D2" s="61"/>
      <c r="E2" s="61"/>
      <c r="F2" s="61"/>
      <c r="G2" s="61"/>
      <c r="H2" s="61"/>
      <c r="I2" s="61"/>
      <c r="J2" s="61"/>
      <c r="K2" s="61"/>
      <c r="N2" s="61"/>
      <c r="O2" s="61"/>
      <c r="P2" s="61"/>
    </row>
    <row r="3" spans="1:28" ht="13">
      <c r="A3" s="155"/>
      <c r="B3" s="156"/>
      <c r="C3" s="157"/>
      <c r="D3" s="366" t="s">
        <v>401</v>
      </c>
      <c r="E3" s="367"/>
      <c r="F3" s="367"/>
      <c r="G3" s="367"/>
      <c r="H3" s="368"/>
      <c r="I3" s="369" t="s">
        <v>414</v>
      </c>
      <c r="J3" s="370"/>
      <c r="K3" s="370"/>
      <c r="L3" s="370"/>
      <c r="M3" s="371"/>
      <c r="N3" s="369" t="s">
        <v>403</v>
      </c>
      <c r="O3" s="370"/>
      <c r="P3" s="370"/>
      <c r="Q3" s="370"/>
      <c r="R3" s="371"/>
      <c r="S3" s="369" t="s">
        <v>411</v>
      </c>
      <c r="T3" s="370"/>
      <c r="U3" s="370"/>
      <c r="V3" s="370"/>
      <c r="W3" s="371"/>
      <c r="X3" s="362" t="s">
        <v>416</v>
      </c>
      <c r="Y3" s="363"/>
      <c r="Z3" s="363"/>
      <c r="AA3" s="363"/>
      <c r="AB3" s="364"/>
    </row>
    <row r="4" spans="1:28" ht="39">
      <c r="A4" s="158" t="s">
        <v>284</v>
      </c>
      <c r="B4" s="94" t="s">
        <v>266</v>
      </c>
      <c r="C4" s="92" t="s">
        <v>399</v>
      </c>
      <c r="D4" s="148" t="s">
        <v>404</v>
      </c>
      <c r="E4" s="145" t="s">
        <v>405</v>
      </c>
      <c r="F4" s="145" t="s">
        <v>406</v>
      </c>
      <c r="G4" s="145" t="s">
        <v>408</v>
      </c>
      <c r="H4" s="149" t="s">
        <v>407</v>
      </c>
      <c r="I4" s="148" t="s">
        <v>404</v>
      </c>
      <c r="J4" s="145" t="s">
        <v>405</v>
      </c>
      <c r="K4" s="145" t="s">
        <v>406</v>
      </c>
      <c r="L4" s="145" t="s">
        <v>408</v>
      </c>
      <c r="M4" s="149" t="s">
        <v>407</v>
      </c>
      <c r="N4" s="148" t="s">
        <v>404</v>
      </c>
      <c r="O4" s="145" t="s">
        <v>405</v>
      </c>
      <c r="P4" s="145" t="s">
        <v>406</v>
      </c>
      <c r="Q4" s="145" t="s">
        <v>408</v>
      </c>
      <c r="R4" s="149" t="s">
        <v>407</v>
      </c>
      <c r="S4" s="148" t="s">
        <v>404</v>
      </c>
      <c r="T4" s="145" t="s">
        <v>405</v>
      </c>
      <c r="U4" s="145" t="s">
        <v>406</v>
      </c>
      <c r="V4" s="145" t="s">
        <v>408</v>
      </c>
      <c r="W4" s="149" t="s">
        <v>407</v>
      </c>
      <c r="X4" s="148" t="s">
        <v>404</v>
      </c>
      <c r="Y4" s="145" t="s">
        <v>405</v>
      </c>
      <c r="Z4" s="145" t="s">
        <v>406</v>
      </c>
      <c r="AA4" s="145" t="s">
        <v>408</v>
      </c>
      <c r="AB4" s="149" t="s">
        <v>407</v>
      </c>
    </row>
    <row r="5" spans="1:28" ht="14">
      <c r="A5" s="152" t="s">
        <v>281</v>
      </c>
      <c r="B5" s="53" t="s">
        <v>281</v>
      </c>
      <c r="C5" s="146">
        <f>'Space Type Summary'!E3</f>
        <v>200</v>
      </c>
      <c r="D5" s="152">
        <v>20</v>
      </c>
      <c r="E5" s="53">
        <v>5</v>
      </c>
      <c r="F5" s="53">
        <v>5</v>
      </c>
      <c r="G5" s="53">
        <v>5</v>
      </c>
      <c r="H5" s="153">
        <v>5</v>
      </c>
      <c r="I5" s="152">
        <v>0</v>
      </c>
      <c r="J5" s="53">
        <v>0.06</v>
      </c>
      <c r="K5" s="53">
        <v>0.06</v>
      </c>
      <c r="L5" s="53">
        <v>0.06</v>
      </c>
      <c r="M5" s="153">
        <v>0.06</v>
      </c>
      <c r="N5" s="150">
        <f>D5+I5*$C5</f>
        <v>20</v>
      </c>
      <c r="O5" s="144">
        <f t="shared" ref="O5:R5" si="0">E5+J5*$C5</f>
        <v>17</v>
      </c>
      <c r="P5" s="144">
        <f t="shared" si="0"/>
        <v>17</v>
      </c>
      <c r="Q5" s="144">
        <f t="shared" si="0"/>
        <v>17</v>
      </c>
      <c r="R5" s="151">
        <f t="shared" si="0"/>
        <v>17</v>
      </c>
      <c r="S5" s="203">
        <f>IF($C5&gt;0, I5+D5/$C5,I5)</f>
        <v>0.1</v>
      </c>
      <c r="T5" s="206">
        <f t="shared" ref="T5:W5" si="1">IF($C5&gt;0, J5+E5/$C5,J5)</f>
        <v>8.4999999999999992E-2</v>
      </c>
      <c r="U5" s="206">
        <f t="shared" si="1"/>
        <v>8.4999999999999992E-2</v>
      </c>
      <c r="V5" s="206">
        <f t="shared" si="1"/>
        <v>8.4999999999999992E-2</v>
      </c>
      <c r="W5" s="166">
        <f t="shared" si="1"/>
        <v>8.4999999999999992E-2</v>
      </c>
    </row>
    <row r="6" spans="1:28" ht="14">
      <c r="A6" s="152" t="s">
        <v>285</v>
      </c>
      <c r="B6" s="53" t="s">
        <v>282</v>
      </c>
      <c r="C6" s="146">
        <f>'Space Type Summary'!E4</f>
        <v>66.599999999999994</v>
      </c>
      <c r="D6" s="152">
        <v>0</v>
      </c>
      <c r="E6" s="53">
        <v>7.5</v>
      </c>
      <c r="F6" s="53">
        <v>7.5</v>
      </c>
      <c r="G6" s="53">
        <v>7.5</v>
      </c>
      <c r="H6" s="153">
        <v>7.5</v>
      </c>
      <c r="I6" s="152">
        <v>0.3</v>
      </c>
      <c r="J6" s="53">
        <v>0.12</v>
      </c>
      <c r="K6" s="53">
        <v>0.12</v>
      </c>
      <c r="L6" s="53">
        <v>0.12</v>
      </c>
      <c r="M6" s="153">
        <v>0.12</v>
      </c>
      <c r="N6" s="150">
        <f t="shared" ref="N6:N25" si="2">D6+I6*$C6</f>
        <v>19.979999999999997</v>
      </c>
      <c r="O6" s="144">
        <f t="shared" ref="O6:O25" si="3">E6+J6*$C6</f>
        <v>15.491999999999999</v>
      </c>
      <c r="P6" s="144">
        <f t="shared" ref="P6:P25" si="4">F6+K6*$C6</f>
        <v>15.491999999999999</v>
      </c>
      <c r="Q6" s="144">
        <f t="shared" ref="Q6:Q25" si="5">G6+L6*$C6</f>
        <v>15.491999999999999</v>
      </c>
      <c r="R6" s="151">
        <f t="shared" ref="P6:R25" si="6">H6+M6*$C6</f>
        <v>15.491999999999999</v>
      </c>
      <c r="S6" s="203">
        <f t="shared" ref="S6:S25" si="7">IF($C6&gt;0, I6+D6/$C6,I6)</f>
        <v>0.3</v>
      </c>
      <c r="T6" s="206">
        <f t="shared" ref="T6:T25" si="8">IF($C6&gt;0, J6+E6/$C6,J6)</f>
        <v>0.23261261261261262</v>
      </c>
      <c r="U6" s="206">
        <f t="shared" ref="U6:U25" si="9">IF($C6&gt;0, K6+F6/$C6,K6)</f>
        <v>0.23261261261261262</v>
      </c>
      <c r="V6" s="206">
        <f t="shared" ref="V6:V25" si="10">IF($C6&gt;0, L6+G6/$C6,L6)</f>
        <v>0.23261261261261262</v>
      </c>
      <c r="W6" s="166">
        <f t="shared" ref="W6:W25" si="11">IF($C6&gt;0, M6+H6/$C6,M6)</f>
        <v>0.23261261261261262</v>
      </c>
    </row>
    <row r="7" spans="1:28" ht="14">
      <c r="A7" s="152" t="s">
        <v>285</v>
      </c>
      <c r="B7" s="53" t="s">
        <v>283</v>
      </c>
      <c r="C7" s="146">
        <f>'Space Type Summary'!E5</f>
        <v>66.599999999999994</v>
      </c>
      <c r="D7" s="152">
        <v>0</v>
      </c>
      <c r="E7" s="53">
        <v>7.5</v>
      </c>
      <c r="F7" s="53">
        <v>7.5</v>
      </c>
      <c r="G7" s="53">
        <v>7.5</v>
      </c>
      <c r="H7" s="153">
        <v>7.5</v>
      </c>
      <c r="I7" s="152">
        <v>0.3</v>
      </c>
      <c r="J7" s="53">
        <v>0.12</v>
      </c>
      <c r="K7" s="53">
        <v>0.12</v>
      </c>
      <c r="L7" s="53">
        <v>0.12</v>
      </c>
      <c r="M7" s="153">
        <v>0.12</v>
      </c>
      <c r="N7" s="150">
        <f t="shared" si="2"/>
        <v>19.979999999999997</v>
      </c>
      <c r="O7" s="144">
        <f t="shared" si="3"/>
        <v>15.491999999999999</v>
      </c>
      <c r="P7" s="144">
        <f t="shared" si="4"/>
        <v>15.491999999999999</v>
      </c>
      <c r="Q7" s="144">
        <f t="shared" si="5"/>
        <v>15.491999999999999</v>
      </c>
      <c r="R7" s="151">
        <f t="shared" si="6"/>
        <v>15.491999999999999</v>
      </c>
      <c r="S7" s="203">
        <f t="shared" si="7"/>
        <v>0.3</v>
      </c>
      <c r="T7" s="206">
        <f t="shared" si="8"/>
        <v>0.23261261261261262</v>
      </c>
      <c r="U7" s="206">
        <f t="shared" si="9"/>
        <v>0.23261261261261262</v>
      </c>
      <c r="V7" s="206">
        <f t="shared" si="10"/>
        <v>0.23261261261261262</v>
      </c>
      <c r="W7" s="166">
        <f t="shared" si="11"/>
        <v>0.23261261261261262</v>
      </c>
    </row>
    <row r="8" spans="1:28" ht="14">
      <c r="A8" s="152" t="s">
        <v>285</v>
      </c>
      <c r="B8" s="53" t="s">
        <v>287</v>
      </c>
      <c r="C8" s="146">
        <f>'Space Type Summary'!E6</f>
        <v>66.599999999999994</v>
      </c>
      <c r="D8" s="152">
        <v>0</v>
      </c>
      <c r="E8" s="53">
        <v>0</v>
      </c>
      <c r="F8" s="53">
        <v>0</v>
      </c>
      <c r="G8" s="53">
        <v>0</v>
      </c>
      <c r="H8" s="153">
        <v>0</v>
      </c>
      <c r="I8" s="152">
        <v>0.15</v>
      </c>
      <c r="J8" s="53">
        <v>0.12</v>
      </c>
      <c r="K8" s="53">
        <v>0.12</v>
      </c>
      <c r="L8" s="53">
        <v>0.12</v>
      </c>
      <c r="M8" s="153">
        <v>0.12</v>
      </c>
      <c r="N8" s="150">
        <f t="shared" si="2"/>
        <v>9.9899999999999984</v>
      </c>
      <c r="O8" s="144">
        <f t="shared" si="3"/>
        <v>7.9919999999999991</v>
      </c>
      <c r="P8" s="144">
        <f t="shared" si="4"/>
        <v>7.9919999999999991</v>
      </c>
      <c r="Q8" s="144">
        <f t="shared" si="5"/>
        <v>7.9919999999999991</v>
      </c>
      <c r="R8" s="151">
        <f t="shared" si="6"/>
        <v>7.9919999999999991</v>
      </c>
      <c r="S8" s="203">
        <f t="shared" si="7"/>
        <v>0.15</v>
      </c>
      <c r="T8" s="207">
        <f t="shared" si="8"/>
        <v>0.12</v>
      </c>
      <c r="U8" s="207">
        <f t="shared" si="9"/>
        <v>0.12</v>
      </c>
      <c r="V8" s="207">
        <f t="shared" si="10"/>
        <v>0.12</v>
      </c>
      <c r="W8" s="165">
        <f t="shared" si="11"/>
        <v>0.12</v>
      </c>
    </row>
    <row r="9" spans="1:28" ht="14">
      <c r="A9" s="152" t="s">
        <v>285</v>
      </c>
      <c r="B9" s="53" t="s">
        <v>292</v>
      </c>
      <c r="C9" s="146">
        <f>'Space Type Summary'!E7</f>
        <v>66.599999999999994</v>
      </c>
      <c r="D9" s="152">
        <v>0</v>
      </c>
      <c r="E9" s="53">
        <v>7.5</v>
      </c>
      <c r="F9" s="53">
        <v>7.5</v>
      </c>
      <c r="G9" s="53">
        <v>7.5</v>
      </c>
      <c r="H9" s="153">
        <v>7.5</v>
      </c>
      <c r="I9" s="152">
        <v>0.3</v>
      </c>
      <c r="J9" s="53">
        <v>0.12</v>
      </c>
      <c r="K9" s="53">
        <v>0.12</v>
      </c>
      <c r="L9" s="53">
        <v>0.12</v>
      </c>
      <c r="M9" s="153">
        <v>0.12</v>
      </c>
      <c r="N9" s="150">
        <f t="shared" si="2"/>
        <v>19.979999999999997</v>
      </c>
      <c r="O9" s="144">
        <f t="shared" si="3"/>
        <v>15.491999999999999</v>
      </c>
      <c r="P9" s="144">
        <f t="shared" si="4"/>
        <v>15.491999999999999</v>
      </c>
      <c r="Q9" s="144">
        <f t="shared" si="5"/>
        <v>15.491999999999999</v>
      </c>
      <c r="R9" s="151">
        <f t="shared" si="6"/>
        <v>15.491999999999999</v>
      </c>
      <c r="S9" s="203">
        <f t="shared" si="7"/>
        <v>0.3</v>
      </c>
      <c r="T9" s="206">
        <f t="shared" si="8"/>
        <v>0.23261261261261262</v>
      </c>
      <c r="U9" s="206">
        <f t="shared" si="9"/>
        <v>0.23261261261261262</v>
      </c>
      <c r="V9" s="206">
        <f t="shared" si="10"/>
        <v>0.23261261261261262</v>
      </c>
      <c r="W9" s="166">
        <f t="shared" si="11"/>
        <v>0.23261261261261262</v>
      </c>
    </row>
    <row r="10" spans="1:28" ht="14">
      <c r="A10" s="152" t="s">
        <v>294</v>
      </c>
      <c r="B10" s="53" t="s">
        <v>294</v>
      </c>
      <c r="C10" s="146">
        <f>'Space Type Summary'!E8</f>
        <v>380</v>
      </c>
      <c r="D10" s="152">
        <v>15</v>
      </c>
      <c r="E10" s="53">
        <v>15</v>
      </c>
      <c r="F10" s="53">
        <v>5</v>
      </c>
      <c r="G10" s="53">
        <v>5</v>
      </c>
      <c r="H10" s="153">
        <v>5</v>
      </c>
      <c r="I10" s="152">
        <v>0</v>
      </c>
      <c r="J10" s="53">
        <v>0</v>
      </c>
      <c r="K10" s="53">
        <v>0.06</v>
      </c>
      <c r="L10" s="53">
        <v>0.06</v>
      </c>
      <c r="M10" s="153">
        <v>0.06</v>
      </c>
      <c r="N10" s="150">
        <f t="shared" si="2"/>
        <v>15</v>
      </c>
      <c r="O10" s="144">
        <f t="shared" si="3"/>
        <v>15</v>
      </c>
      <c r="P10" s="144">
        <f t="shared" si="4"/>
        <v>27.8</v>
      </c>
      <c r="Q10" s="144">
        <f t="shared" si="5"/>
        <v>27.8</v>
      </c>
      <c r="R10" s="151">
        <f t="shared" si="6"/>
        <v>27.8</v>
      </c>
      <c r="S10" s="208">
        <f t="shared" si="7"/>
        <v>3.9473684210526314E-2</v>
      </c>
      <c r="T10" s="206">
        <f t="shared" si="8"/>
        <v>3.9473684210526314E-2</v>
      </c>
      <c r="U10" s="206">
        <f t="shared" si="9"/>
        <v>7.3157894736842102E-2</v>
      </c>
      <c r="V10" s="206">
        <f t="shared" si="10"/>
        <v>7.3157894736842102E-2</v>
      </c>
      <c r="W10" s="166">
        <f t="shared" si="11"/>
        <v>7.3157894736842102E-2</v>
      </c>
    </row>
    <row r="11" spans="1:28" ht="14">
      <c r="A11" s="152" t="s">
        <v>294</v>
      </c>
      <c r="B11" s="53" t="s">
        <v>295</v>
      </c>
      <c r="C11" s="146">
        <f>'Space Type Summary'!E9</f>
        <v>0</v>
      </c>
      <c r="D11" s="152">
        <v>0</v>
      </c>
      <c r="E11" s="53">
        <v>0</v>
      </c>
      <c r="F11" s="53">
        <v>0</v>
      </c>
      <c r="G11" s="53">
        <v>0</v>
      </c>
      <c r="H11" s="153">
        <v>0</v>
      </c>
      <c r="I11" s="152">
        <v>0.05</v>
      </c>
      <c r="J11" s="53">
        <v>0.06</v>
      </c>
      <c r="K11" s="53">
        <v>0.06</v>
      </c>
      <c r="L11" s="53">
        <v>0.06</v>
      </c>
      <c r="M11" s="153">
        <v>0.06</v>
      </c>
      <c r="N11" s="150">
        <f t="shared" si="2"/>
        <v>0</v>
      </c>
      <c r="O11" s="144">
        <f t="shared" si="3"/>
        <v>0</v>
      </c>
      <c r="P11" s="144">
        <f t="shared" si="4"/>
        <v>0</v>
      </c>
      <c r="Q11" s="144">
        <f t="shared" si="5"/>
        <v>0</v>
      </c>
      <c r="R11" s="151">
        <f t="shared" si="6"/>
        <v>0</v>
      </c>
      <c r="S11" s="208">
        <f t="shared" si="7"/>
        <v>0.05</v>
      </c>
      <c r="T11" s="206">
        <f t="shared" si="8"/>
        <v>0.06</v>
      </c>
      <c r="U11" s="206">
        <f t="shared" si="9"/>
        <v>0.06</v>
      </c>
      <c r="V11" s="206">
        <f t="shared" si="10"/>
        <v>0.06</v>
      </c>
      <c r="W11" s="166">
        <f t="shared" si="11"/>
        <v>0.06</v>
      </c>
    </row>
    <row r="12" spans="1:28" ht="14">
      <c r="A12" s="152" t="s">
        <v>294</v>
      </c>
      <c r="B12" s="53" t="s">
        <v>281</v>
      </c>
      <c r="C12" s="146">
        <f>'Space Type Summary'!E10</f>
        <v>950</v>
      </c>
      <c r="D12" s="152">
        <v>20</v>
      </c>
      <c r="E12" s="53">
        <v>5</v>
      </c>
      <c r="F12" s="53">
        <v>5</v>
      </c>
      <c r="G12" s="53">
        <v>5</v>
      </c>
      <c r="H12" s="153">
        <v>5</v>
      </c>
      <c r="I12" s="152">
        <v>0</v>
      </c>
      <c r="J12" s="53">
        <v>0.06</v>
      </c>
      <c r="K12" s="53">
        <v>0.06</v>
      </c>
      <c r="L12" s="53">
        <v>0.06</v>
      </c>
      <c r="M12" s="153">
        <v>0.06</v>
      </c>
      <c r="N12" s="150">
        <f t="shared" si="2"/>
        <v>20</v>
      </c>
      <c r="O12" s="144">
        <f t="shared" si="3"/>
        <v>62</v>
      </c>
      <c r="P12" s="144">
        <f t="shared" si="4"/>
        <v>62</v>
      </c>
      <c r="Q12" s="144">
        <f t="shared" si="5"/>
        <v>62</v>
      </c>
      <c r="R12" s="151">
        <f t="shared" si="6"/>
        <v>62</v>
      </c>
      <c r="S12" s="208">
        <f t="shared" si="7"/>
        <v>2.1052631578947368E-2</v>
      </c>
      <c r="T12" s="206">
        <f t="shared" si="8"/>
        <v>6.5263157894736842E-2</v>
      </c>
      <c r="U12" s="206">
        <f t="shared" si="9"/>
        <v>6.5263157894736842E-2</v>
      </c>
      <c r="V12" s="206">
        <f t="shared" si="10"/>
        <v>6.5263157894736842E-2</v>
      </c>
      <c r="W12" s="166">
        <f t="shared" si="11"/>
        <v>6.5263157894736842E-2</v>
      </c>
    </row>
    <row r="13" spans="1:28" ht="14">
      <c r="A13" s="152" t="s">
        <v>331</v>
      </c>
      <c r="B13" s="53" t="s">
        <v>332</v>
      </c>
      <c r="C13" s="147">
        <f>'Space Type Summary'!E11</f>
        <v>33.367921015589999</v>
      </c>
      <c r="D13" s="152">
        <v>15</v>
      </c>
      <c r="E13" s="53">
        <v>7.5</v>
      </c>
      <c r="F13" s="53">
        <v>7.5</v>
      </c>
      <c r="G13" s="53">
        <v>7.5</v>
      </c>
      <c r="H13" s="153">
        <v>7.5</v>
      </c>
      <c r="I13" s="152">
        <v>0</v>
      </c>
      <c r="J13" s="53">
        <v>0.06</v>
      </c>
      <c r="K13" s="53">
        <v>0.06</v>
      </c>
      <c r="L13" s="53">
        <v>0.06</v>
      </c>
      <c r="M13" s="153">
        <v>0.06</v>
      </c>
      <c r="N13" s="150">
        <f t="shared" si="2"/>
        <v>15</v>
      </c>
      <c r="O13" s="144">
        <f t="shared" si="3"/>
        <v>9.5020752609353991</v>
      </c>
      <c r="P13" s="144">
        <f t="shared" si="4"/>
        <v>9.5020752609353991</v>
      </c>
      <c r="Q13" s="144">
        <f t="shared" si="5"/>
        <v>9.5020752609353991</v>
      </c>
      <c r="R13" s="151">
        <f t="shared" si="6"/>
        <v>9.5020752609353991</v>
      </c>
      <c r="S13" s="208">
        <f t="shared" si="7"/>
        <v>0.44953355029196373</v>
      </c>
      <c r="T13" s="206">
        <f t="shared" si="8"/>
        <v>0.28476677514598187</v>
      </c>
      <c r="U13" s="206">
        <f t="shared" si="9"/>
        <v>0.28476677514598187</v>
      </c>
      <c r="V13" s="206">
        <f t="shared" si="10"/>
        <v>0.28476677514598187</v>
      </c>
      <c r="W13" s="166">
        <f t="shared" si="11"/>
        <v>0.28476677514598187</v>
      </c>
    </row>
    <row r="14" spans="1:28" ht="14">
      <c r="A14" s="152" t="s">
        <v>331</v>
      </c>
      <c r="B14" s="53" t="s">
        <v>333</v>
      </c>
      <c r="C14" s="147">
        <f>'Space Type Summary'!E12</f>
        <v>14.961745229570997</v>
      </c>
      <c r="D14" s="152">
        <v>20</v>
      </c>
      <c r="E14" s="53">
        <v>7.5</v>
      </c>
      <c r="F14" s="53">
        <v>7.5</v>
      </c>
      <c r="G14" s="53">
        <v>7.5</v>
      </c>
      <c r="H14" s="153">
        <v>7.5</v>
      </c>
      <c r="I14" s="152">
        <v>0</v>
      </c>
      <c r="J14" s="53">
        <v>0.18</v>
      </c>
      <c r="K14" s="53">
        <v>0.18</v>
      </c>
      <c r="L14" s="53">
        <v>0.18</v>
      </c>
      <c r="M14" s="153">
        <v>0.18</v>
      </c>
      <c r="N14" s="150">
        <f t="shared" si="2"/>
        <v>20</v>
      </c>
      <c r="O14" s="144">
        <f t="shared" si="3"/>
        <v>10.193114141322779</v>
      </c>
      <c r="P14" s="144">
        <f t="shared" si="4"/>
        <v>10.193114141322779</v>
      </c>
      <c r="Q14" s="144">
        <f t="shared" si="5"/>
        <v>10.193114141322779</v>
      </c>
      <c r="R14" s="151">
        <f t="shared" si="6"/>
        <v>10.193114141322779</v>
      </c>
      <c r="S14" s="208">
        <f t="shared" si="7"/>
        <v>1.3367424517075182</v>
      </c>
      <c r="T14" s="206">
        <f t="shared" si="8"/>
        <v>0.68127841939031941</v>
      </c>
      <c r="U14" s="206">
        <f t="shared" si="9"/>
        <v>0.68127841939031941</v>
      </c>
      <c r="V14" s="206">
        <f t="shared" si="10"/>
        <v>0.68127841939031941</v>
      </c>
      <c r="W14" s="166">
        <f t="shared" si="11"/>
        <v>0.68127841939031941</v>
      </c>
    </row>
    <row r="15" spans="1:28" ht="14">
      <c r="A15" s="152" t="s">
        <v>331</v>
      </c>
      <c r="B15" s="53" t="s">
        <v>334</v>
      </c>
      <c r="C15" s="147">
        <f>'Space Type Summary'!E13</f>
        <v>100</v>
      </c>
      <c r="D15" s="152">
        <v>25</v>
      </c>
      <c r="E15" s="53">
        <v>0</v>
      </c>
      <c r="F15" s="53">
        <v>5</v>
      </c>
      <c r="G15" s="53">
        <v>5</v>
      </c>
      <c r="H15" s="153">
        <v>5</v>
      </c>
      <c r="I15" s="152">
        <v>0</v>
      </c>
      <c r="J15" s="53">
        <v>0</v>
      </c>
      <c r="K15" s="53">
        <v>0.12</v>
      </c>
      <c r="L15" s="53">
        <v>0.12</v>
      </c>
      <c r="M15" s="153">
        <v>0.12</v>
      </c>
      <c r="N15" s="150">
        <f t="shared" si="2"/>
        <v>25</v>
      </c>
      <c r="O15" s="144">
        <f t="shared" si="3"/>
        <v>0</v>
      </c>
      <c r="P15" s="144">
        <f t="shared" si="4"/>
        <v>17</v>
      </c>
      <c r="Q15" s="144">
        <f t="shared" si="5"/>
        <v>17</v>
      </c>
      <c r="R15" s="151">
        <f t="shared" si="6"/>
        <v>17</v>
      </c>
      <c r="S15" s="208">
        <f t="shared" si="7"/>
        <v>0.25</v>
      </c>
      <c r="T15" s="206">
        <f t="shared" si="8"/>
        <v>0</v>
      </c>
      <c r="U15" s="206">
        <f t="shared" si="9"/>
        <v>0.16999999999999998</v>
      </c>
      <c r="V15" s="206">
        <f t="shared" si="10"/>
        <v>0.16999999999999998</v>
      </c>
      <c r="W15" s="166">
        <f t="shared" si="11"/>
        <v>0.16999999999999998</v>
      </c>
      <c r="X15" s="174">
        <v>500</v>
      </c>
      <c r="Y15" s="174">
        <v>500</v>
      </c>
      <c r="Z15" s="174">
        <v>500</v>
      </c>
      <c r="AA15" s="174">
        <v>500</v>
      </c>
      <c r="AB15" s="174">
        <v>500</v>
      </c>
    </row>
    <row r="16" spans="1:28" ht="14">
      <c r="A16" s="152" t="s">
        <v>331</v>
      </c>
      <c r="B16" s="53" t="s">
        <v>286</v>
      </c>
      <c r="C16" s="147">
        <f>'Space Type Summary'!E14</f>
        <v>500.62645368873893</v>
      </c>
      <c r="D16" s="152">
        <v>0</v>
      </c>
      <c r="E16" s="53">
        <v>0</v>
      </c>
      <c r="F16" s="53">
        <v>0</v>
      </c>
      <c r="G16" s="53">
        <v>0</v>
      </c>
      <c r="H16" s="153">
        <v>0</v>
      </c>
      <c r="I16" s="152">
        <v>0.15</v>
      </c>
      <c r="J16" s="53">
        <v>0.12</v>
      </c>
      <c r="K16" s="53">
        <v>0.12</v>
      </c>
      <c r="L16" s="53">
        <v>0.12</v>
      </c>
      <c r="M16" s="153">
        <v>0.12</v>
      </c>
      <c r="N16" s="150">
        <f t="shared" si="2"/>
        <v>75.093968053310832</v>
      </c>
      <c r="O16" s="144">
        <f t="shared" si="3"/>
        <v>60.075174442648667</v>
      </c>
      <c r="P16" s="144">
        <f t="shared" si="4"/>
        <v>60.075174442648667</v>
      </c>
      <c r="Q16" s="144">
        <f t="shared" si="5"/>
        <v>60.075174442648667</v>
      </c>
      <c r="R16" s="151">
        <f t="shared" si="6"/>
        <v>60.075174442648667</v>
      </c>
      <c r="S16" s="208">
        <f t="shared" si="7"/>
        <v>0.15</v>
      </c>
      <c r="T16" s="206">
        <f t="shared" si="8"/>
        <v>0.12</v>
      </c>
      <c r="U16" s="206">
        <f t="shared" si="9"/>
        <v>0.12</v>
      </c>
      <c r="V16" s="206">
        <f t="shared" si="10"/>
        <v>0.12</v>
      </c>
      <c r="W16" s="166">
        <f t="shared" si="11"/>
        <v>0.12</v>
      </c>
    </row>
    <row r="17" spans="1:28" ht="14">
      <c r="A17" s="152" t="s">
        <v>331</v>
      </c>
      <c r="B17" s="53" t="s">
        <v>350</v>
      </c>
      <c r="C17" s="146">
        <f>'Space Type Summary'!E15</f>
        <v>280</v>
      </c>
      <c r="D17" s="152">
        <v>0</v>
      </c>
      <c r="E17" s="53">
        <v>5</v>
      </c>
      <c r="F17" s="53">
        <v>5</v>
      </c>
      <c r="G17" s="53">
        <v>5</v>
      </c>
      <c r="H17" s="153">
        <v>5</v>
      </c>
      <c r="I17" s="203">
        <v>0.14285535683291517</v>
      </c>
      <c r="J17" s="53">
        <v>0.06</v>
      </c>
      <c r="K17" s="53">
        <v>0.06</v>
      </c>
      <c r="L17" s="53">
        <v>0.06</v>
      </c>
      <c r="M17" s="153">
        <v>0.06</v>
      </c>
      <c r="N17" s="150">
        <f t="shared" si="2"/>
        <v>39.999499913216248</v>
      </c>
      <c r="O17" s="144">
        <f t="shared" si="3"/>
        <v>21.8</v>
      </c>
      <c r="P17" s="144">
        <f t="shared" si="4"/>
        <v>21.8</v>
      </c>
      <c r="Q17" s="144">
        <f t="shared" si="5"/>
        <v>21.8</v>
      </c>
      <c r="R17" s="151">
        <f t="shared" si="6"/>
        <v>21.8</v>
      </c>
      <c r="S17" s="208">
        <f t="shared" si="7"/>
        <v>0.14285535683291517</v>
      </c>
      <c r="T17" s="206">
        <f t="shared" si="8"/>
        <v>7.7857142857142847E-2</v>
      </c>
      <c r="U17" s="206">
        <f t="shared" si="9"/>
        <v>7.7857142857142847E-2</v>
      </c>
      <c r="V17" s="206">
        <f t="shared" si="10"/>
        <v>7.7857142857142847E-2</v>
      </c>
      <c r="W17" s="166">
        <f t="shared" si="11"/>
        <v>7.7857142857142847E-2</v>
      </c>
    </row>
    <row r="18" spans="1:28" ht="14">
      <c r="A18" s="152" t="s">
        <v>331</v>
      </c>
      <c r="B18" s="53" t="s">
        <v>351</v>
      </c>
      <c r="C18" s="146">
        <f>'Space Type Summary'!E16</f>
        <v>176</v>
      </c>
      <c r="D18" s="152">
        <v>0</v>
      </c>
      <c r="E18" s="53">
        <v>5</v>
      </c>
      <c r="F18" s="53">
        <v>5</v>
      </c>
      <c r="G18" s="53">
        <v>5</v>
      </c>
      <c r="H18" s="153">
        <v>5</v>
      </c>
      <c r="I18" s="203">
        <v>0.13261117511331721</v>
      </c>
      <c r="J18" s="53">
        <v>0.06</v>
      </c>
      <c r="K18" s="53">
        <v>0.06</v>
      </c>
      <c r="L18" s="53">
        <v>0.06</v>
      </c>
      <c r="M18" s="153">
        <v>0.06</v>
      </c>
      <c r="N18" s="150">
        <f t="shared" si="2"/>
        <v>23.33956681994383</v>
      </c>
      <c r="O18" s="144">
        <f t="shared" si="3"/>
        <v>15.559999999999999</v>
      </c>
      <c r="P18" s="144">
        <f t="shared" si="4"/>
        <v>15.559999999999999</v>
      </c>
      <c r="Q18" s="144">
        <f t="shared" si="5"/>
        <v>15.559999999999999</v>
      </c>
      <c r="R18" s="151">
        <f t="shared" si="6"/>
        <v>15.559999999999999</v>
      </c>
      <c r="S18" s="208">
        <f t="shared" si="7"/>
        <v>0.13261117511331721</v>
      </c>
      <c r="T18" s="206">
        <f t="shared" si="8"/>
        <v>8.8409090909090909E-2</v>
      </c>
      <c r="U18" s="206">
        <f t="shared" si="9"/>
        <v>8.8409090909090909E-2</v>
      </c>
      <c r="V18" s="206">
        <f t="shared" si="10"/>
        <v>8.8409090909090909E-2</v>
      </c>
      <c r="W18" s="166">
        <f t="shared" si="11"/>
        <v>8.8409090909090909E-2</v>
      </c>
    </row>
    <row r="19" spans="1:28" ht="14">
      <c r="A19" s="152" t="s">
        <v>331</v>
      </c>
      <c r="B19" s="53" t="s">
        <v>348</v>
      </c>
      <c r="C19" s="146">
        <f>'Space Type Summary'!E17</f>
        <v>176</v>
      </c>
      <c r="D19" s="152">
        <v>0</v>
      </c>
      <c r="E19" s="53">
        <v>5</v>
      </c>
      <c r="F19" s="53">
        <v>5</v>
      </c>
      <c r="G19" s="53">
        <v>5</v>
      </c>
      <c r="H19" s="153">
        <v>5</v>
      </c>
      <c r="I19" s="203">
        <v>0.13261117511331721</v>
      </c>
      <c r="J19" s="53">
        <v>0.06</v>
      </c>
      <c r="K19" s="53">
        <v>0.06</v>
      </c>
      <c r="L19" s="53">
        <v>0.06</v>
      </c>
      <c r="M19" s="153">
        <v>0.06</v>
      </c>
      <c r="N19" s="150">
        <f t="shared" si="2"/>
        <v>23.33956681994383</v>
      </c>
      <c r="O19" s="144">
        <f t="shared" si="3"/>
        <v>15.559999999999999</v>
      </c>
      <c r="P19" s="144">
        <f t="shared" si="4"/>
        <v>15.559999999999999</v>
      </c>
      <c r="Q19" s="144">
        <f t="shared" si="5"/>
        <v>15.559999999999999</v>
      </c>
      <c r="R19" s="151">
        <f t="shared" si="6"/>
        <v>15.559999999999999</v>
      </c>
      <c r="S19" s="208">
        <f t="shared" si="7"/>
        <v>0.13261117511331721</v>
      </c>
      <c r="T19" s="206">
        <f t="shared" si="8"/>
        <v>8.8409090909090909E-2</v>
      </c>
      <c r="U19" s="206">
        <f t="shared" si="9"/>
        <v>8.8409090909090909E-2</v>
      </c>
      <c r="V19" s="206">
        <f t="shared" si="10"/>
        <v>8.8409090909090909E-2</v>
      </c>
      <c r="W19" s="166">
        <f t="shared" si="11"/>
        <v>8.8409090909090909E-2</v>
      </c>
    </row>
    <row r="20" spans="1:28" ht="14">
      <c r="A20" s="152" t="s">
        <v>331</v>
      </c>
      <c r="B20" s="53" t="s">
        <v>295</v>
      </c>
      <c r="C20" s="146">
        <f>'Space Type Summary'!E18</f>
        <v>997</v>
      </c>
      <c r="D20" s="152">
        <v>0</v>
      </c>
      <c r="E20" s="53">
        <v>0</v>
      </c>
      <c r="F20" s="53">
        <v>0</v>
      </c>
      <c r="G20" s="53">
        <v>0</v>
      </c>
      <c r="H20" s="153">
        <v>0</v>
      </c>
      <c r="I20" s="152">
        <v>0.05</v>
      </c>
      <c r="J20" s="53">
        <v>0.06</v>
      </c>
      <c r="K20" s="53">
        <v>0.06</v>
      </c>
      <c r="L20" s="53">
        <v>0.06</v>
      </c>
      <c r="M20" s="153">
        <v>0.06</v>
      </c>
      <c r="N20" s="150">
        <f t="shared" si="2"/>
        <v>49.85</v>
      </c>
      <c r="O20" s="144">
        <f t="shared" si="3"/>
        <v>59.82</v>
      </c>
      <c r="P20" s="144">
        <f t="shared" si="4"/>
        <v>59.82</v>
      </c>
      <c r="Q20" s="144">
        <f t="shared" si="5"/>
        <v>59.82</v>
      </c>
      <c r="R20" s="151">
        <f t="shared" si="6"/>
        <v>59.82</v>
      </c>
      <c r="S20" s="208">
        <f t="shared" si="7"/>
        <v>0.05</v>
      </c>
      <c r="T20" s="206">
        <f t="shared" si="8"/>
        <v>0.06</v>
      </c>
      <c r="U20" s="206">
        <f t="shared" si="9"/>
        <v>0.06</v>
      </c>
      <c r="V20" s="206">
        <f t="shared" si="10"/>
        <v>0.06</v>
      </c>
      <c r="W20" s="166">
        <f t="shared" si="11"/>
        <v>0.06</v>
      </c>
    </row>
    <row r="21" spans="1:28" ht="14">
      <c r="A21" s="152" t="s">
        <v>331</v>
      </c>
      <c r="B21" s="53" t="s">
        <v>353</v>
      </c>
      <c r="C21" s="146">
        <f>'Space Type Summary'!E19</f>
        <v>15</v>
      </c>
      <c r="D21" s="152">
        <v>20</v>
      </c>
      <c r="E21" s="53">
        <v>7.5</v>
      </c>
      <c r="F21" s="53">
        <v>7.5</v>
      </c>
      <c r="G21" s="53">
        <v>7.5</v>
      </c>
      <c r="H21" s="153">
        <v>7.5</v>
      </c>
      <c r="I21" s="152">
        <v>0</v>
      </c>
      <c r="J21" s="53">
        <v>0.18</v>
      </c>
      <c r="K21" s="53">
        <v>0.18</v>
      </c>
      <c r="L21" s="53">
        <v>0.18</v>
      </c>
      <c r="M21" s="153">
        <v>0.18</v>
      </c>
      <c r="N21" s="150">
        <f t="shared" si="2"/>
        <v>20</v>
      </c>
      <c r="O21" s="144">
        <f t="shared" si="3"/>
        <v>10.199999999999999</v>
      </c>
      <c r="P21" s="144">
        <f t="shared" si="4"/>
        <v>10.199999999999999</v>
      </c>
      <c r="Q21" s="144">
        <f t="shared" si="5"/>
        <v>10.199999999999999</v>
      </c>
      <c r="R21" s="151">
        <f t="shared" si="6"/>
        <v>10.199999999999999</v>
      </c>
      <c r="S21" s="208">
        <f t="shared" si="7"/>
        <v>1.3333333333333333</v>
      </c>
      <c r="T21" s="206">
        <f t="shared" si="8"/>
        <v>0.67999999999999994</v>
      </c>
      <c r="U21" s="206">
        <f t="shared" si="9"/>
        <v>0.67999999999999994</v>
      </c>
      <c r="V21" s="206">
        <f t="shared" si="10"/>
        <v>0.67999999999999994</v>
      </c>
      <c r="W21" s="166">
        <f t="shared" si="11"/>
        <v>0.67999999999999994</v>
      </c>
    </row>
    <row r="22" spans="1:28" ht="14">
      <c r="A22" s="152" t="s">
        <v>331</v>
      </c>
      <c r="B22" s="53" t="s">
        <v>354</v>
      </c>
      <c r="C22" s="146">
        <f>'Space Type Summary'!E20</f>
        <v>15</v>
      </c>
      <c r="D22" s="152">
        <v>20</v>
      </c>
      <c r="E22" s="53">
        <v>7.5</v>
      </c>
      <c r="F22" s="53">
        <v>7.5</v>
      </c>
      <c r="G22" s="53">
        <v>7.5</v>
      </c>
      <c r="H22" s="153">
        <v>7.5</v>
      </c>
      <c r="I22" s="152">
        <v>0</v>
      </c>
      <c r="J22" s="53">
        <v>0.18</v>
      </c>
      <c r="K22" s="53">
        <v>0.18</v>
      </c>
      <c r="L22" s="53">
        <v>0.18</v>
      </c>
      <c r="M22" s="153">
        <v>0.18</v>
      </c>
      <c r="N22" s="150">
        <f t="shared" si="2"/>
        <v>20</v>
      </c>
      <c r="O22" s="144">
        <f t="shared" si="3"/>
        <v>10.199999999999999</v>
      </c>
      <c r="P22" s="144">
        <f t="shared" si="4"/>
        <v>10.199999999999999</v>
      </c>
      <c r="Q22" s="144">
        <f t="shared" si="5"/>
        <v>10.199999999999999</v>
      </c>
      <c r="R22" s="151">
        <f t="shared" si="6"/>
        <v>10.199999999999999</v>
      </c>
      <c r="S22" s="208">
        <f t="shared" si="7"/>
        <v>1.3333333333333333</v>
      </c>
      <c r="T22" s="206">
        <f t="shared" si="8"/>
        <v>0.67999999999999994</v>
      </c>
      <c r="U22" s="206">
        <f t="shared" si="9"/>
        <v>0.67999999999999994</v>
      </c>
      <c r="V22" s="206">
        <f t="shared" si="10"/>
        <v>0.67999999999999994</v>
      </c>
      <c r="W22" s="166">
        <f t="shared" si="11"/>
        <v>0.67999999999999994</v>
      </c>
    </row>
    <row r="23" spans="1:28" ht="14">
      <c r="A23" s="152" t="s">
        <v>331</v>
      </c>
      <c r="B23" s="53" t="s">
        <v>355</v>
      </c>
      <c r="C23" s="146">
        <f>'Space Type Summary'!E21</f>
        <v>50</v>
      </c>
      <c r="D23" s="152">
        <v>15</v>
      </c>
      <c r="E23" s="53">
        <v>0</v>
      </c>
      <c r="F23" s="53">
        <v>0</v>
      </c>
      <c r="G23" s="53">
        <v>7.5</v>
      </c>
      <c r="H23" s="153">
        <v>7.5</v>
      </c>
      <c r="I23" s="152">
        <v>0</v>
      </c>
      <c r="J23" s="53">
        <v>0.7</v>
      </c>
      <c r="K23" s="53">
        <v>0.7</v>
      </c>
      <c r="L23" s="53">
        <v>0.12</v>
      </c>
      <c r="M23" s="153">
        <v>0.12</v>
      </c>
      <c r="N23" s="150">
        <f t="shared" si="2"/>
        <v>15</v>
      </c>
      <c r="O23" s="144">
        <f t="shared" si="3"/>
        <v>35</v>
      </c>
      <c r="P23" s="144">
        <f t="shared" si="6"/>
        <v>35</v>
      </c>
      <c r="Q23" s="144">
        <f t="shared" si="6"/>
        <v>13.5</v>
      </c>
      <c r="R23" s="151">
        <f t="shared" si="6"/>
        <v>13.5</v>
      </c>
      <c r="S23" s="208">
        <f t="shared" si="7"/>
        <v>0.3</v>
      </c>
      <c r="T23" s="206">
        <f t="shared" si="8"/>
        <v>0.7</v>
      </c>
      <c r="U23" s="206">
        <f t="shared" si="9"/>
        <v>0.7</v>
      </c>
      <c r="V23" s="206">
        <f t="shared" si="10"/>
        <v>0.27</v>
      </c>
      <c r="W23" s="166">
        <f t="shared" si="11"/>
        <v>0.27</v>
      </c>
      <c r="X23" s="174">
        <v>4000</v>
      </c>
      <c r="Y23" s="174">
        <v>4000</v>
      </c>
      <c r="Z23" s="174">
        <v>4000</v>
      </c>
      <c r="AA23" s="174">
        <v>4000</v>
      </c>
      <c r="AB23" s="174">
        <v>4000</v>
      </c>
    </row>
    <row r="24" spans="1:28" ht="14">
      <c r="A24" s="152" t="s">
        <v>345</v>
      </c>
      <c r="B24" s="53" t="s">
        <v>346</v>
      </c>
      <c r="C24" s="146">
        <f>'Space Type Summary'!E22</f>
        <v>0</v>
      </c>
      <c r="D24" s="152">
        <v>0</v>
      </c>
      <c r="E24" s="53">
        <v>0</v>
      </c>
      <c r="F24" s="53">
        <v>0</v>
      </c>
      <c r="G24" s="53">
        <v>0</v>
      </c>
      <c r="H24" s="153">
        <v>0</v>
      </c>
      <c r="I24" s="152">
        <v>0</v>
      </c>
      <c r="J24" s="53">
        <v>0</v>
      </c>
      <c r="K24" s="53">
        <v>0</v>
      </c>
      <c r="L24" s="53">
        <v>0</v>
      </c>
      <c r="M24" s="153">
        <v>0</v>
      </c>
      <c r="N24" s="150">
        <f t="shared" si="2"/>
        <v>0</v>
      </c>
      <c r="O24" s="144">
        <f t="shared" si="3"/>
        <v>0</v>
      </c>
      <c r="P24" s="144">
        <f t="shared" si="4"/>
        <v>0</v>
      </c>
      <c r="Q24" s="144">
        <f t="shared" si="5"/>
        <v>0</v>
      </c>
      <c r="R24" s="151">
        <f t="shared" si="6"/>
        <v>0</v>
      </c>
      <c r="S24" s="208">
        <f t="shared" si="7"/>
        <v>0</v>
      </c>
      <c r="T24" s="206">
        <f t="shared" si="8"/>
        <v>0</v>
      </c>
      <c r="U24" s="206">
        <f t="shared" si="9"/>
        <v>0</v>
      </c>
      <c r="V24" s="206">
        <f t="shared" si="10"/>
        <v>0</v>
      </c>
      <c r="W24" s="166">
        <f t="shared" si="11"/>
        <v>0</v>
      </c>
    </row>
    <row r="25" spans="1:28" ht="15" thickBot="1">
      <c r="A25" s="159" t="s">
        <v>296</v>
      </c>
      <c r="B25" s="160" t="s">
        <v>297</v>
      </c>
      <c r="C25" s="161">
        <f>'Space Type Summary'!E23</f>
        <v>0</v>
      </c>
      <c r="D25" s="159">
        <v>0</v>
      </c>
      <c r="E25" s="160">
        <v>0</v>
      </c>
      <c r="F25" s="160">
        <v>0</v>
      </c>
      <c r="G25" s="160">
        <v>0</v>
      </c>
      <c r="H25" s="204">
        <v>0</v>
      </c>
      <c r="I25" s="159">
        <v>0</v>
      </c>
      <c r="J25" s="160">
        <v>0</v>
      </c>
      <c r="K25" s="160">
        <v>0</v>
      </c>
      <c r="L25" s="160">
        <v>0</v>
      </c>
      <c r="M25" s="204">
        <v>0</v>
      </c>
      <c r="N25" s="162">
        <f t="shared" si="2"/>
        <v>0</v>
      </c>
      <c r="O25" s="163">
        <f t="shared" si="3"/>
        <v>0</v>
      </c>
      <c r="P25" s="163">
        <f t="shared" si="4"/>
        <v>0</v>
      </c>
      <c r="Q25" s="163">
        <f t="shared" si="5"/>
        <v>0</v>
      </c>
      <c r="R25" s="164">
        <f t="shared" si="6"/>
        <v>0</v>
      </c>
      <c r="S25" s="209">
        <f t="shared" si="7"/>
        <v>0</v>
      </c>
      <c r="T25" s="210">
        <f t="shared" si="8"/>
        <v>0</v>
      </c>
      <c r="U25" s="210">
        <f t="shared" si="9"/>
        <v>0</v>
      </c>
      <c r="V25" s="210">
        <f t="shared" si="10"/>
        <v>0</v>
      </c>
      <c r="W25" s="205">
        <f t="shared" si="11"/>
        <v>0</v>
      </c>
    </row>
    <row r="26" spans="1:28" ht="13">
      <c r="A26" s="63" t="s">
        <v>402</v>
      </c>
      <c r="B26" s="154"/>
      <c r="C26" s="64"/>
      <c r="D26" s="65"/>
      <c r="E26" s="66"/>
      <c r="F26" s="66"/>
      <c r="G26" s="66"/>
      <c r="H26" s="66"/>
      <c r="I26" s="67"/>
      <c r="J26" s="67"/>
      <c r="K26" s="67"/>
      <c r="N26" s="67"/>
      <c r="O26" s="67"/>
      <c r="P26" s="67"/>
    </row>
    <row r="27" spans="1:28" ht="13">
      <c r="A27" s="365" t="s">
        <v>412</v>
      </c>
      <c r="B27" s="365"/>
      <c r="C27" s="365"/>
      <c r="D27" s="365"/>
      <c r="E27" s="365"/>
      <c r="F27" s="365"/>
      <c r="G27" s="365"/>
      <c r="H27" s="365"/>
      <c r="I27" s="365"/>
      <c r="J27" s="365"/>
      <c r="K27" s="175"/>
      <c r="L27" s="175"/>
      <c r="M27" s="175"/>
    </row>
    <row r="28" spans="1:28" ht="13">
      <c r="A28" s="63" t="s">
        <v>413</v>
      </c>
      <c r="B28" s="175"/>
      <c r="C28" s="175"/>
      <c r="D28" s="175"/>
      <c r="E28" s="175"/>
      <c r="F28" s="175"/>
      <c r="G28" s="175"/>
      <c r="H28" s="175"/>
      <c r="I28" s="175"/>
      <c r="J28" s="175"/>
    </row>
    <row r="29" spans="1:28" ht="13">
      <c r="A29" s="63" t="s">
        <v>415</v>
      </c>
    </row>
    <row r="30" spans="1:28" ht="13">
      <c r="A30" s="63" t="s">
        <v>417</v>
      </c>
    </row>
    <row r="31" spans="1:28" s="90" customFormat="1"/>
    <row r="32" spans="1:28" s="90" customFormat="1">
      <c r="B32" s="89"/>
    </row>
    <row r="33" spans="2:2" s="90" customFormat="1">
      <c r="B33" s="89"/>
    </row>
    <row r="34" spans="2:2" s="90" customFormat="1">
      <c r="B34" s="89"/>
    </row>
    <row r="35" spans="2:2" s="90" customFormat="1">
      <c r="B35" s="89"/>
    </row>
    <row r="36" spans="2:2" s="90" customFormat="1"/>
    <row r="37" spans="2:2" s="90" customFormat="1"/>
    <row r="38" spans="2:2" s="90" customFormat="1"/>
    <row r="39" spans="2:2" s="90" customFormat="1"/>
    <row r="40" spans="2:2" s="90" customFormat="1"/>
    <row r="41" spans="2:2" s="90" customFormat="1"/>
    <row r="42" spans="2:2" s="90" customFormat="1"/>
  </sheetData>
  <mergeCells count="6">
    <mergeCell ref="X3:AB3"/>
    <mergeCell ref="A27:J27"/>
    <mergeCell ref="D3:H3"/>
    <mergeCell ref="N3:R3"/>
    <mergeCell ref="I3:M3"/>
    <mergeCell ref="S3:W3"/>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D204"/>
  <sheetViews>
    <sheetView zoomScale="125" zoomScaleNormal="100" workbookViewId="0">
      <selection activeCell="A30" sqref="A30"/>
    </sheetView>
  </sheetViews>
  <sheetFormatPr baseColWidth="10" defaultColWidth="9.1640625" defaultRowHeight="11"/>
  <cols>
    <col min="1" max="1" width="27" style="40" bestFit="1" customWidth="1"/>
    <col min="2" max="2" width="13" style="40" customWidth="1"/>
    <col min="3" max="3" width="11.6640625" style="40" customWidth="1"/>
    <col min="4" max="4" width="15.83203125" style="40" customWidth="1"/>
    <col min="5" max="27" width="4.6640625" style="40" customWidth="1"/>
    <col min="28" max="16384" width="9.1640625" style="40"/>
  </cols>
  <sheetData>
    <row r="1" spans="1:28" ht="13">
      <c r="A1" s="39"/>
    </row>
    <row r="2" spans="1:28">
      <c r="A2" s="41" t="s">
        <v>110</v>
      </c>
      <c r="B2" s="42" t="s">
        <v>111</v>
      </c>
      <c r="C2" s="42" t="s">
        <v>112</v>
      </c>
      <c r="D2" s="42" t="s">
        <v>113</v>
      </c>
      <c r="E2" s="43" t="s">
        <v>114</v>
      </c>
      <c r="F2" s="43" t="s">
        <v>115</v>
      </c>
      <c r="G2" s="43" t="s">
        <v>116</v>
      </c>
      <c r="H2" s="43" t="s">
        <v>117</v>
      </c>
      <c r="I2" s="43" t="s">
        <v>118</v>
      </c>
      <c r="J2" s="43" t="s">
        <v>119</v>
      </c>
      <c r="K2" s="43" t="s">
        <v>120</v>
      </c>
      <c r="L2" s="43" t="s">
        <v>121</v>
      </c>
      <c r="M2" s="43" t="s">
        <v>122</v>
      </c>
      <c r="N2" s="43" t="s">
        <v>123</v>
      </c>
      <c r="O2" s="43" t="s">
        <v>124</v>
      </c>
      <c r="P2" s="43" t="s">
        <v>125</v>
      </c>
      <c r="Q2" s="43" t="s">
        <v>126</v>
      </c>
      <c r="R2" s="43" t="s">
        <v>127</v>
      </c>
      <c r="S2" s="43" t="s">
        <v>128</v>
      </c>
      <c r="T2" s="43" t="s">
        <v>129</v>
      </c>
      <c r="U2" s="43" t="s">
        <v>130</v>
      </c>
      <c r="V2" s="43" t="s">
        <v>131</v>
      </c>
      <c r="W2" s="43" t="s">
        <v>132</v>
      </c>
      <c r="X2" s="43" t="s">
        <v>133</v>
      </c>
      <c r="Y2" s="43" t="s">
        <v>134</v>
      </c>
      <c r="Z2" s="43" t="s">
        <v>135</v>
      </c>
      <c r="AA2" s="43" t="s">
        <v>136</v>
      </c>
      <c r="AB2" s="44" t="s">
        <v>137</v>
      </c>
    </row>
    <row r="3" spans="1:28" s="97" customFormat="1" ht="13">
      <c r="A3" s="375" t="s">
        <v>344</v>
      </c>
      <c r="B3" s="376"/>
      <c r="C3" s="376"/>
      <c r="D3" s="376"/>
      <c r="E3" s="376"/>
      <c r="F3" s="376"/>
      <c r="G3" s="376"/>
      <c r="H3" s="376"/>
      <c r="I3" s="376"/>
      <c r="J3" s="376"/>
      <c r="K3" s="376"/>
      <c r="L3" s="376"/>
      <c r="M3" s="376"/>
      <c r="N3" s="376"/>
      <c r="O3" s="376"/>
      <c r="P3" s="376"/>
      <c r="Q3" s="376"/>
      <c r="R3" s="376"/>
      <c r="S3" s="376"/>
      <c r="T3" s="376"/>
      <c r="U3" s="376"/>
      <c r="V3" s="376"/>
      <c r="W3" s="376"/>
      <c r="X3" s="376"/>
      <c r="Y3" s="376"/>
      <c r="Z3" s="376"/>
      <c r="AA3" s="376"/>
      <c r="AB3" s="376"/>
    </row>
    <row r="4" spans="1:28" s="98" customFormat="1" ht="13">
      <c r="A4" s="46" t="s">
        <v>335</v>
      </c>
      <c r="B4" s="46"/>
      <c r="C4" s="46"/>
      <c r="D4" s="46"/>
      <c r="E4" s="46"/>
      <c r="F4" s="46"/>
      <c r="G4" s="46"/>
      <c r="H4" s="46"/>
      <c r="I4" s="46"/>
      <c r="J4" s="46"/>
      <c r="K4" s="46"/>
      <c r="L4" s="46"/>
      <c r="M4" s="46"/>
      <c r="N4" s="46"/>
      <c r="O4" s="46"/>
      <c r="P4" s="46"/>
      <c r="Q4" s="46"/>
      <c r="R4" s="46"/>
      <c r="S4" s="46"/>
      <c r="T4" s="46"/>
      <c r="U4" s="46"/>
      <c r="V4" s="46"/>
      <c r="W4" s="46"/>
      <c r="X4" s="46"/>
      <c r="Y4" s="46"/>
      <c r="Z4" s="46"/>
      <c r="AA4" s="46"/>
    </row>
    <row r="5" spans="1:28">
      <c r="A5" s="45" t="s">
        <v>313</v>
      </c>
      <c r="B5" s="46" t="s">
        <v>138</v>
      </c>
      <c r="C5" s="46" t="s">
        <v>139</v>
      </c>
      <c r="D5" s="46" t="s">
        <v>314</v>
      </c>
      <c r="E5" s="102">
        <v>0.05</v>
      </c>
      <c r="F5" s="102">
        <v>0.05</v>
      </c>
      <c r="G5" s="102">
        <v>0.05</v>
      </c>
      <c r="H5" s="102">
        <v>0.05</v>
      </c>
      <c r="I5" s="102">
        <v>0.05</v>
      </c>
      <c r="J5" s="102">
        <v>0.1</v>
      </c>
      <c r="K5" s="102">
        <v>0.1</v>
      </c>
      <c r="L5" s="102">
        <v>0.3</v>
      </c>
      <c r="M5" s="102">
        <v>0.9</v>
      </c>
      <c r="N5" s="102">
        <v>0.9</v>
      </c>
      <c r="O5" s="102">
        <v>0.9</v>
      </c>
      <c r="P5" s="102">
        <v>0.9</v>
      </c>
      <c r="Q5" s="102">
        <v>0.9</v>
      </c>
      <c r="R5" s="102">
        <v>0.9</v>
      </c>
      <c r="S5" s="102">
        <v>0.9</v>
      </c>
      <c r="T5" s="102">
        <v>0.9</v>
      </c>
      <c r="U5" s="102">
        <v>0.9</v>
      </c>
      <c r="V5" s="102">
        <v>0.5</v>
      </c>
      <c r="W5" s="102">
        <v>0.3</v>
      </c>
      <c r="X5" s="102">
        <v>0.3</v>
      </c>
      <c r="Y5" s="102">
        <v>0.2</v>
      </c>
      <c r="Z5" s="102">
        <v>0.2</v>
      </c>
      <c r="AA5" s="102">
        <v>0.1</v>
      </c>
      <c r="AB5" s="103">
        <v>0.05</v>
      </c>
    </row>
    <row r="6" spans="1:28">
      <c r="A6" s="45"/>
      <c r="B6" s="46"/>
      <c r="C6" s="46"/>
      <c r="D6" s="46" t="s">
        <v>315</v>
      </c>
      <c r="E6" s="102">
        <v>0.05</v>
      </c>
      <c r="F6" s="102">
        <v>0.05</v>
      </c>
      <c r="G6" s="102">
        <v>0.05</v>
      </c>
      <c r="H6" s="102">
        <v>0.05</v>
      </c>
      <c r="I6" s="102">
        <v>0.05</v>
      </c>
      <c r="J6" s="102">
        <v>0.05</v>
      </c>
      <c r="K6" s="102">
        <v>0.1</v>
      </c>
      <c r="L6" s="102">
        <v>0.1</v>
      </c>
      <c r="M6" s="102">
        <v>0.3</v>
      </c>
      <c r="N6" s="102">
        <v>0.3</v>
      </c>
      <c r="O6" s="102">
        <v>0.3</v>
      </c>
      <c r="P6" s="102">
        <v>0.3</v>
      </c>
      <c r="Q6" s="102">
        <v>0.15</v>
      </c>
      <c r="R6" s="102">
        <v>0.15</v>
      </c>
      <c r="S6" s="102">
        <v>0.15</v>
      </c>
      <c r="T6" s="102">
        <v>0.15</v>
      </c>
      <c r="U6" s="102">
        <v>0.15</v>
      </c>
      <c r="V6" s="102">
        <v>0.05</v>
      </c>
      <c r="W6" s="102">
        <v>0.05</v>
      </c>
      <c r="X6" s="102">
        <v>0.05</v>
      </c>
      <c r="Y6" s="102">
        <v>0.05</v>
      </c>
      <c r="Z6" s="102">
        <v>0.05</v>
      </c>
      <c r="AA6" s="102">
        <v>0.05</v>
      </c>
      <c r="AB6" s="103">
        <v>0.05</v>
      </c>
    </row>
    <row r="7" spans="1:28">
      <c r="A7" s="45"/>
      <c r="B7" s="46"/>
      <c r="C7" s="46"/>
      <c r="D7" s="46" t="s">
        <v>140</v>
      </c>
      <c r="E7" s="102">
        <v>0.05</v>
      </c>
      <c r="F7" s="102">
        <v>0.05</v>
      </c>
      <c r="G7" s="102">
        <v>0.05</v>
      </c>
      <c r="H7" s="102">
        <v>0.05</v>
      </c>
      <c r="I7" s="102">
        <v>0.05</v>
      </c>
      <c r="J7" s="102">
        <v>0.05</v>
      </c>
      <c r="K7" s="102">
        <v>0.05</v>
      </c>
      <c r="L7" s="102">
        <v>0.05</v>
      </c>
      <c r="M7" s="102">
        <v>0.05</v>
      </c>
      <c r="N7" s="102">
        <v>0.05</v>
      </c>
      <c r="O7" s="102">
        <v>0.05</v>
      </c>
      <c r="P7" s="102">
        <v>0.05</v>
      </c>
      <c r="Q7" s="102">
        <v>0.05</v>
      </c>
      <c r="R7" s="102">
        <v>0.05</v>
      </c>
      <c r="S7" s="102">
        <v>0.05</v>
      </c>
      <c r="T7" s="102">
        <v>0.05</v>
      </c>
      <c r="U7" s="102">
        <v>0.05</v>
      </c>
      <c r="V7" s="102">
        <v>0.05</v>
      </c>
      <c r="W7" s="102">
        <v>0.05</v>
      </c>
      <c r="X7" s="102">
        <v>0.05</v>
      </c>
      <c r="Y7" s="102">
        <v>0.05</v>
      </c>
      <c r="Z7" s="102">
        <v>0.05</v>
      </c>
      <c r="AA7" s="102">
        <v>0.05</v>
      </c>
      <c r="AB7" s="103">
        <v>0.05</v>
      </c>
    </row>
    <row r="8" spans="1:28">
      <c r="A8" s="45"/>
      <c r="B8" s="46"/>
      <c r="C8" s="46"/>
      <c r="D8" s="46" t="s">
        <v>141</v>
      </c>
      <c r="E8" s="102">
        <v>1</v>
      </c>
      <c r="F8" s="102">
        <v>1</v>
      </c>
      <c r="G8" s="102">
        <v>1</v>
      </c>
      <c r="H8" s="102">
        <v>1</v>
      </c>
      <c r="I8" s="102">
        <v>1</v>
      </c>
      <c r="J8" s="102">
        <v>1</v>
      </c>
      <c r="K8" s="102">
        <v>1</v>
      </c>
      <c r="L8" s="102">
        <v>1</v>
      </c>
      <c r="M8" s="102">
        <v>1</v>
      </c>
      <c r="N8" s="102">
        <v>1</v>
      </c>
      <c r="O8" s="102">
        <v>1</v>
      </c>
      <c r="P8" s="102">
        <v>1</v>
      </c>
      <c r="Q8" s="102">
        <v>1</v>
      </c>
      <c r="R8" s="102">
        <v>1</v>
      </c>
      <c r="S8" s="102">
        <v>1</v>
      </c>
      <c r="T8" s="102">
        <v>1</v>
      </c>
      <c r="U8" s="102">
        <v>1</v>
      </c>
      <c r="V8" s="102">
        <v>1</v>
      </c>
      <c r="W8" s="102">
        <v>1</v>
      </c>
      <c r="X8" s="102">
        <v>1</v>
      </c>
      <c r="Y8" s="102">
        <v>1</v>
      </c>
      <c r="Z8" s="102">
        <v>1</v>
      </c>
      <c r="AA8" s="102">
        <v>1</v>
      </c>
      <c r="AB8" s="103">
        <v>1</v>
      </c>
    </row>
    <row r="9" spans="1:28">
      <c r="A9" s="45"/>
      <c r="B9" s="46"/>
      <c r="C9" s="46"/>
      <c r="D9" s="46" t="s">
        <v>142</v>
      </c>
      <c r="E9" s="102">
        <v>0</v>
      </c>
      <c r="F9" s="102">
        <v>0</v>
      </c>
      <c r="G9" s="102">
        <v>0</v>
      </c>
      <c r="H9" s="102">
        <v>0</v>
      </c>
      <c r="I9" s="102">
        <v>0</v>
      </c>
      <c r="J9" s="102">
        <v>0</v>
      </c>
      <c r="K9" s="102">
        <v>0</v>
      </c>
      <c r="L9" s="102">
        <v>0</v>
      </c>
      <c r="M9" s="102">
        <v>0</v>
      </c>
      <c r="N9" s="102">
        <v>0</v>
      </c>
      <c r="O9" s="102">
        <v>0</v>
      </c>
      <c r="P9" s="102">
        <v>0</v>
      </c>
      <c r="Q9" s="102">
        <v>0</v>
      </c>
      <c r="R9" s="102">
        <v>0</v>
      </c>
      <c r="S9" s="102">
        <v>0</v>
      </c>
      <c r="T9" s="102">
        <v>0</v>
      </c>
      <c r="U9" s="102">
        <v>0</v>
      </c>
      <c r="V9" s="102">
        <v>0</v>
      </c>
      <c r="W9" s="102">
        <v>0</v>
      </c>
      <c r="X9" s="102">
        <v>0</v>
      </c>
      <c r="Y9" s="102">
        <v>0</v>
      </c>
      <c r="Z9" s="102">
        <v>0</v>
      </c>
      <c r="AA9" s="102">
        <v>0</v>
      </c>
      <c r="AB9" s="103">
        <v>0</v>
      </c>
    </row>
    <row r="10" spans="1:28">
      <c r="A10" s="45" t="s">
        <v>316</v>
      </c>
      <c r="B10" s="46" t="s">
        <v>138</v>
      </c>
      <c r="C10" s="46" t="s">
        <v>139</v>
      </c>
      <c r="D10" s="46" t="s">
        <v>314</v>
      </c>
      <c r="E10" s="102">
        <v>0.4</v>
      </c>
      <c r="F10" s="102">
        <v>0.4</v>
      </c>
      <c r="G10" s="102">
        <v>0.4</v>
      </c>
      <c r="H10" s="102">
        <v>0.4</v>
      </c>
      <c r="I10" s="102">
        <v>0.4</v>
      </c>
      <c r="J10" s="102">
        <v>0.4</v>
      </c>
      <c r="K10" s="102">
        <v>0.4</v>
      </c>
      <c r="L10" s="102">
        <v>0.4</v>
      </c>
      <c r="M10" s="102">
        <v>0.9</v>
      </c>
      <c r="N10" s="102">
        <v>0.9</v>
      </c>
      <c r="O10" s="102">
        <v>0.9</v>
      </c>
      <c r="P10" s="102">
        <v>0.9</v>
      </c>
      <c r="Q10" s="102">
        <v>0.8</v>
      </c>
      <c r="R10" s="102">
        <v>0.9</v>
      </c>
      <c r="S10" s="102">
        <v>0.9</v>
      </c>
      <c r="T10" s="102">
        <v>0.9</v>
      </c>
      <c r="U10" s="102">
        <v>0.9</v>
      </c>
      <c r="V10" s="102">
        <v>0.5</v>
      </c>
      <c r="W10" s="102">
        <v>0.4</v>
      </c>
      <c r="X10" s="102">
        <v>0.4</v>
      </c>
      <c r="Y10" s="102">
        <v>0.4</v>
      </c>
      <c r="Z10" s="102">
        <v>0.4</v>
      </c>
      <c r="AA10" s="102">
        <v>0.4</v>
      </c>
      <c r="AB10" s="103">
        <v>0.4</v>
      </c>
    </row>
    <row r="11" spans="1:28">
      <c r="A11" s="45"/>
      <c r="B11" s="46"/>
      <c r="C11" s="46"/>
      <c r="D11" s="46" t="s">
        <v>315</v>
      </c>
      <c r="E11" s="102">
        <v>0.3</v>
      </c>
      <c r="F11" s="102">
        <v>0.3</v>
      </c>
      <c r="G11" s="102">
        <v>0.3</v>
      </c>
      <c r="H11" s="102">
        <v>0.3</v>
      </c>
      <c r="I11" s="102">
        <v>0.3</v>
      </c>
      <c r="J11" s="102">
        <v>0.3</v>
      </c>
      <c r="K11" s="102">
        <v>0.4</v>
      </c>
      <c r="L11" s="102">
        <v>0.4</v>
      </c>
      <c r="M11" s="102">
        <v>0.5</v>
      </c>
      <c r="N11" s="102">
        <v>0.5</v>
      </c>
      <c r="O11" s="102">
        <v>0.5</v>
      </c>
      <c r="P11" s="102">
        <v>0.5</v>
      </c>
      <c r="Q11" s="102">
        <v>0.35</v>
      </c>
      <c r="R11" s="102">
        <v>0.35</v>
      </c>
      <c r="S11" s="102">
        <v>0.35</v>
      </c>
      <c r="T11" s="102">
        <v>0.35</v>
      </c>
      <c r="U11" s="102">
        <v>0.35</v>
      </c>
      <c r="V11" s="102">
        <v>0.3</v>
      </c>
      <c r="W11" s="102">
        <v>0.3</v>
      </c>
      <c r="X11" s="102">
        <v>0.3</v>
      </c>
      <c r="Y11" s="102">
        <v>0.3</v>
      </c>
      <c r="Z11" s="102">
        <v>0.3</v>
      </c>
      <c r="AA11" s="102">
        <v>0.3</v>
      </c>
      <c r="AB11" s="103">
        <v>0.3</v>
      </c>
    </row>
    <row r="12" spans="1:28">
      <c r="A12" s="45"/>
      <c r="B12" s="46"/>
      <c r="C12" s="46"/>
      <c r="D12" s="46" t="s">
        <v>140</v>
      </c>
      <c r="E12" s="102">
        <v>0.3</v>
      </c>
      <c r="F12" s="102">
        <v>0.3</v>
      </c>
      <c r="G12" s="102">
        <v>0.3</v>
      </c>
      <c r="H12" s="102">
        <v>0.3</v>
      </c>
      <c r="I12" s="102">
        <v>0.3</v>
      </c>
      <c r="J12" s="102">
        <v>0.3</v>
      </c>
      <c r="K12" s="102">
        <v>0.3</v>
      </c>
      <c r="L12" s="102">
        <v>0.3</v>
      </c>
      <c r="M12" s="102">
        <v>0.3</v>
      </c>
      <c r="N12" s="102">
        <v>0.3</v>
      </c>
      <c r="O12" s="102">
        <v>0.3</v>
      </c>
      <c r="P12" s="102">
        <v>0.3</v>
      </c>
      <c r="Q12" s="102">
        <v>0.3</v>
      </c>
      <c r="R12" s="102">
        <v>0.3</v>
      </c>
      <c r="S12" s="102">
        <v>0.3</v>
      </c>
      <c r="T12" s="102">
        <v>0.3</v>
      </c>
      <c r="U12" s="102">
        <v>0.3</v>
      </c>
      <c r="V12" s="102">
        <v>0.3</v>
      </c>
      <c r="W12" s="102">
        <v>0.3</v>
      </c>
      <c r="X12" s="102">
        <v>0.3</v>
      </c>
      <c r="Y12" s="102">
        <v>0.3</v>
      </c>
      <c r="Z12" s="102">
        <v>0.3</v>
      </c>
      <c r="AA12" s="102">
        <v>0.3</v>
      </c>
      <c r="AB12" s="103">
        <v>0.3</v>
      </c>
    </row>
    <row r="13" spans="1:28">
      <c r="A13" s="45"/>
      <c r="B13" s="46"/>
      <c r="C13" s="46"/>
      <c r="D13" s="46" t="s">
        <v>141</v>
      </c>
      <c r="E13" s="102">
        <v>1</v>
      </c>
      <c r="F13" s="102">
        <v>1</v>
      </c>
      <c r="G13" s="102">
        <v>1</v>
      </c>
      <c r="H13" s="102">
        <v>1</v>
      </c>
      <c r="I13" s="102">
        <v>1</v>
      </c>
      <c r="J13" s="102">
        <v>1</v>
      </c>
      <c r="K13" s="102">
        <v>1</v>
      </c>
      <c r="L13" s="102">
        <v>1</v>
      </c>
      <c r="M13" s="102">
        <v>1</v>
      </c>
      <c r="N13" s="102">
        <v>1</v>
      </c>
      <c r="O13" s="102">
        <v>1</v>
      </c>
      <c r="P13" s="102">
        <v>1</v>
      </c>
      <c r="Q13" s="102">
        <v>1</v>
      </c>
      <c r="R13" s="102">
        <v>1</v>
      </c>
      <c r="S13" s="102">
        <v>1</v>
      </c>
      <c r="T13" s="102">
        <v>1</v>
      </c>
      <c r="U13" s="102">
        <v>1</v>
      </c>
      <c r="V13" s="102">
        <v>1</v>
      </c>
      <c r="W13" s="102">
        <v>1</v>
      </c>
      <c r="X13" s="102">
        <v>1</v>
      </c>
      <c r="Y13" s="102">
        <v>1</v>
      </c>
      <c r="Z13" s="102">
        <v>1</v>
      </c>
      <c r="AA13" s="102">
        <v>1</v>
      </c>
      <c r="AB13" s="103">
        <v>1</v>
      </c>
    </row>
    <row r="14" spans="1:28">
      <c r="A14" s="45"/>
      <c r="B14" s="46"/>
      <c r="C14" s="46"/>
      <c r="D14" s="46" t="s">
        <v>142</v>
      </c>
      <c r="E14" s="102">
        <v>0</v>
      </c>
      <c r="F14" s="102">
        <v>0</v>
      </c>
      <c r="G14" s="102">
        <v>0</v>
      </c>
      <c r="H14" s="102">
        <v>0</v>
      </c>
      <c r="I14" s="102">
        <v>0</v>
      </c>
      <c r="J14" s="102">
        <v>0</v>
      </c>
      <c r="K14" s="102">
        <v>0</v>
      </c>
      <c r="L14" s="102">
        <v>0</v>
      </c>
      <c r="M14" s="102">
        <v>0</v>
      </c>
      <c r="N14" s="102">
        <v>0</v>
      </c>
      <c r="O14" s="102">
        <v>0</v>
      </c>
      <c r="P14" s="102">
        <v>0</v>
      </c>
      <c r="Q14" s="102">
        <v>0</v>
      </c>
      <c r="R14" s="102">
        <v>0</v>
      </c>
      <c r="S14" s="102">
        <v>0</v>
      </c>
      <c r="T14" s="102">
        <v>0</v>
      </c>
      <c r="U14" s="102">
        <v>0</v>
      </c>
      <c r="V14" s="102">
        <v>0</v>
      </c>
      <c r="W14" s="102">
        <v>0</v>
      </c>
      <c r="X14" s="102">
        <v>0</v>
      </c>
      <c r="Y14" s="102">
        <v>0</v>
      </c>
      <c r="Z14" s="102">
        <v>0</v>
      </c>
      <c r="AA14" s="102">
        <v>0</v>
      </c>
      <c r="AB14" s="103">
        <v>0</v>
      </c>
    </row>
    <row r="15" spans="1:28">
      <c r="A15" s="45" t="s">
        <v>317</v>
      </c>
      <c r="B15" s="46" t="s">
        <v>138</v>
      </c>
      <c r="C15" s="46" t="s">
        <v>139</v>
      </c>
      <c r="D15" s="46" t="s">
        <v>314</v>
      </c>
      <c r="E15" s="102">
        <v>0</v>
      </c>
      <c r="F15" s="102">
        <v>0</v>
      </c>
      <c r="G15" s="102">
        <v>0</v>
      </c>
      <c r="H15" s="102">
        <v>0</v>
      </c>
      <c r="I15" s="102">
        <v>0</v>
      </c>
      <c r="J15" s="102">
        <v>0</v>
      </c>
      <c r="K15" s="102">
        <v>0.1</v>
      </c>
      <c r="L15" s="102">
        <v>0.2</v>
      </c>
      <c r="M15" s="102">
        <v>0.95</v>
      </c>
      <c r="N15" s="102">
        <v>0.95</v>
      </c>
      <c r="O15" s="102">
        <v>0.95</v>
      </c>
      <c r="P15" s="102">
        <v>0.95</v>
      </c>
      <c r="Q15" s="102">
        <v>0.5</v>
      </c>
      <c r="R15" s="102">
        <v>0.95</v>
      </c>
      <c r="S15" s="102">
        <v>0.95</v>
      </c>
      <c r="T15" s="102">
        <v>0.95</v>
      </c>
      <c r="U15" s="102">
        <v>0.95</v>
      </c>
      <c r="V15" s="102">
        <v>0.3</v>
      </c>
      <c r="W15" s="102">
        <v>0.1</v>
      </c>
      <c r="X15" s="102">
        <v>0.1</v>
      </c>
      <c r="Y15" s="102">
        <v>0.1</v>
      </c>
      <c r="Z15" s="102">
        <v>0.1</v>
      </c>
      <c r="AA15" s="102">
        <v>0.05</v>
      </c>
      <c r="AB15" s="103">
        <v>0.05</v>
      </c>
    </row>
    <row r="16" spans="1:28">
      <c r="A16" s="45"/>
      <c r="B16" s="46"/>
      <c r="C16" s="46"/>
      <c r="D16" s="46" t="s">
        <v>315</v>
      </c>
      <c r="E16" s="102">
        <v>0</v>
      </c>
      <c r="F16" s="102">
        <v>0</v>
      </c>
      <c r="G16" s="102">
        <v>0</v>
      </c>
      <c r="H16" s="102">
        <v>0</v>
      </c>
      <c r="I16" s="102">
        <v>0</v>
      </c>
      <c r="J16" s="102">
        <v>0</v>
      </c>
      <c r="K16" s="102">
        <v>0.1</v>
      </c>
      <c r="L16" s="102">
        <v>0.1</v>
      </c>
      <c r="M16" s="102">
        <v>0.3</v>
      </c>
      <c r="N16" s="102">
        <v>0.3</v>
      </c>
      <c r="O16" s="102">
        <v>0.3</v>
      </c>
      <c r="P16" s="102">
        <v>0.3</v>
      </c>
      <c r="Q16" s="102">
        <v>0.1</v>
      </c>
      <c r="R16" s="102">
        <v>0.1</v>
      </c>
      <c r="S16" s="102">
        <v>0.1</v>
      </c>
      <c r="T16" s="102">
        <v>0.1</v>
      </c>
      <c r="U16" s="102">
        <v>0.1</v>
      </c>
      <c r="V16" s="102">
        <v>0.05</v>
      </c>
      <c r="W16" s="102">
        <v>0.05</v>
      </c>
      <c r="X16" s="102">
        <v>0</v>
      </c>
      <c r="Y16" s="102">
        <v>0</v>
      </c>
      <c r="Z16" s="102">
        <v>0</v>
      </c>
      <c r="AA16" s="102">
        <v>0</v>
      </c>
      <c r="AB16" s="103">
        <v>0</v>
      </c>
    </row>
    <row r="17" spans="1:28">
      <c r="A17" s="45"/>
      <c r="B17" s="46"/>
      <c r="C17" s="46"/>
      <c r="D17" s="46" t="s">
        <v>140</v>
      </c>
      <c r="E17" s="102">
        <v>0</v>
      </c>
      <c r="F17" s="102">
        <v>0</v>
      </c>
      <c r="G17" s="102">
        <v>0</v>
      </c>
      <c r="H17" s="102">
        <v>0</v>
      </c>
      <c r="I17" s="102">
        <v>0</v>
      </c>
      <c r="J17" s="102">
        <v>0</v>
      </c>
      <c r="K17" s="102">
        <v>0.05</v>
      </c>
      <c r="L17" s="102">
        <v>0.05</v>
      </c>
      <c r="M17" s="102">
        <v>0.05</v>
      </c>
      <c r="N17" s="102">
        <v>0.05</v>
      </c>
      <c r="O17" s="102">
        <v>0.05</v>
      </c>
      <c r="P17" s="102">
        <v>0.05</v>
      </c>
      <c r="Q17" s="102">
        <v>0.05</v>
      </c>
      <c r="R17" s="102">
        <v>0.05</v>
      </c>
      <c r="S17" s="102">
        <v>0.05</v>
      </c>
      <c r="T17" s="102">
        <v>0.05</v>
      </c>
      <c r="U17" s="102">
        <v>0.05</v>
      </c>
      <c r="V17" s="102">
        <v>0.05</v>
      </c>
      <c r="W17" s="102">
        <v>0</v>
      </c>
      <c r="X17" s="102">
        <v>0</v>
      </c>
      <c r="Y17" s="102">
        <v>0</v>
      </c>
      <c r="Z17" s="102">
        <v>0</v>
      </c>
      <c r="AA17" s="102">
        <v>0</v>
      </c>
      <c r="AB17" s="103">
        <v>0</v>
      </c>
    </row>
    <row r="18" spans="1:28">
      <c r="A18" s="45"/>
      <c r="B18" s="46"/>
      <c r="C18" s="46"/>
      <c r="D18" s="46" t="s">
        <v>141</v>
      </c>
      <c r="E18" s="102">
        <v>0</v>
      </c>
      <c r="F18" s="102">
        <v>0</v>
      </c>
      <c r="G18" s="102">
        <v>0</v>
      </c>
      <c r="H18" s="102">
        <v>0</v>
      </c>
      <c r="I18" s="102">
        <v>0</v>
      </c>
      <c r="J18" s="102">
        <v>0</v>
      </c>
      <c r="K18" s="102">
        <v>1</v>
      </c>
      <c r="L18" s="102">
        <v>1</v>
      </c>
      <c r="M18" s="102">
        <v>1</v>
      </c>
      <c r="N18" s="102">
        <v>1</v>
      </c>
      <c r="O18" s="102">
        <v>1</v>
      </c>
      <c r="P18" s="102">
        <v>1</v>
      </c>
      <c r="Q18" s="102">
        <v>1</v>
      </c>
      <c r="R18" s="102">
        <v>1</v>
      </c>
      <c r="S18" s="102">
        <v>1</v>
      </c>
      <c r="T18" s="102">
        <v>1</v>
      </c>
      <c r="U18" s="102">
        <v>1</v>
      </c>
      <c r="V18" s="102">
        <v>1</v>
      </c>
      <c r="W18" s="102">
        <v>1</v>
      </c>
      <c r="X18" s="102">
        <v>1</v>
      </c>
      <c r="Y18" s="102">
        <v>1</v>
      </c>
      <c r="Z18" s="102">
        <v>1</v>
      </c>
      <c r="AA18" s="102">
        <v>0.05</v>
      </c>
      <c r="AB18" s="103">
        <v>0.05</v>
      </c>
    </row>
    <row r="19" spans="1:28">
      <c r="A19" s="45"/>
      <c r="B19" s="46"/>
      <c r="C19" s="46"/>
      <c r="D19" s="46" t="s">
        <v>142</v>
      </c>
      <c r="E19" s="102">
        <v>0</v>
      </c>
      <c r="F19" s="102">
        <v>0</v>
      </c>
      <c r="G19" s="102">
        <v>0</v>
      </c>
      <c r="H19" s="102">
        <v>0</v>
      </c>
      <c r="I19" s="102">
        <v>0</v>
      </c>
      <c r="J19" s="102">
        <v>0</v>
      </c>
      <c r="K19" s="102">
        <v>0</v>
      </c>
      <c r="L19" s="102">
        <v>0</v>
      </c>
      <c r="M19" s="102">
        <v>0</v>
      </c>
      <c r="N19" s="102">
        <v>0</v>
      </c>
      <c r="O19" s="102">
        <v>0</v>
      </c>
      <c r="P19" s="102">
        <v>0</v>
      </c>
      <c r="Q19" s="102">
        <v>0</v>
      </c>
      <c r="R19" s="102">
        <v>0</v>
      </c>
      <c r="S19" s="102">
        <v>0</v>
      </c>
      <c r="T19" s="102">
        <v>0</v>
      </c>
      <c r="U19" s="102">
        <v>0</v>
      </c>
      <c r="V19" s="102">
        <v>0</v>
      </c>
      <c r="W19" s="102">
        <v>0</v>
      </c>
      <c r="X19" s="102">
        <v>0</v>
      </c>
      <c r="Y19" s="102">
        <v>0</v>
      </c>
      <c r="Z19" s="102">
        <v>0</v>
      </c>
      <c r="AA19" s="102">
        <v>0</v>
      </c>
      <c r="AB19" s="103">
        <v>0</v>
      </c>
    </row>
    <row r="20" spans="1:28">
      <c r="A20" s="45" t="s">
        <v>180</v>
      </c>
      <c r="B20" s="46" t="s">
        <v>138</v>
      </c>
      <c r="C20" s="46" t="s">
        <v>139</v>
      </c>
      <c r="D20" s="46" t="s">
        <v>314</v>
      </c>
      <c r="E20" s="102">
        <v>0.05</v>
      </c>
      <c r="F20" s="102">
        <v>0.05</v>
      </c>
      <c r="G20" s="102">
        <v>0.05</v>
      </c>
      <c r="H20" s="102">
        <v>0.05</v>
      </c>
      <c r="I20" s="102">
        <v>0.1</v>
      </c>
      <c r="J20" s="102">
        <v>0.2</v>
      </c>
      <c r="K20" s="102">
        <v>0.4</v>
      </c>
      <c r="L20" s="102">
        <v>0.5</v>
      </c>
      <c r="M20" s="102">
        <v>0.5</v>
      </c>
      <c r="N20" s="102">
        <v>0.35</v>
      </c>
      <c r="O20" s="102">
        <v>0.15</v>
      </c>
      <c r="P20" s="102">
        <v>0.15</v>
      </c>
      <c r="Q20" s="102">
        <v>0.15</v>
      </c>
      <c r="R20" s="102">
        <v>0.15</v>
      </c>
      <c r="S20" s="102">
        <v>0.15</v>
      </c>
      <c r="T20" s="102">
        <v>0.15</v>
      </c>
      <c r="U20" s="102">
        <v>0.35</v>
      </c>
      <c r="V20" s="102">
        <v>0.5</v>
      </c>
      <c r="W20" s="102">
        <v>0.5</v>
      </c>
      <c r="X20" s="102">
        <v>0.4</v>
      </c>
      <c r="Y20" s="102">
        <v>0.4</v>
      </c>
      <c r="Z20" s="102">
        <v>0.3</v>
      </c>
      <c r="AA20" s="102">
        <v>0.2</v>
      </c>
      <c r="AB20" s="103">
        <v>0.1</v>
      </c>
    </row>
    <row r="21" spans="1:28">
      <c r="A21" s="45"/>
      <c r="B21" s="46"/>
      <c r="C21" s="46"/>
      <c r="D21" s="46" t="s">
        <v>315</v>
      </c>
      <c r="E21" s="102">
        <v>0.05</v>
      </c>
      <c r="F21" s="102">
        <v>0.05</v>
      </c>
      <c r="G21" s="102">
        <v>0.05</v>
      </c>
      <c r="H21" s="102">
        <v>0.05</v>
      </c>
      <c r="I21" s="102">
        <v>0.1</v>
      </c>
      <c r="J21" s="102">
        <v>0.2</v>
      </c>
      <c r="K21" s="102">
        <v>0.4</v>
      </c>
      <c r="L21" s="102">
        <v>0.5</v>
      </c>
      <c r="M21" s="102">
        <v>0.5</v>
      </c>
      <c r="N21" s="102">
        <v>0.35</v>
      </c>
      <c r="O21" s="102">
        <v>0.15</v>
      </c>
      <c r="P21" s="102">
        <v>0.15</v>
      </c>
      <c r="Q21" s="102">
        <v>0.15</v>
      </c>
      <c r="R21" s="102">
        <v>0.15</v>
      </c>
      <c r="S21" s="102">
        <v>0.15</v>
      </c>
      <c r="T21" s="102">
        <v>0.15</v>
      </c>
      <c r="U21" s="102">
        <v>0.35</v>
      </c>
      <c r="V21" s="102">
        <v>0.5</v>
      </c>
      <c r="W21" s="102">
        <v>0.5</v>
      </c>
      <c r="X21" s="102">
        <v>0.4</v>
      </c>
      <c r="Y21" s="102">
        <v>0.4</v>
      </c>
      <c r="Z21" s="102">
        <v>0.3</v>
      </c>
      <c r="AA21" s="102">
        <v>0.2</v>
      </c>
      <c r="AB21" s="103">
        <v>0.1</v>
      </c>
    </row>
    <row r="22" spans="1:28">
      <c r="A22" s="45"/>
      <c r="B22" s="46"/>
      <c r="C22" s="46"/>
      <c r="D22" s="46" t="s">
        <v>318</v>
      </c>
      <c r="E22" s="102">
        <v>0.05</v>
      </c>
      <c r="F22" s="102">
        <v>0.05</v>
      </c>
      <c r="G22" s="102">
        <v>0.05</v>
      </c>
      <c r="H22" s="102">
        <v>0.05</v>
      </c>
      <c r="I22" s="102">
        <v>0.1</v>
      </c>
      <c r="J22" s="102">
        <v>0.2</v>
      </c>
      <c r="K22" s="102">
        <v>0.4</v>
      </c>
      <c r="L22" s="102">
        <v>0.5</v>
      </c>
      <c r="M22" s="102">
        <v>0.5</v>
      </c>
      <c r="N22" s="102">
        <v>0.35</v>
      </c>
      <c r="O22" s="102">
        <v>0.15</v>
      </c>
      <c r="P22" s="102">
        <v>0.15</v>
      </c>
      <c r="Q22" s="102">
        <v>0.15</v>
      </c>
      <c r="R22" s="102">
        <v>0.15</v>
      </c>
      <c r="S22" s="102">
        <v>0.15</v>
      </c>
      <c r="T22" s="102">
        <v>0.15</v>
      </c>
      <c r="U22" s="102">
        <v>0.35</v>
      </c>
      <c r="V22" s="102">
        <v>0.5</v>
      </c>
      <c r="W22" s="102">
        <v>0.5</v>
      </c>
      <c r="X22" s="102">
        <v>0.4</v>
      </c>
      <c r="Y22" s="102">
        <v>0.4</v>
      </c>
      <c r="Z22" s="102">
        <v>0.3</v>
      </c>
      <c r="AA22" s="102">
        <v>0.2</v>
      </c>
      <c r="AB22" s="103">
        <v>0.1</v>
      </c>
    </row>
    <row r="23" spans="1:28">
      <c r="A23" s="45"/>
      <c r="B23" s="46"/>
      <c r="C23" s="46"/>
      <c r="D23" s="46" t="s">
        <v>141</v>
      </c>
      <c r="E23" s="102">
        <v>0.5</v>
      </c>
      <c r="F23" s="102">
        <v>0.5</v>
      </c>
      <c r="G23" s="102">
        <v>0.5</v>
      </c>
      <c r="H23" s="102">
        <v>0.5</v>
      </c>
      <c r="I23" s="102">
        <v>0.5</v>
      </c>
      <c r="J23" s="102">
        <v>0.5</v>
      </c>
      <c r="K23" s="102">
        <v>0.5</v>
      </c>
      <c r="L23" s="102">
        <v>0.5</v>
      </c>
      <c r="M23" s="102">
        <v>0.5</v>
      </c>
      <c r="N23" s="102">
        <v>0.5</v>
      </c>
      <c r="O23" s="102">
        <v>0.5</v>
      </c>
      <c r="P23" s="102">
        <v>0.5</v>
      </c>
      <c r="Q23" s="102">
        <v>0.5</v>
      </c>
      <c r="R23" s="102">
        <v>0.5</v>
      </c>
      <c r="S23" s="102">
        <v>0.5</v>
      </c>
      <c r="T23" s="102">
        <v>0.5</v>
      </c>
      <c r="U23" s="102">
        <v>0.5</v>
      </c>
      <c r="V23" s="102">
        <v>0.5</v>
      </c>
      <c r="W23" s="102">
        <v>0.5</v>
      </c>
      <c r="X23" s="102">
        <v>0.5</v>
      </c>
      <c r="Y23" s="102">
        <v>0.5</v>
      </c>
      <c r="Z23" s="102">
        <v>0.5</v>
      </c>
      <c r="AA23" s="102">
        <v>0.5</v>
      </c>
      <c r="AB23" s="103">
        <v>0.5</v>
      </c>
    </row>
    <row r="24" spans="1:28">
      <c r="A24" s="45"/>
      <c r="B24" s="46"/>
      <c r="C24" s="46"/>
      <c r="D24" s="46" t="s">
        <v>142</v>
      </c>
      <c r="E24" s="102">
        <v>0.05</v>
      </c>
      <c r="F24" s="102">
        <v>0.05</v>
      </c>
      <c r="G24" s="102">
        <v>0.05</v>
      </c>
      <c r="H24" s="102">
        <v>0.05</v>
      </c>
      <c r="I24" s="102">
        <v>0.05</v>
      </c>
      <c r="J24" s="102">
        <v>0.05</v>
      </c>
      <c r="K24" s="102">
        <v>0.05</v>
      </c>
      <c r="L24" s="102">
        <v>0.05</v>
      </c>
      <c r="M24" s="102">
        <v>0.05</v>
      </c>
      <c r="N24" s="102">
        <v>0.05</v>
      </c>
      <c r="O24" s="102">
        <v>0.05</v>
      </c>
      <c r="P24" s="102">
        <v>0.05</v>
      </c>
      <c r="Q24" s="102">
        <v>0.05</v>
      </c>
      <c r="R24" s="102">
        <v>0.05</v>
      </c>
      <c r="S24" s="102">
        <v>0.05</v>
      </c>
      <c r="T24" s="102">
        <v>0.05</v>
      </c>
      <c r="U24" s="102">
        <v>0.05</v>
      </c>
      <c r="V24" s="102">
        <v>0.05</v>
      </c>
      <c r="W24" s="102">
        <v>0.05</v>
      </c>
      <c r="X24" s="102">
        <v>0.05</v>
      </c>
      <c r="Y24" s="102">
        <v>0.05</v>
      </c>
      <c r="Z24" s="102">
        <v>0.05</v>
      </c>
      <c r="AA24" s="102">
        <v>0.05</v>
      </c>
      <c r="AB24" s="103">
        <v>0.05</v>
      </c>
    </row>
    <row r="25" spans="1:28">
      <c r="A25" s="45" t="s">
        <v>319</v>
      </c>
      <c r="B25" s="46" t="s">
        <v>138</v>
      </c>
      <c r="C25" s="46" t="s">
        <v>139</v>
      </c>
      <c r="D25" s="46" t="s">
        <v>314</v>
      </c>
      <c r="E25" s="102">
        <v>1</v>
      </c>
      <c r="F25" s="102">
        <v>1</v>
      </c>
      <c r="G25" s="102">
        <v>1</v>
      </c>
      <c r="H25" s="102">
        <v>1</v>
      </c>
      <c r="I25" s="102">
        <v>1</v>
      </c>
      <c r="J25" s="102">
        <v>1</v>
      </c>
      <c r="K25" s="102">
        <v>1</v>
      </c>
      <c r="L25" s="102">
        <v>1</v>
      </c>
      <c r="M25" s="102">
        <v>1</v>
      </c>
      <c r="N25" s="102">
        <v>1</v>
      </c>
      <c r="O25" s="102">
        <v>1</v>
      </c>
      <c r="P25" s="102">
        <v>1</v>
      </c>
      <c r="Q25" s="102">
        <v>1</v>
      </c>
      <c r="R25" s="102">
        <v>1</v>
      </c>
      <c r="S25" s="102">
        <v>1</v>
      </c>
      <c r="T25" s="102">
        <v>1</v>
      </c>
      <c r="U25" s="102">
        <v>1</v>
      </c>
      <c r="V25" s="102">
        <v>1</v>
      </c>
      <c r="W25" s="102">
        <v>1</v>
      </c>
      <c r="X25" s="102">
        <v>1</v>
      </c>
      <c r="Y25" s="102">
        <v>1</v>
      </c>
      <c r="Z25" s="102">
        <v>1</v>
      </c>
      <c r="AA25" s="102">
        <v>1</v>
      </c>
      <c r="AB25" s="103">
        <v>1</v>
      </c>
    </row>
    <row r="26" spans="1:28">
      <c r="A26" s="45"/>
      <c r="B26" s="46"/>
      <c r="C26" s="46"/>
      <c r="D26" s="46" t="s">
        <v>315</v>
      </c>
      <c r="E26" s="102">
        <v>1</v>
      </c>
      <c r="F26" s="102">
        <v>1</v>
      </c>
      <c r="G26" s="102">
        <v>1</v>
      </c>
      <c r="H26" s="102">
        <v>1</v>
      </c>
      <c r="I26" s="102">
        <v>1</v>
      </c>
      <c r="J26" s="102">
        <v>1</v>
      </c>
      <c r="K26" s="102">
        <v>1</v>
      </c>
      <c r="L26" s="102">
        <v>1</v>
      </c>
      <c r="M26" s="102">
        <v>1</v>
      </c>
      <c r="N26" s="102">
        <v>1</v>
      </c>
      <c r="O26" s="102">
        <v>1</v>
      </c>
      <c r="P26" s="102">
        <v>1</v>
      </c>
      <c r="Q26" s="102">
        <v>1</v>
      </c>
      <c r="R26" s="102">
        <v>1</v>
      </c>
      <c r="S26" s="102">
        <v>1</v>
      </c>
      <c r="T26" s="102">
        <v>1</v>
      </c>
      <c r="U26" s="102">
        <v>1</v>
      </c>
      <c r="V26" s="102">
        <v>1</v>
      </c>
      <c r="W26" s="102">
        <v>1</v>
      </c>
      <c r="X26" s="102">
        <v>1</v>
      </c>
      <c r="Y26" s="102">
        <v>1</v>
      </c>
      <c r="Z26" s="102">
        <v>1</v>
      </c>
      <c r="AA26" s="102">
        <v>1</v>
      </c>
      <c r="AB26" s="103">
        <v>1</v>
      </c>
    </row>
    <row r="27" spans="1:28">
      <c r="A27" s="45"/>
      <c r="B27" s="46"/>
      <c r="C27" s="46"/>
      <c r="D27" s="46" t="s">
        <v>140</v>
      </c>
      <c r="E27" s="102">
        <v>1</v>
      </c>
      <c r="F27" s="102">
        <v>1</v>
      </c>
      <c r="G27" s="102">
        <v>1</v>
      </c>
      <c r="H27" s="102">
        <v>1</v>
      </c>
      <c r="I27" s="102">
        <v>1</v>
      </c>
      <c r="J27" s="102">
        <v>1</v>
      </c>
      <c r="K27" s="102">
        <v>1</v>
      </c>
      <c r="L27" s="102">
        <v>1</v>
      </c>
      <c r="M27" s="102">
        <v>1</v>
      </c>
      <c r="N27" s="102">
        <v>1</v>
      </c>
      <c r="O27" s="102">
        <v>1</v>
      </c>
      <c r="P27" s="102">
        <v>1</v>
      </c>
      <c r="Q27" s="102">
        <v>1</v>
      </c>
      <c r="R27" s="102">
        <v>1</v>
      </c>
      <c r="S27" s="102">
        <v>1</v>
      </c>
      <c r="T27" s="102">
        <v>1</v>
      </c>
      <c r="U27" s="102">
        <v>1</v>
      </c>
      <c r="V27" s="102">
        <v>1</v>
      </c>
      <c r="W27" s="102">
        <v>1</v>
      </c>
      <c r="X27" s="102">
        <v>1</v>
      </c>
      <c r="Y27" s="102">
        <v>1</v>
      </c>
      <c r="Z27" s="102">
        <v>1</v>
      </c>
      <c r="AA27" s="102">
        <v>1</v>
      </c>
      <c r="AB27" s="103">
        <v>1</v>
      </c>
    </row>
    <row r="28" spans="1:28">
      <c r="A28" s="45"/>
      <c r="B28" s="46"/>
      <c r="C28" s="46"/>
      <c r="D28" s="46" t="s">
        <v>141</v>
      </c>
      <c r="E28" s="102">
        <v>1</v>
      </c>
      <c r="F28" s="102">
        <v>1</v>
      </c>
      <c r="G28" s="102">
        <v>1</v>
      </c>
      <c r="H28" s="102">
        <v>1</v>
      </c>
      <c r="I28" s="102">
        <v>1</v>
      </c>
      <c r="J28" s="102">
        <v>1</v>
      </c>
      <c r="K28" s="102">
        <v>1</v>
      </c>
      <c r="L28" s="102">
        <v>1</v>
      </c>
      <c r="M28" s="102">
        <v>1</v>
      </c>
      <c r="N28" s="102">
        <v>1</v>
      </c>
      <c r="O28" s="102">
        <v>1</v>
      </c>
      <c r="P28" s="102">
        <v>1</v>
      </c>
      <c r="Q28" s="102">
        <v>1</v>
      </c>
      <c r="R28" s="102">
        <v>1</v>
      </c>
      <c r="S28" s="102">
        <v>1</v>
      </c>
      <c r="T28" s="102">
        <v>1</v>
      </c>
      <c r="U28" s="102">
        <v>1</v>
      </c>
      <c r="V28" s="102">
        <v>1</v>
      </c>
      <c r="W28" s="102">
        <v>1</v>
      </c>
      <c r="X28" s="102">
        <v>1</v>
      </c>
      <c r="Y28" s="102">
        <v>1</v>
      </c>
      <c r="Z28" s="102">
        <v>1</v>
      </c>
      <c r="AA28" s="102">
        <v>1</v>
      </c>
      <c r="AB28" s="103">
        <v>1</v>
      </c>
    </row>
    <row r="29" spans="1:28">
      <c r="A29" s="45"/>
      <c r="B29" s="46"/>
      <c r="C29" s="46"/>
      <c r="D29" s="46" t="s">
        <v>142</v>
      </c>
      <c r="E29" s="102">
        <v>1</v>
      </c>
      <c r="F29" s="102">
        <v>1</v>
      </c>
      <c r="G29" s="102">
        <v>1</v>
      </c>
      <c r="H29" s="102">
        <v>1</v>
      </c>
      <c r="I29" s="102">
        <v>1</v>
      </c>
      <c r="J29" s="102">
        <v>1</v>
      </c>
      <c r="K29" s="102">
        <v>1</v>
      </c>
      <c r="L29" s="102">
        <v>1</v>
      </c>
      <c r="M29" s="102">
        <v>1</v>
      </c>
      <c r="N29" s="102">
        <v>1</v>
      </c>
      <c r="O29" s="102">
        <v>1</v>
      </c>
      <c r="P29" s="102">
        <v>1</v>
      </c>
      <c r="Q29" s="102">
        <v>1</v>
      </c>
      <c r="R29" s="102">
        <v>1</v>
      </c>
      <c r="S29" s="102">
        <v>1</v>
      </c>
      <c r="T29" s="102">
        <v>1</v>
      </c>
      <c r="U29" s="102">
        <v>1</v>
      </c>
      <c r="V29" s="102">
        <v>1</v>
      </c>
      <c r="W29" s="102">
        <v>1</v>
      </c>
      <c r="X29" s="102">
        <v>1</v>
      </c>
      <c r="Y29" s="102">
        <v>1</v>
      </c>
      <c r="Z29" s="102">
        <v>1</v>
      </c>
      <c r="AA29" s="102">
        <v>1</v>
      </c>
      <c r="AB29" s="103">
        <v>1</v>
      </c>
    </row>
    <row r="30" spans="1:28">
      <c r="A30" s="45" t="s">
        <v>144</v>
      </c>
      <c r="B30" s="46" t="s">
        <v>138</v>
      </c>
      <c r="C30" s="46" t="s">
        <v>139</v>
      </c>
      <c r="D30" s="46" t="s">
        <v>190</v>
      </c>
      <c r="E30" s="104">
        <v>0</v>
      </c>
      <c r="F30" s="104">
        <v>0</v>
      </c>
      <c r="G30" s="104">
        <v>0</v>
      </c>
      <c r="H30" s="104">
        <v>0</v>
      </c>
      <c r="I30" s="104">
        <v>0</v>
      </c>
      <c r="J30" s="104">
        <v>0</v>
      </c>
      <c r="K30" s="102">
        <v>7.0000000000000007E-2</v>
      </c>
      <c r="L30" s="102">
        <v>0.19</v>
      </c>
      <c r="M30" s="102">
        <v>0.35</v>
      </c>
      <c r="N30" s="102">
        <v>0.38</v>
      </c>
      <c r="O30" s="102">
        <v>0.39</v>
      </c>
      <c r="P30" s="102">
        <v>0.47</v>
      </c>
      <c r="Q30" s="102">
        <v>0.56999999999999995</v>
      </c>
      <c r="R30" s="102">
        <v>0.54</v>
      </c>
      <c r="S30" s="102">
        <v>0.34</v>
      </c>
      <c r="T30" s="102">
        <v>0.33</v>
      </c>
      <c r="U30" s="102">
        <v>0.44</v>
      </c>
      <c r="V30" s="102">
        <v>0.26</v>
      </c>
      <c r="W30" s="102">
        <v>0.21</v>
      </c>
      <c r="X30" s="102">
        <v>0.15</v>
      </c>
      <c r="Y30" s="102">
        <v>0.17</v>
      </c>
      <c r="Z30" s="102">
        <v>0.08</v>
      </c>
      <c r="AA30" s="102">
        <v>0.05</v>
      </c>
      <c r="AB30" s="103">
        <v>0.05</v>
      </c>
    </row>
    <row r="31" spans="1:28">
      <c r="A31" s="45"/>
      <c r="B31" s="46"/>
      <c r="C31" s="46"/>
      <c r="D31" s="46" t="s">
        <v>191</v>
      </c>
      <c r="E31" s="104">
        <v>0</v>
      </c>
      <c r="F31" s="104">
        <v>0</v>
      </c>
      <c r="G31" s="104">
        <v>0</v>
      </c>
      <c r="H31" s="104">
        <v>0</v>
      </c>
      <c r="I31" s="104">
        <v>0</v>
      </c>
      <c r="J31" s="104">
        <v>0</v>
      </c>
      <c r="K31" s="102">
        <v>7.0000000000000007E-2</v>
      </c>
      <c r="L31" s="102">
        <v>0.11</v>
      </c>
      <c r="M31" s="102">
        <v>0.15</v>
      </c>
      <c r="N31" s="102">
        <v>0.21</v>
      </c>
      <c r="O31" s="102">
        <v>0.19</v>
      </c>
      <c r="P31" s="102">
        <v>0.23</v>
      </c>
      <c r="Q31" s="102">
        <v>0.2</v>
      </c>
      <c r="R31" s="102">
        <v>0.19</v>
      </c>
      <c r="S31" s="102">
        <v>0.15</v>
      </c>
      <c r="T31" s="102">
        <v>0.13</v>
      </c>
      <c r="U31" s="102">
        <v>0.14000000000000001</v>
      </c>
      <c r="V31" s="102">
        <v>7.0000000000000007E-2</v>
      </c>
      <c r="W31" s="102">
        <v>7.0000000000000007E-2</v>
      </c>
      <c r="X31" s="102">
        <v>7.0000000000000007E-2</v>
      </c>
      <c r="Y31" s="102">
        <v>7.0000000000000007E-2</v>
      </c>
      <c r="Z31" s="102">
        <v>0.09</v>
      </c>
      <c r="AA31" s="102">
        <v>0.05</v>
      </c>
      <c r="AB31" s="103">
        <v>0.05</v>
      </c>
    </row>
    <row r="32" spans="1:28">
      <c r="A32" s="45"/>
      <c r="B32" s="46"/>
      <c r="C32" s="46"/>
      <c r="D32" s="46" t="s">
        <v>140</v>
      </c>
      <c r="E32" s="104">
        <v>0</v>
      </c>
      <c r="F32" s="104">
        <v>0</v>
      </c>
      <c r="G32" s="104">
        <v>0</v>
      </c>
      <c r="H32" s="104">
        <v>0</v>
      </c>
      <c r="I32" s="104">
        <v>0</v>
      </c>
      <c r="J32" s="104">
        <v>0</v>
      </c>
      <c r="K32" s="102">
        <v>0.04</v>
      </c>
      <c r="L32" s="102">
        <v>0.04</v>
      </c>
      <c r="M32" s="102">
        <v>0.04</v>
      </c>
      <c r="N32" s="102">
        <v>0.04</v>
      </c>
      <c r="O32" s="102">
        <v>0.04</v>
      </c>
      <c r="P32" s="102">
        <v>0.06</v>
      </c>
      <c r="Q32" s="102">
        <v>0.06</v>
      </c>
      <c r="R32" s="102">
        <v>0.09</v>
      </c>
      <c r="S32" s="102">
        <v>0.06</v>
      </c>
      <c r="T32" s="102">
        <v>0.04</v>
      </c>
      <c r="U32" s="102">
        <v>0.04</v>
      </c>
      <c r="V32" s="102">
        <v>0.04</v>
      </c>
      <c r="W32" s="102">
        <v>0.04</v>
      </c>
      <c r="X32" s="102">
        <v>0.04</v>
      </c>
      <c r="Y32" s="102">
        <v>0.04</v>
      </c>
      <c r="Z32" s="102">
        <v>7.0000000000000007E-2</v>
      </c>
      <c r="AA32" s="102">
        <v>0.04</v>
      </c>
      <c r="AB32" s="103">
        <v>0.04</v>
      </c>
    </row>
    <row r="33" spans="1:28">
      <c r="A33" s="45" t="s">
        <v>146</v>
      </c>
      <c r="B33" s="46" t="s">
        <v>189</v>
      </c>
      <c r="C33" s="46" t="s">
        <v>139</v>
      </c>
      <c r="D33" s="46" t="s">
        <v>190</v>
      </c>
      <c r="E33" s="102">
        <v>1</v>
      </c>
      <c r="F33" s="102">
        <v>1</v>
      </c>
      <c r="G33" s="102">
        <v>1</v>
      </c>
      <c r="H33" s="102">
        <v>1</v>
      </c>
      <c r="I33" s="102">
        <v>1</v>
      </c>
      <c r="J33" s="102">
        <v>1</v>
      </c>
      <c r="K33" s="102">
        <v>0.25</v>
      </c>
      <c r="L33" s="102">
        <v>0.25</v>
      </c>
      <c r="M33" s="102">
        <v>0.25</v>
      </c>
      <c r="N33" s="102">
        <v>0.25</v>
      </c>
      <c r="O33" s="102">
        <v>0.25</v>
      </c>
      <c r="P33" s="102">
        <v>0.25</v>
      </c>
      <c r="Q33" s="102">
        <v>0.25</v>
      </c>
      <c r="R33" s="102">
        <v>0.25</v>
      </c>
      <c r="S33" s="102">
        <v>0.25</v>
      </c>
      <c r="T33" s="102">
        <v>0.25</v>
      </c>
      <c r="U33" s="102">
        <v>0.25</v>
      </c>
      <c r="V33" s="102">
        <v>0.25</v>
      </c>
      <c r="W33" s="102">
        <v>0.25</v>
      </c>
      <c r="X33" s="102">
        <v>0.25</v>
      </c>
      <c r="Y33" s="102">
        <v>0.25</v>
      </c>
      <c r="Z33" s="102">
        <v>0.25</v>
      </c>
      <c r="AA33" s="102">
        <v>1</v>
      </c>
      <c r="AB33" s="103">
        <v>1</v>
      </c>
    </row>
    <row r="34" spans="1:28">
      <c r="A34" s="45"/>
      <c r="B34" s="46"/>
      <c r="C34" s="46"/>
      <c r="D34" s="46" t="s">
        <v>191</v>
      </c>
      <c r="E34" s="102">
        <v>1</v>
      </c>
      <c r="F34" s="102">
        <v>1</v>
      </c>
      <c r="G34" s="102">
        <v>1</v>
      </c>
      <c r="H34" s="102">
        <v>1</v>
      </c>
      <c r="I34" s="102">
        <v>1</v>
      </c>
      <c r="J34" s="102">
        <v>1</v>
      </c>
      <c r="K34" s="102">
        <v>0.25</v>
      </c>
      <c r="L34" s="102">
        <v>0.25</v>
      </c>
      <c r="M34" s="102">
        <v>0.25</v>
      </c>
      <c r="N34" s="102">
        <v>0.25</v>
      </c>
      <c r="O34" s="102">
        <v>0.25</v>
      </c>
      <c r="P34" s="102">
        <v>0.25</v>
      </c>
      <c r="Q34" s="102">
        <v>0.25</v>
      </c>
      <c r="R34" s="102">
        <v>0.25</v>
      </c>
      <c r="S34" s="102">
        <v>0.25</v>
      </c>
      <c r="T34" s="102">
        <v>0.25</v>
      </c>
      <c r="U34" s="102">
        <v>0.25</v>
      </c>
      <c r="V34" s="102">
        <v>0.25</v>
      </c>
      <c r="W34" s="102">
        <v>1</v>
      </c>
      <c r="X34" s="102">
        <v>1</v>
      </c>
      <c r="Y34" s="102">
        <v>1</v>
      </c>
      <c r="Z34" s="102">
        <v>1</v>
      </c>
      <c r="AA34" s="102">
        <v>1</v>
      </c>
      <c r="AB34" s="103">
        <v>1</v>
      </c>
    </row>
    <row r="35" spans="1:28">
      <c r="A35" s="45"/>
      <c r="B35" s="46"/>
      <c r="C35" s="46"/>
      <c r="D35" s="46" t="s">
        <v>140</v>
      </c>
      <c r="E35" s="102">
        <v>1</v>
      </c>
      <c r="F35" s="102">
        <v>1</v>
      </c>
      <c r="G35" s="102">
        <v>1</v>
      </c>
      <c r="H35" s="102">
        <v>1</v>
      </c>
      <c r="I35" s="102">
        <v>1</v>
      </c>
      <c r="J35" s="102">
        <v>1</v>
      </c>
      <c r="K35" s="102">
        <v>1</v>
      </c>
      <c r="L35" s="102">
        <v>1</v>
      </c>
      <c r="M35" s="102">
        <v>1</v>
      </c>
      <c r="N35" s="102">
        <v>1</v>
      </c>
      <c r="O35" s="102">
        <v>1</v>
      </c>
      <c r="P35" s="102">
        <v>1</v>
      </c>
      <c r="Q35" s="102">
        <v>1</v>
      </c>
      <c r="R35" s="102">
        <v>1</v>
      </c>
      <c r="S35" s="102">
        <v>1</v>
      </c>
      <c r="T35" s="102">
        <v>1</v>
      </c>
      <c r="U35" s="102">
        <v>1</v>
      </c>
      <c r="V35" s="102">
        <v>1</v>
      </c>
      <c r="W35" s="102">
        <v>1</v>
      </c>
      <c r="X35" s="102">
        <v>1</v>
      </c>
      <c r="Y35" s="102">
        <v>1</v>
      </c>
      <c r="Z35" s="102">
        <v>1</v>
      </c>
      <c r="AA35" s="102">
        <v>1</v>
      </c>
      <c r="AB35" s="103">
        <v>1</v>
      </c>
    </row>
    <row r="36" spans="1:28">
      <c r="A36" s="45" t="s">
        <v>322</v>
      </c>
      <c r="B36" s="46" t="s">
        <v>204</v>
      </c>
      <c r="C36" s="46" t="s">
        <v>139</v>
      </c>
      <c r="D36" s="46" t="s">
        <v>190</v>
      </c>
      <c r="E36" s="107">
        <v>0</v>
      </c>
      <c r="F36" s="107">
        <v>0</v>
      </c>
      <c r="G36" s="107">
        <v>0</v>
      </c>
      <c r="H36" s="107">
        <v>0</v>
      </c>
      <c r="I36" s="107">
        <v>0</v>
      </c>
      <c r="J36" s="107">
        <v>0</v>
      </c>
      <c r="K36" s="107">
        <v>1</v>
      </c>
      <c r="L36" s="107">
        <v>1</v>
      </c>
      <c r="M36" s="107">
        <v>1</v>
      </c>
      <c r="N36" s="107">
        <v>1</v>
      </c>
      <c r="O36" s="107">
        <v>1</v>
      </c>
      <c r="P36" s="107">
        <v>1</v>
      </c>
      <c r="Q36" s="107">
        <v>1</v>
      </c>
      <c r="R36" s="107">
        <v>1</v>
      </c>
      <c r="S36" s="107">
        <v>1</v>
      </c>
      <c r="T36" s="107">
        <v>1</v>
      </c>
      <c r="U36" s="107">
        <v>1</v>
      </c>
      <c r="V36" s="107">
        <v>1</v>
      </c>
      <c r="W36" s="107">
        <v>1</v>
      </c>
      <c r="X36" s="107">
        <v>1</v>
      </c>
      <c r="Y36" s="107">
        <v>1</v>
      </c>
      <c r="Z36" s="107">
        <v>1</v>
      </c>
      <c r="AA36" s="107">
        <v>0</v>
      </c>
      <c r="AB36" s="108">
        <v>0</v>
      </c>
    </row>
    <row r="37" spans="1:28">
      <c r="A37" s="45" t="s">
        <v>148</v>
      </c>
      <c r="B37" s="46"/>
      <c r="C37" s="46"/>
      <c r="D37" s="46" t="s">
        <v>191</v>
      </c>
      <c r="E37" s="107">
        <v>0</v>
      </c>
      <c r="F37" s="107">
        <v>0</v>
      </c>
      <c r="G37" s="107">
        <v>0</v>
      </c>
      <c r="H37" s="107">
        <v>0</v>
      </c>
      <c r="I37" s="107">
        <v>0</v>
      </c>
      <c r="J37" s="107">
        <v>0</v>
      </c>
      <c r="K37" s="107">
        <v>1</v>
      </c>
      <c r="L37" s="107">
        <v>1</v>
      </c>
      <c r="M37" s="107">
        <v>1</v>
      </c>
      <c r="N37" s="107">
        <v>1</v>
      </c>
      <c r="O37" s="107">
        <v>1</v>
      </c>
      <c r="P37" s="107">
        <v>1</v>
      </c>
      <c r="Q37" s="107">
        <v>1</v>
      </c>
      <c r="R37" s="107">
        <v>1</v>
      </c>
      <c r="S37" s="107">
        <v>1</v>
      </c>
      <c r="T37" s="107">
        <v>1</v>
      </c>
      <c r="U37" s="107">
        <v>1</v>
      </c>
      <c r="V37" s="107">
        <v>1</v>
      </c>
      <c r="W37" s="107">
        <v>0</v>
      </c>
      <c r="X37" s="107">
        <v>0</v>
      </c>
      <c r="Y37" s="107">
        <v>0</v>
      </c>
      <c r="Z37" s="107">
        <v>0</v>
      </c>
      <c r="AA37" s="107">
        <v>0</v>
      </c>
      <c r="AB37" s="108">
        <v>0</v>
      </c>
    </row>
    <row r="38" spans="1:28">
      <c r="A38" s="71"/>
      <c r="B38" s="72"/>
      <c r="C38" s="72"/>
      <c r="D38" s="72" t="s">
        <v>140</v>
      </c>
      <c r="E38" s="109">
        <v>0</v>
      </c>
      <c r="F38" s="109">
        <v>0</v>
      </c>
      <c r="G38" s="109">
        <v>0</v>
      </c>
      <c r="H38" s="109">
        <v>0</v>
      </c>
      <c r="I38" s="109">
        <v>0</v>
      </c>
      <c r="J38" s="109">
        <v>0</v>
      </c>
      <c r="K38" s="109">
        <v>0</v>
      </c>
      <c r="L38" s="109">
        <v>0</v>
      </c>
      <c r="M38" s="109">
        <v>0</v>
      </c>
      <c r="N38" s="109">
        <v>0</v>
      </c>
      <c r="O38" s="109">
        <v>0</v>
      </c>
      <c r="P38" s="109">
        <v>0</v>
      </c>
      <c r="Q38" s="109">
        <v>0</v>
      </c>
      <c r="R38" s="109">
        <v>0</v>
      </c>
      <c r="S38" s="109">
        <v>0</v>
      </c>
      <c r="T38" s="109">
        <v>0</v>
      </c>
      <c r="U38" s="109">
        <v>0</v>
      </c>
      <c r="V38" s="109">
        <v>0</v>
      </c>
      <c r="W38" s="109">
        <v>0</v>
      </c>
      <c r="X38" s="109">
        <v>0</v>
      </c>
      <c r="Y38" s="109">
        <v>0</v>
      </c>
      <c r="Z38" s="109">
        <v>0</v>
      </c>
      <c r="AA38" s="109">
        <v>0</v>
      </c>
      <c r="AB38" s="110">
        <v>0</v>
      </c>
    </row>
    <row r="39" spans="1:28">
      <c r="A39" s="71" t="s">
        <v>320</v>
      </c>
      <c r="B39" s="72" t="s">
        <v>149</v>
      </c>
      <c r="C39" s="72" t="s">
        <v>139</v>
      </c>
      <c r="D39" s="72" t="s">
        <v>314</v>
      </c>
      <c r="E39" s="105">
        <f>15.6*9/5+32</f>
        <v>60.08</v>
      </c>
      <c r="F39" s="105">
        <f t="shared" ref="F39:AB43" si="0">15.6*9/5+32</f>
        <v>60.08</v>
      </c>
      <c r="G39" s="105">
        <f t="shared" si="0"/>
        <v>60.08</v>
      </c>
      <c r="H39" s="105">
        <f t="shared" si="0"/>
        <v>60.08</v>
      </c>
      <c r="I39" s="105">
        <f>17.8*9/5+32</f>
        <v>64.040000000000006</v>
      </c>
      <c r="J39" s="105">
        <f>20*9/5+32</f>
        <v>68</v>
      </c>
      <c r="K39" s="105">
        <f>21*9/5+32</f>
        <v>69.8</v>
      </c>
      <c r="L39" s="105">
        <f t="shared" ref="L39:Z42" si="1">21*9/5+32</f>
        <v>69.8</v>
      </c>
      <c r="M39" s="105">
        <f t="shared" si="1"/>
        <v>69.8</v>
      </c>
      <c r="N39" s="105">
        <f t="shared" si="1"/>
        <v>69.8</v>
      </c>
      <c r="O39" s="105">
        <f t="shared" si="1"/>
        <v>69.8</v>
      </c>
      <c r="P39" s="105">
        <f t="shared" si="1"/>
        <v>69.8</v>
      </c>
      <c r="Q39" s="105">
        <f t="shared" si="1"/>
        <v>69.8</v>
      </c>
      <c r="R39" s="105">
        <f t="shared" si="1"/>
        <v>69.8</v>
      </c>
      <c r="S39" s="105">
        <f t="shared" si="1"/>
        <v>69.8</v>
      </c>
      <c r="T39" s="105">
        <f t="shared" si="1"/>
        <v>69.8</v>
      </c>
      <c r="U39" s="105">
        <f t="shared" si="1"/>
        <v>69.8</v>
      </c>
      <c r="V39" s="105">
        <f t="shared" si="1"/>
        <v>69.8</v>
      </c>
      <c r="W39" s="105">
        <f t="shared" si="1"/>
        <v>69.8</v>
      </c>
      <c r="X39" s="105">
        <f t="shared" si="1"/>
        <v>69.8</v>
      </c>
      <c r="Y39" s="105">
        <f t="shared" si="1"/>
        <v>69.8</v>
      </c>
      <c r="Z39" s="105">
        <f t="shared" si="1"/>
        <v>69.8</v>
      </c>
      <c r="AA39" s="105">
        <f t="shared" si="0"/>
        <v>60.08</v>
      </c>
      <c r="AB39" s="106">
        <f t="shared" si="0"/>
        <v>60.08</v>
      </c>
    </row>
    <row r="40" spans="1:28">
      <c r="A40" s="71"/>
      <c r="B40" s="72" t="s">
        <v>150</v>
      </c>
      <c r="C40" s="72"/>
      <c r="D40" s="72" t="s">
        <v>141</v>
      </c>
      <c r="E40" s="105">
        <f>15.6*9/5+32</f>
        <v>60.08</v>
      </c>
      <c r="F40" s="105">
        <f t="shared" si="0"/>
        <v>60.08</v>
      </c>
      <c r="G40" s="105">
        <f t="shared" si="0"/>
        <v>60.08</v>
      </c>
      <c r="H40" s="105">
        <f t="shared" si="0"/>
        <v>60.08</v>
      </c>
      <c r="I40" s="105">
        <f t="shared" si="0"/>
        <v>60.08</v>
      </c>
      <c r="J40" s="105">
        <f t="shared" si="0"/>
        <v>60.08</v>
      </c>
      <c r="K40" s="105">
        <f t="shared" si="0"/>
        <v>60.08</v>
      </c>
      <c r="L40" s="105">
        <f t="shared" si="0"/>
        <v>60.08</v>
      </c>
      <c r="M40" s="105">
        <f t="shared" si="0"/>
        <v>60.08</v>
      </c>
      <c r="N40" s="105">
        <f t="shared" si="0"/>
        <v>60.08</v>
      </c>
      <c r="O40" s="105">
        <f t="shared" si="0"/>
        <v>60.08</v>
      </c>
      <c r="P40" s="105">
        <f t="shared" si="0"/>
        <v>60.08</v>
      </c>
      <c r="Q40" s="105">
        <f t="shared" si="0"/>
        <v>60.08</v>
      </c>
      <c r="R40" s="105">
        <f t="shared" si="0"/>
        <v>60.08</v>
      </c>
      <c r="S40" s="105">
        <f t="shared" si="0"/>
        <v>60.08</v>
      </c>
      <c r="T40" s="105">
        <f t="shared" si="0"/>
        <v>60.08</v>
      </c>
      <c r="U40" s="105">
        <f t="shared" si="0"/>
        <v>60.08</v>
      </c>
      <c r="V40" s="105">
        <f t="shared" si="0"/>
        <v>60.08</v>
      </c>
      <c r="W40" s="105">
        <f t="shared" si="0"/>
        <v>60.08</v>
      </c>
      <c r="X40" s="105">
        <f t="shared" si="0"/>
        <v>60.08</v>
      </c>
      <c r="Y40" s="105">
        <f t="shared" si="0"/>
        <v>60.08</v>
      </c>
      <c r="Z40" s="105">
        <f t="shared" si="0"/>
        <v>60.08</v>
      </c>
      <c r="AA40" s="105">
        <f t="shared" si="0"/>
        <v>60.08</v>
      </c>
      <c r="AB40" s="106">
        <f t="shared" si="0"/>
        <v>60.08</v>
      </c>
    </row>
    <row r="41" spans="1:28">
      <c r="A41" s="71"/>
      <c r="B41" s="72"/>
      <c r="C41" s="72"/>
      <c r="D41" s="72" t="s">
        <v>315</v>
      </c>
      <c r="E41" s="105">
        <f>15.6*9/5+32</f>
        <v>60.08</v>
      </c>
      <c r="F41" s="105">
        <f t="shared" si="0"/>
        <v>60.08</v>
      </c>
      <c r="G41" s="105">
        <f t="shared" si="0"/>
        <v>60.08</v>
      </c>
      <c r="H41" s="105">
        <f t="shared" si="0"/>
        <v>60.08</v>
      </c>
      <c r="I41" s="105">
        <f>17.8*9/5+32</f>
        <v>64.040000000000006</v>
      </c>
      <c r="J41" s="105">
        <f>20*9/5+32</f>
        <v>68</v>
      </c>
      <c r="K41" s="105">
        <f>21*9/5+32</f>
        <v>69.8</v>
      </c>
      <c r="L41" s="105">
        <f t="shared" si="1"/>
        <v>69.8</v>
      </c>
      <c r="M41" s="105">
        <f t="shared" si="1"/>
        <v>69.8</v>
      </c>
      <c r="N41" s="105">
        <f t="shared" si="1"/>
        <v>69.8</v>
      </c>
      <c r="O41" s="105">
        <f t="shared" si="1"/>
        <v>69.8</v>
      </c>
      <c r="P41" s="105">
        <f t="shared" si="1"/>
        <v>69.8</v>
      </c>
      <c r="Q41" s="105">
        <f t="shared" si="1"/>
        <v>69.8</v>
      </c>
      <c r="R41" s="105">
        <f t="shared" si="1"/>
        <v>69.8</v>
      </c>
      <c r="S41" s="105">
        <f t="shared" si="1"/>
        <v>69.8</v>
      </c>
      <c r="T41" s="105">
        <f t="shared" si="1"/>
        <v>69.8</v>
      </c>
      <c r="U41" s="105">
        <f t="shared" si="1"/>
        <v>69.8</v>
      </c>
      <c r="V41" s="105">
        <f t="shared" si="1"/>
        <v>69.8</v>
      </c>
      <c r="W41" s="105">
        <f t="shared" si="1"/>
        <v>69.8</v>
      </c>
      <c r="X41" s="105">
        <f t="shared" si="1"/>
        <v>69.8</v>
      </c>
      <c r="Y41" s="105">
        <f t="shared" si="1"/>
        <v>69.8</v>
      </c>
      <c r="Z41" s="105">
        <f t="shared" si="1"/>
        <v>69.8</v>
      </c>
      <c r="AA41" s="105">
        <f t="shared" si="0"/>
        <v>60.08</v>
      </c>
      <c r="AB41" s="106">
        <f t="shared" si="0"/>
        <v>60.08</v>
      </c>
    </row>
    <row r="42" spans="1:28">
      <c r="A42" s="71"/>
      <c r="B42" s="72"/>
      <c r="C42" s="72"/>
      <c r="D42" s="72" t="s">
        <v>142</v>
      </c>
      <c r="E42" s="105">
        <f>15.6*9/5+32</f>
        <v>60.08</v>
      </c>
      <c r="F42" s="105">
        <f t="shared" si="0"/>
        <v>60.08</v>
      </c>
      <c r="G42" s="105">
        <f t="shared" si="0"/>
        <v>60.08</v>
      </c>
      <c r="H42" s="105">
        <f t="shared" si="0"/>
        <v>60.08</v>
      </c>
      <c r="I42" s="105">
        <f>17.6*9/5+32</f>
        <v>63.68</v>
      </c>
      <c r="J42" s="105">
        <f>19.6*9/5+32</f>
        <v>67.28</v>
      </c>
      <c r="K42" s="105">
        <f>21*9/5+32</f>
        <v>69.8</v>
      </c>
      <c r="L42" s="105">
        <f t="shared" si="1"/>
        <v>69.8</v>
      </c>
      <c r="M42" s="105">
        <f t="shared" si="1"/>
        <v>69.8</v>
      </c>
      <c r="N42" s="105">
        <f t="shared" si="1"/>
        <v>69.8</v>
      </c>
      <c r="O42" s="105">
        <f t="shared" si="1"/>
        <v>69.8</v>
      </c>
      <c r="P42" s="105">
        <f t="shared" si="1"/>
        <v>69.8</v>
      </c>
      <c r="Q42" s="105">
        <f t="shared" si="1"/>
        <v>69.8</v>
      </c>
      <c r="R42" s="105">
        <f t="shared" si="1"/>
        <v>69.8</v>
      </c>
      <c r="S42" s="105">
        <f t="shared" si="1"/>
        <v>69.8</v>
      </c>
      <c r="T42" s="105">
        <f t="shared" si="1"/>
        <v>69.8</v>
      </c>
      <c r="U42" s="105">
        <f t="shared" si="1"/>
        <v>69.8</v>
      </c>
      <c r="V42" s="105">
        <f t="shared" si="1"/>
        <v>69.8</v>
      </c>
      <c r="W42" s="105">
        <f t="shared" si="1"/>
        <v>69.8</v>
      </c>
      <c r="X42" s="105">
        <f t="shared" si="1"/>
        <v>69.8</v>
      </c>
      <c r="Y42" s="105">
        <f t="shared" si="1"/>
        <v>69.8</v>
      </c>
      <c r="Z42" s="105">
        <f t="shared" si="1"/>
        <v>69.8</v>
      </c>
      <c r="AA42" s="105">
        <f t="shared" si="0"/>
        <v>60.08</v>
      </c>
      <c r="AB42" s="106">
        <f t="shared" si="0"/>
        <v>60.08</v>
      </c>
    </row>
    <row r="43" spans="1:28">
      <c r="A43" s="71"/>
      <c r="B43" s="72"/>
      <c r="C43" s="72"/>
      <c r="D43" s="72" t="s">
        <v>140</v>
      </c>
      <c r="E43" s="105">
        <f>15.6*9/5+32</f>
        <v>60.08</v>
      </c>
      <c r="F43" s="105">
        <f t="shared" si="0"/>
        <v>60.08</v>
      </c>
      <c r="G43" s="105">
        <f t="shared" si="0"/>
        <v>60.08</v>
      </c>
      <c r="H43" s="105">
        <f t="shared" si="0"/>
        <v>60.08</v>
      </c>
      <c r="I43" s="105">
        <f t="shared" si="0"/>
        <v>60.08</v>
      </c>
      <c r="J43" s="105">
        <f t="shared" si="0"/>
        <v>60.08</v>
      </c>
      <c r="K43" s="105">
        <f t="shared" si="0"/>
        <v>60.08</v>
      </c>
      <c r="L43" s="105">
        <f t="shared" si="0"/>
        <v>60.08</v>
      </c>
      <c r="M43" s="105">
        <f t="shared" si="0"/>
        <v>60.08</v>
      </c>
      <c r="N43" s="105">
        <f t="shared" si="0"/>
        <v>60.08</v>
      </c>
      <c r="O43" s="105">
        <f t="shared" si="0"/>
        <v>60.08</v>
      </c>
      <c r="P43" s="105">
        <f t="shared" si="0"/>
        <v>60.08</v>
      </c>
      <c r="Q43" s="105">
        <f t="shared" si="0"/>
        <v>60.08</v>
      </c>
      <c r="R43" s="105">
        <f t="shared" si="0"/>
        <v>60.08</v>
      </c>
      <c r="S43" s="105">
        <f t="shared" si="0"/>
        <v>60.08</v>
      </c>
      <c r="T43" s="105">
        <f t="shared" si="0"/>
        <v>60.08</v>
      </c>
      <c r="U43" s="105">
        <f t="shared" si="0"/>
        <v>60.08</v>
      </c>
      <c r="V43" s="105">
        <f t="shared" si="0"/>
        <v>60.08</v>
      </c>
      <c r="W43" s="105">
        <f t="shared" si="0"/>
        <v>60.08</v>
      </c>
      <c r="X43" s="105">
        <f t="shared" si="0"/>
        <v>60.08</v>
      </c>
      <c r="Y43" s="105">
        <f t="shared" si="0"/>
        <v>60.08</v>
      </c>
      <c r="Z43" s="105">
        <f t="shared" si="0"/>
        <v>60.08</v>
      </c>
      <c r="AA43" s="105">
        <f t="shared" si="0"/>
        <v>60.08</v>
      </c>
      <c r="AB43" s="106">
        <f t="shared" si="0"/>
        <v>60.08</v>
      </c>
    </row>
    <row r="44" spans="1:28">
      <c r="A44" s="71" t="s">
        <v>321</v>
      </c>
      <c r="B44" s="72" t="s">
        <v>149</v>
      </c>
      <c r="C44" s="72" t="s">
        <v>139</v>
      </c>
      <c r="D44" s="72" t="s">
        <v>314</v>
      </c>
      <c r="E44" s="105">
        <f>26.7*9/5+32</f>
        <v>80.06</v>
      </c>
      <c r="F44" s="105">
        <f t="shared" ref="F44:AB48" si="2">26.7*9/5+32</f>
        <v>80.06</v>
      </c>
      <c r="G44" s="105">
        <f t="shared" si="2"/>
        <v>80.06</v>
      </c>
      <c r="H44" s="105">
        <f t="shared" si="2"/>
        <v>80.06</v>
      </c>
      <c r="I44" s="105">
        <f>25.6*9/5+32</f>
        <v>78.08</v>
      </c>
      <c r="J44" s="105">
        <f>25*9/5+32</f>
        <v>77</v>
      </c>
      <c r="K44" s="105">
        <f>24*9/5+32</f>
        <v>75.2</v>
      </c>
      <c r="L44" s="105">
        <f t="shared" ref="L44:Z46" si="3">24*9/5+32</f>
        <v>75.2</v>
      </c>
      <c r="M44" s="105">
        <f t="shared" si="3"/>
        <v>75.2</v>
      </c>
      <c r="N44" s="105">
        <f t="shared" si="3"/>
        <v>75.2</v>
      </c>
      <c r="O44" s="105">
        <f t="shared" si="3"/>
        <v>75.2</v>
      </c>
      <c r="P44" s="105">
        <f t="shared" si="3"/>
        <v>75.2</v>
      </c>
      <c r="Q44" s="105">
        <f t="shared" si="3"/>
        <v>75.2</v>
      </c>
      <c r="R44" s="105">
        <f t="shared" si="3"/>
        <v>75.2</v>
      </c>
      <c r="S44" s="105">
        <f t="shared" si="3"/>
        <v>75.2</v>
      </c>
      <c r="T44" s="105">
        <f t="shared" si="3"/>
        <v>75.2</v>
      </c>
      <c r="U44" s="105">
        <f t="shared" si="3"/>
        <v>75.2</v>
      </c>
      <c r="V44" s="105">
        <f t="shared" si="3"/>
        <v>75.2</v>
      </c>
      <c r="W44" s="105">
        <f t="shared" si="3"/>
        <v>75.2</v>
      </c>
      <c r="X44" s="105">
        <f t="shared" si="3"/>
        <v>75.2</v>
      </c>
      <c r="Y44" s="105">
        <f t="shared" si="3"/>
        <v>75.2</v>
      </c>
      <c r="Z44" s="105">
        <f t="shared" si="3"/>
        <v>75.2</v>
      </c>
      <c r="AA44" s="105">
        <f t="shared" si="2"/>
        <v>80.06</v>
      </c>
      <c r="AB44" s="106">
        <f t="shared" si="2"/>
        <v>80.06</v>
      </c>
    </row>
    <row r="45" spans="1:28">
      <c r="A45" s="71"/>
      <c r="B45" s="72" t="s">
        <v>150</v>
      </c>
      <c r="C45" s="72"/>
      <c r="D45" s="72" t="s">
        <v>141</v>
      </c>
      <c r="E45" s="105">
        <f>26.7*9/5+32</f>
        <v>80.06</v>
      </c>
      <c r="F45" s="105">
        <f t="shared" si="2"/>
        <v>80.06</v>
      </c>
      <c r="G45" s="105">
        <f t="shared" si="2"/>
        <v>80.06</v>
      </c>
      <c r="H45" s="105">
        <f t="shared" si="2"/>
        <v>80.06</v>
      </c>
      <c r="I45" s="105">
        <f>25.7*9/5+32</f>
        <v>78.259999999999991</v>
      </c>
      <c r="J45" s="105">
        <f>25*9/5+32</f>
        <v>77</v>
      </c>
      <c r="K45" s="105">
        <f>24*9/5+32</f>
        <v>75.2</v>
      </c>
      <c r="L45" s="105">
        <f t="shared" si="3"/>
        <v>75.2</v>
      </c>
      <c r="M45" s="105">
        <f t="shared" si="3"/>
        <v>75.2</v>
      </c>
      <c r="N45" s="105">
        <f t="shared" si="3"/>
        <v>75.2</v>
      </c>
      <c r="O45" s="105">
        <f t="shared" si="3"/>
        <v>75.2</v>
      </c>
      <c r="P45" s="105">
        <f t="shared" si="3"/>
        <v>75.2</v>
      </c>
      <c r="Q45" s="105">
        <f t="shared" si="3"/>
        <v>75.2</v>
      </c>
      <c r="R45" s="105">
        <f t="shared" si="3"/>
        <v>75.2</v>
      </c>
      <c r="S45" s="105">
        <f t="shared" si="3"/>
        <v>75.2</v>
      </c>
      <c r="T45" s="105">
        <f t="shared" si="3"/>
        <v>75.2</v>
      </c>
      <c r="U45" s="105">
        <f t="shared" si="3"/>
        <v>75.2</v>
      </c>
      <c r="V45" s="105">
        <f t="shared" si="3"/>
        <v>75.2</v>
      </c>
      <c r="W45" s="105">
        <f t="shared" si="3"/>
        <v>75.2</v>
      </c>
      <c r="X45" s="105">
        <f t="shared" si="3"/>
        <v>75.2</v>
      </c>
      <c r="Y45" s="105">
        <f t="shared" si="3"/>
        <v>75.2</v>
      </c>
      <c r="Z45" s="105">
        <f t="shared" si="3"/>
        <v>75.2</v>
      </c>
      <c r="AA45" s="105">
        <f t="shared" si="2"/>
        <v>80.06</v>
      </c>
      <c r="AB45" s="106">
        <f t="shared" si="2"/>
        <v>80.06</v>
      </c>
    </row>
    <row r="46" spans="1:28">
      <c r="A46" s="71"/>
      <c r="B46" s="72"/>
      <c r="C46" s="72"/>
      <c r="D46" s="72" t="s">
        <v>315</v>
      </c>
      <c r="E46" s="105">
        <f>26.7*9/5+32</f>
        <v>80.06</v>
      </c>
      <c r="F46" s="105">
        <f t="shared" si="2"/>
        <v>80.06</v>
      </c>
      <c r="G46" s="105">
        <f t="shared" si="2"/>
        <v>80.06</v>
      </c>
      <c r="H46" s="105">
        <f t="shared" si="2"/>
        <v>80.06</v>
      </c>
      <c r="I46" s="105">
        <f>25.6*9/5+32</f>
        <v>78.08</v>
      </c>
      <c r="J46" s="105">
        <f>25*9/5+32</f>
        <v>77</v>
      </c>
      <c r="K46" s="105">
        <f>24*9/5+32</f>
        <v>75.2</v>
      </c>
      <c r="L46" s="105">
        <f t="shared" si="3"/>
        <v>75.2</v>
      </c>
      <c r="M46" s="105">
        <f t="shared" si="3"/>
        <v>75.2</v>
      </c>
      <c r="N46" s="105">
        <f t="shared" si="3"/>
        <v>75.2</v>
      </c>
      <c r="O46" s="105">
        <f t="shared" si="3"/>
        <v>75.2</v>
      </c>
      <c r="P46" s="105">
        <f t="shared" si="3"/>
        <v>75.2</v>
      </c>
      <c r="Q46" s="105">
        <f t="shared" si="3"/>
        <v>75.2</v>
      </c>
      <c r="R46" s="105">
        <f t="shared" si="3"/>
        <v>75.2</v>
      </c>
      <c r="S46" s="105">
        <f t="shared" si="3"/>
        <v>75.2</v>
      </c>
      <c r="T46" s="105">
        <f t="shared" si="3"/>
        <v>75.2</v>
      </c>
      <c r="U46" s="105">
        <f t="shared" si="3"/>
        <v>75.2</v>
      </c>
      <c r="V46" s="105">
        <f t="shared" si="3"/>
        <v>75.2</v>
      </c>
      <c r="W46" s="105">
        <f t="shared" si="3"/>
        <v>75.2</v>
      </c>
      <c r="X46" s="105">
        <f t="shared" si="3"/>
        <v>75.2</v>
      </c>
      <c r="Y46" s="105">
        <f t="shared" si="3"/>
        <v>75.2</v>
      </c>
      <c r="Z46" s="105">
        <f t="shared" si="3"/>
        <v>75.2</v>
      </c>
      <c r="AA46" s="105">
        <f t="shared" si="2"/>
        <v>80.06</v>
      </c>
      <c r="AB46" s="106">
        <f t="shared" si="2"/>
        <v>80.06</v>
      </c>
    </row>
    <row r="47" spans="1:28">
      <c r="A47" s="71"/>
      <c r="B47" s="72"/>
      <c r="C47" s="72"/>
      <c r="D47" s="72" t="s">
        <v>142</v>
      </c>
      <c r="E47" s="105">
        <f>26.7*9/5+32</f>
        <v>80.06</v>
      </c>
      <c r="F47" s="105">
        <f t="shared" si="2"/>
        <v>80.06</v>
      </c>
      <c r="G47" s="105">
        <f t="shared" si="2"/>
        <v>80.06</v>
      </c>
      <c r="H47" s="105">
        <f t="shared" si="2"/>
        <v>80.06</v>
      </c>
      <c r="I47" s="105">
        <f t="shared" si="2"/>
        <v>80.06</v>
      </c>
      <c r="J47" s="105">
        <f t="shared" si="2"/>
        <v>80.06</v>
      </c>
      <c r="K47" s="105">
        <f t="shared" si="2"/>
        <v>80.06</v>
      </c>
      <c r="L47" s="105">
        <f t="shared" si="2"/>
        <v>80.06</v>
      </c>
      <c r="M47" s="105">
        <f t="shared" si="2"/>
        <v>80.06</v>
      </c>
      <c r="N47" s="105">
        <f t="shared" si="2"/>
        <v>80.06</v>
      </c>
      <c r="O47" s="105">
        <f t="shared" si="2"/>
        <v>80.06</v>
      </c>
      <c r="P47" s="105">
        <f t="shared" si="2"/>
        <v>80.06</v>
      </c>
      <c r="Q47" s="105">
        <f t="shared" si="2"/>
        <v>80.06</v>
      </c>
      <c r="R47" s="105">
        <f t="shared" si="2"/>
        <v>80.06</v>
      </c>
      <c r="S47" s="105">
        <f t="shared" si="2"/>
        <v>80.06</v>
      </c>
      <c r="T47" s="105">
        <f t="shared" si="2"/>
        <v>80.06</v>
      </c>
      <c r="U47" s="105">
        <f t="shared" si="2"/>
        <v>80.06</v>
      </c>
      <c r="V47" s="105">
        <f t="shared" si="2"/>
        <v>80.06</v>
      </c>
      <c r="W47" s="105">
        <f t="shared" si="2"/>
        <v>80.06</v>
      </c>
      <c r="X47" s="105">
        <f t="shared" si="2"/>
        <v>80.06</v>
      </c>
      <c r="Y47" s="105">
        <f t="shared" si="2"/>
        <v>80.06</v>
      </c>
      <c r="Z47" s="105">
        <f t="shared" si="2"/>
        <v>80.06</v>
      </c>
      <c r="AA47" s="105">
        <f t="shared" si="2"/>
        <v>80.06</v>
      </c>
      <c r="AB47" s="106">
        <f t="shared" si="2"/>
        <v>80.06</v>
      </c>
    </row>
    <row r="48" spans="1:28">
      <c r="A48" s="71"/>
      <c r="B48" s="72"/>
      <c r="C48" s="72"/>
      <c r="D48" s="72" t="s">
        <v>140</v>
      </c>
      <c r="E48" s="105">
        <f>26.7*9/5+32</f>
        <v>80.06</v>
      </c>
      <c r="F48" s="105">
        <f t="shared" si="2"/>
        <v>80.06</v>
      </c>
      <c r="G48" s="105">
        <f t="shared" si="2"/>
        <v>80.06</v>
      </c>
      <c r="H48" s="105">
        <f t="shared" si="2"/>
        <v>80.06</v>
      </c>
      <c r="I48" s="105">
        <f t="shared" si="2"/>
        <v>80.06</v>
      </c>
      <c r="J48" s="105">
        <f t="shared" si="2"/>
        <v>80.06</v>
      </c>
      <c r="K48" s="105">
        <f t="shared" si="2"/>
        <v>80.06</v>
      </c>
      <c r="L48" s="105">
        <f t="shared" si="2"/>
        <v>80.06</v>
      </c>
      <c r="M48" s="105">
        <f t="shared" si="2"/>
        <v>80.06</v>
      </c>
      <c r="N48" s="105">
        <f t="shared" si="2"/>
        <v>80.06</v>
      </c>
      <c r="O48" s="105">
        <f t="shared" si="2"/>
        <v>80.06</v>
      </c>
      <c r="P48" s="105">
        <f t="shared" si="2"/>
        <v>80.06</v>
      </c>
      <c r="Q48" s="105">
        <f t="shared" si="2"/>
        <v>80.06</v>
      </c>
      <c r="R48" s="105">
        <f t="shared" si="2"/>
        <v>80.06</v>
      </c>
      <c r="S48" s="105">
        <f t="shared" si="2"/>
        <v>80.06</v>
      </c>
      <c r="T48" s="105">
        <f t="shared" si="2"/>
        <v>80.06</v>
      </c>
      <c r="U48" s="105">
        <f t="shared" si="2"/>
        <v>80.06</v>
      </c>
      <c r="V48" s="105">
        <f t="shared" si="2"/>
        <v>80.06</v>
      </c>
      <c r="W48" s="105">
        <f t="shared" si="2"/>
        <v>80.06</v>
      </c>
      <c r="X48" s="105">
        <f t="shared" si="2"/>
        <v>80.06</v>
      </c>
      <c r="Y48" s="105">
        <f t="shared" si="2"/>
        <v>80.06</v>
      </c>
      <c r="Z48" s="105">
        <f t="shared" si="2"/>
        <v>80.06</v>
      </c>
      <c r="AA48" s="105">
        <f t="shared" si="2"/>
        <v>80.06</v>
      </c>
      <c r="AB48" s="106">
        <f t="shared" si="2"/>
        <v>80.06</v>
      </c>
    </row>
    <row r="49" spans="1:28" ht="24">
      <c r="A49" s="71" t="s">
        <v>323</v>
      </c>
      <c r="B49" s="111" t="s">
        <v>324</v>
      </c>
      <c r="C49" s="72" t="s">
        <v>139</v>
      </c>
      <c r="D49" s="72" t="s">
        <v>152</v>
      </c>
      <c r="E49" s="105">
        <v>55.040000000000006</v>
      </c>
      <c r="F49" s="105">
        <v>55.040000000000006</v>
      </c>
      <c r="G49" s="105">
        <v>55.040000000000006</v>
      </c>
      <c r="H49" s="105">
        <v>55.040000000000006</v>
      </c>
      <c r="I49" s="105">
        <v>55.040000000000006</v>
      </c>
      <c r="J49" s="105">
        <v>55.040000000000006</v>
      </c>
      <c r="K49" s="105">
        <v>55.040000000000006</v>
      </c>
      <c r="L49" s="105">
        <v>55.040000000000006</v>
      </c>
      <c r="M49" s="105">
        <v>55.040000000000006</v>
      </c>
      <c r="N49" s="105">
        <v>55.040000000000006</v>
      </c>
      <c r="O49" s="105">
        <v>55.040000000000006</v>
      </c>
      <c r="P49" s="105">
        <v>55.040000000000006</v>
      </c>
      <c r="Q49" s="105">
        <v>55.040000000000006</v>
      </c>
      <c r="R49" s="105">
        <v>55.040000000000006</v>
      </c>
      <c r="S49" s="105">
        <v>55.040000000000006</v>
      </c>
      <c r="T49" s="105">
        <v>55.040000000000006</v>
      </c>
      <c r="U49" s="105">
        <v>55.040000000000006</v>
      </c>
      <c r="V49" s="105">
        <v>55.040000000000006</v>
      </c>
      <c r="W49" s="105">
        <v>55.040000000000006</v>
      </c>
      <c r="X49" s="105">
        <v>55.040000000000006</v>
      </c>
      <c r="Y49" s="105">
        <v>55.040000000000006</v>
      </c>
      <c r="Z49" s="105">
        <v>55.040000000000006</v>
      </c>
      <c r="AA49" s="105">
        <v>55.040000000000006</v>
      </c>
      <c r="AB49" s="106">
        <v>55.040000000000006</v>
      </c>
    </row>
    <row r="50" spans="1:28" ht="24">
      <c r="A50" s="45" t="s">
        <v>325</v>
      </c>
      <c r="B50" s="76" t="s">
        <v>324</v>
      </c>
      <c r="C50" s="46" t="s">
        <v>139</v>
      </c>
      <c r="D50" s="46" t="s">
        <v>152</v>
      </c>
      <c r="E50" s="112">
        <v>55.040000000000006</v>
      </c>
      <c r="F50" s="112">
        <v>55.040000000000006</v>
      </c>
      <c r="G50" s="112">
        <v>55.040000000000006</v>
      </c>
      <c r="H50" s="112">
        <v>55.040000000000006</v>
      </c>
      <c r="I50" s="112">
        <v>55.040000000000006</v>
      </c>
      <c r="J50" s="112">
        <v>55.040000000000006</v>
      </c>
      <c r="K50" s="112">
        <v>55.040000000000006</v>
      </c>
      <c r="L50" s="112">
        <v>55.040000000000006</v>
      </c>
      <c r="M50" s="112">
        <v>55.040000000000006</v>
      </c>
      <c r="N50" s="112">
        <v>55.040000000000006</v>
      </c>
      <c r="O50" s="112">
        <v>55.040000000000006</v>
      </c>
      <c r="P50" s="112">
        <v>55.040000000000006</v>
      </c>
      <c r="Q50" s="112">
        <v>55.040000000000006</v>
      </c>
      <c r="R50" s="112">
        <v>55.040000000000006</v>
      </c>
      <c r="S50" s="112">
        <v>55.040000000000006</v>
      </c>
      <c r="T50" s="112">
        <v>55.040000000000006</v>
      </c>
      <c r="U50" s="112">
        <v>55.040000000000006</v>
      </c>
      <c r="V50" s="112">
        <v>55.040000000000006</v>
      </c>
      <c r="W50" s="112">
        <v>55.040000000000006</v>
      </c>
      <c r="X50" s="112">
        <v>55.040000000000006</v>
      </c>
      <c r="Y50" s="112">
        <v>55.040000000000006</v>
      </c>
      <c r="Z50" s="112">
        <v>55.040000000000006</v>
      </c>
      <c r="AA50" s="112">
        <v>55.040000000000006</v>
      </c>
      <c r="AB50" s="113">
        <v>55.040000000000006</v>
      </c>
    </row>
    <row r="51" spans="1:28" ht="24">
      <c r="A51" s="45" t="s">
        <v>187</v>
      </c>
      <c r="B51" s="76" t="s">
        <v>324</v>
      </c>
      <c r="C51" s="46" t="s">
        <v>139</v>
      </c>
      <c r="D51" s="46" t="s">
        <v>152</v>
      </c>
      <c r="E51" s="112">
        <v>44.06</v>
      </c>
      <c r="F51" s="112">
        <v>44.06</v>
      </c>
      <c r="G51" s="112">
        <v>44.06</v>
      </c>
      <c r="H51" s="112">
        <v>44.06</v>
      </c>
      <c r="I51" s="112">
        <v>44.06</v>
      </c>
      <c r="J51" s="112">
        <v>44.06</v>
      </c>
      <c r="K51" s="112">
        <v>44.06</v>
      </c>
      <c r="L51" s="112">
        <v>44.06</v>
      </c>
      <c r="M51" s="112">
        <v>44.06</v>
      </c>
      <c r="N51" s="112">
        <v>44.06</v>
      </c>
      <c r="O51" s="112">
        <v>44.06</v>
      </c>
      <c r="P51" s="112">
        <v>44.06</v>
      </c>
      <c r="Q51" s="112">
        <v>44.06</v>
      </c>
      <c r="R51" s="112">
        <v>44.06</v>
      </c>
      <c r="S51" s="112">
        <v>44.06</v>
      </c>
      <c r="T51" s="112">
        <v>44.06</v>
      </c>
      <c r="U51" s="112">
        <v>44.06</v>
      </c>
      <c r="V51" s="112">
        <v>44.06</v>
      </c>
      <c r="W51" s="112">
        <v>44.06</v>
      </c>
      <c r="X51" s="112">
        <v>44.06</v>
      </c>
      <c r="Y51" s="112">
        <v>44.06</v>
      </c>
      <c r="Z51" s="112">
        <v>44.06</v>
      </c>
      <c r="AA51" s="112">
        <v>44.06</v>
      </c>
      <c r="AB51" s="113">
        <v>44.06</v>
      </c>
    </row>
    <row r="52" spans="1:28" ht="24">
      <c r="A52" s="45" t="s">
        <v>188</v>
      </c>
      <c r="B52" s="76" t="s">
        <v>324</v>
      </c>
      <c r="C52" s="46" t="s">
        <v>139</v>
      </c>
      <c r="D52" s="46" t="s">
        <v>152</v>
      </c>
      <c r="E52" s="107">
        <v>179.6</v>
      </c>
      <c r="F52" s="107">
        <v>179.6</v>
      </c>
      <c r="G52" s="107">
        <v>179.6</v>
      </c>
      <c r="H52" s="107">
        <v>179.6</v>
      </c>
      <c r="I52" s="107">
        <v>179.6</v>
      </c>
      <c r="J52" s="107">
        <v>179.6</v>
      </c>
      <c r="K52" s="107">
        <v>179.6</v>
      </c>
      <c r="L52" s="107">
        <v>179.6</v>
      </c>
      <c r="M52" s="107">
        <v>179.6</v>
      </c>
      <c r="N52" s="107">
        <v>179.6</v>
      </c>
      <c r="O52" s="107">
        <v>179.6</v>
      </c>
      <c r="P52" s="107">
        <v>179.6</v>
      </c>
      <c r="Q52" s="107">
        <v>179.6</v>
      </c>
      <c r="R52" s="107">
        <v>179.6</v>
      </c>
      <c r="S52" s="107">
        <v>179.6</v>
      </c>
      <c r="T52" s="107">
        <v>179.6</v>
      </c>
      <c r="U52" s="107">
        <v>179.6</v>
      </c>
      <c r="V52" s="107">
        <v>179.6</v>
      </c>
      <c r="W52" s="107">
        <v>179.6</v>
      </c>
      <c r="X52" s="107">
        <v>179.6</v>
      </c>
      <c r="Y52" s="107">
        <v>179.6</v>
      </c>
      <c r="Z52" s="107">
        <v>179.6</v>
      </c>
      <c r="AA52" s="107">
        <v>179.6</v>
      </c>
      <c r="AB52" s="108">
        <v>179.6</v>
      </c>
    </row>
    <row r="53" spans="1:28">
      <c r="A53" s="45" t="s">
        <v>151</v>
      </c>
      <c r="B53" s="46" t="s">
        <v>189</v>
      </c>
      <c r="C53" s="46" t="s">
        <v>139</v>
      </c>
      <c r="D53" s="46" t="s">
        <v>190</v>
      </c>
      <c r="E53" s="107">
        <v>1</v>
      </c>
      <c r="F53" s="107">
        <v>1</v>
      </c>
      <c r="G53" s="107">
        <v>1</v>
      </c>
      <c r="H53" s="107">
        <v>1</v>
      </c>
      <c r="I53" s="107">
        <v>1</v>
      </c>
      <c r="J53" s="107">
        <v>1</v>
      </c>
      <c r="K53" s="107">
        <v>1</v>
      </c>
      <c r="L53" s="107">
        <v>1</v>
      </c>
      <c r="M53" s="107">
        <v>1</v>
      </c>
      <c r="N53" s="107">
        <v>1</v>
      </c>
      <c r="O53" s="107">
        <v>1</v>
      </c>
      <c r="P53" s="107">
        <v>1</v>
      </c>
      <c r="Q53" s="107">
        <v>1</v>
      </c>
      <c r="R53" s="107">
        <v>1</v>
      </c>
      <c r="S53" s="107">
        <v>1</v>
      </c>
      <c r="T53" s="107">
        <v>1</v>
      </c>
      <c r="U53" s="107">
        <v>1</v>
      </c>
      <c r="V53" s="107">
        <v>1</v>
      </c>
      <c r="W53" s="107">
        <v>1</v>
      </c>
      <c r="X53" s="107">
        <v>1</v>
      </c>
      <c r="Y53" s="107">
        <v>1</v>
      </c>
      <c r="Z53" s="107">
        <v>1</v>
      </c>
      <c r="AA53" s="107">
        <v>1</v>
      </c>
      <c r="AB53" s="108">
        <v>1</v>
      </c>
    </row>
    <row r="54" spans="1:28">
      <c r="A54" s="45" t="s">
        <v>326</v>
      </c>
      <c r="B54" s="46"/>
      <c r="C54" s="46"/>
      <c r="D54" s="46" t="s">
        <v>191</v>
      </c>
      <c r="E54" s="107">
        <v>1</v>
      </c>
      <c r="F54" s="107">
        <v>1</v>
      </c>
      <c r="G54" s="107">
        <v>1</v>
      </c>
      <c r="H54" s="107">
        <v>1</v>
      </c>
      <c r="I54" s="107">
        <v>1</v>
      </c>
      <c r="J54" s="107">
        <v>1</v>
      </c>
      <c r="K54" s="107">
        <v>1</v>
      </c>
      <c r="L54" s="107">
        <v>1</v>
      </c>
      <c r="M54" s="107">
        <v>1</v>
      </c>
      <c r="N54" s="107">
        <v>1</v>
      </c>
      <c r="O54" s="107">
        <v>1</v>
      </c>
      <c r="P54" s="107">
        <v>1</v>
      </c>
      <c r="Q54" s="107">
        <v>1</v>
      </c>
      <c r="R54" s="107">
        <v>1</v>
      </c>
      <c r="S54" s="107">
        <v>1</v>
      </c>
      <c r="T54" s="107">
        <v>1</v>
      </c>
      <c r="U54" s="107">
        <v>1</v>
      </c>
      <c r="V54" s="107">
        <v>1</v>
      </c>
      <c r="W54" s="107">
        <v>1</v>
      </c>
      <c r="X54" s="107">
        <v>1</v>
      </c>
      <c r="Y54" s="107">
        <v>1</v>
      </c>
      <c r="Z54" s="107">
        <v>1</v>
      </c>
      <c r="AA54" s="107">
        <v>1</v>
      </c>
      <c r="AB54" s="108">
        <v>1</v>
      </c>
    </row>
    <row r="55" spans="1:28">
      <c r="A55" s="45"/>
      <c r="B55" s="46"/>
      <c r="C55" s="46"/>
      <c r="D55" s="46" t="s">
        <v>140</v>
      </c>
      <c r="E55" s="107">
        <v>1</v>
      </c>
      <c r="F55" s="107">
        <v>1</v>
      </c>
      <c r="G55" s="107">
        <v>1</v>
      </c>
      <c r="H55" s="107">
        <v>1</v>
      </c>
      <c r="I55" s="107">
        <v>1</v>
      </c>
      <c r="J55" s="107">
        <v>1</v>
      </c>
      <c r="K55" s="107">
        <v>1</v>
      </c>
      <c r="L55" s="107">
        <v>1</v>
      </c>
      <c r="M55" s="107">
        <v>1</v>
      </c>
      <c r="N55" s="107">
        <v>1</v>
      </c>
      <c r="O55" s="107">
        <v>1</v>
      </c>
      <c r="P55" s="107">
        <v>1</v>
      </c>
      <c r="Q55" s="107">
        <v>1</v>
      </c>
      <c r="R55" s="107">
        <v>1</v>
      </c>
      <c r="S55" s="107">
        <v>1</v>
      </c>
      <c r="T55" s="107">
        <v>1</v>
      </c>
      <c r="U55" s="107">
        <v>1</v>
      </c>
      <c r="V55" s="107">
        <v>1</v>
      </c>
      <c r="W55" s="107">
        <v>1</v>
      </c>
      <c r="X55" s="107">
        <v>1</v>
      </c>
      <c r="Y55" s="107">
        <v>1</v>
      </c>
      <c r="Z55" s="107">
        <v>1</v>
      </c>
      <c r="AA55" s="107">
        <v>1</v>
      </c>
      <c r="AB55" s="108">
        <v>1</v>
      </c>
    </row>
    <row r="56" spans="1:28">
      <c r="A56" s="45" t="s">
        <v>327</v>
      </c>
      <c r="B56" s="46" t="s">
        <v>189</v>
      </c>
      <c r="C56" s="46" t="s">
        <v>139</v>
      </c>
      <c r="D56" s="46" t="s">
        <v>190</v>
      </c>
      <c r="E56" s="107">
        <v>0</v>
      </c>
      <c r="F56" s="107">
        <v>0</v>
      </c>
      <c r="G56" s="107">
        <v>0</v>
      </c>
      <c r="H56" s="107">
        <v>0</v>
      </c>
      <c r="I56" s="107">
        <v>0</v>
      </c>
      <c r="J56" s="107">
        <v>0</v>
      </c>
      <c r="K56" s="107">
        <v>0</v>
      </c>
      <c r="L56" s="107">
        <v>1</v>
      </c>
      <c r="M56" s="107">
        <v>1</v>
      </c>
      <c r="N56" s="107">
        <v>1</v>
      </c>
      <c r="O56" s="107">
        <v>1</v>
      </c>
      <c r="P56" s="107">
        <v>1</v>
      </c>
      <c r="Q56" s="107">
        <v>1</v>
      </c>
      <c r="R56" s="107">
        <v>1</v>
      </c>
      <c r="S56" s="107">
        <v>1</v>
      </c>
      <c r="T56" s="107">
        <v>1</v>
      </c>
      <c r="U56" s="107">
        <v>1</v>
      </c>
      <c r="V56" s="107">
        <v>1</v>
      </c>
      <c r="W56" s="107">
        <v>1</v>
      </c>
      <c r="X56" s="107">
        <v>1</v>
      </c>
      <c r="Y56" s="107">
        <v>1</v>
      </c>
      <c r="Z56" s="107">
        <v>1</v>
      </c>
      <c r="AA56" s="107">
        <v>0</v>
      </c>
      <c r="AB56" s="108">
        <v>0</v>
      </c>
    </row>
    <row r="57" spans="1:28">
      <c r="A57" s="45" t="s">
        <v>328</v>
      </c>
      <c r="B57" s="46"/>
      <c r="C57" s="46"/>
      <c r="D57" s="46" t="s">
        <v>191</v>
      </c>
      <c r="E57" s="107">
        <v>0</v>
      </c>
      <c r="F57" s="107">
        <v>0</v>
      </c>
      <c r="G57" s="107">
        <v>0</v>
      </c>
      <c r="H57" s="107">
        <v>0</v>
      </c>
      <c r="I57" s="107">
        <v>0</v>
      </c>
      <c r="J57" s="107">
        <v>0</v>
      </c>
      <c r="K57" s="107">
        <v>0</v>
      </c>
      <c r="L57" s="107">
        <v>1</v>
      </c>
      <c r="M57" s="107">
        <v>1</v>
      </c>
      <c r="N57" s="107">
        <v>1</v>
      </c>
      <c r="O57" s="107">
        <v>1</v>
      </c>
      <c r="P57" s="107">
        <v>1</v>
      </c>
      <c r="Q57" s="107">
        <v>1</v>
      </c>
      <c r="R57" s="107">
        <v>1</v>
      </c>
      <c r="S57" s="107">
        <v>1</v>
      </c>
      <c r="T57" s="107">
        <v>1</v>
      </c>
      <c r="U57" s="107">
        <v>1</v>
      </c>
      <c r="V57" s="107">
        <v>1</v>
      </c>
      <c r="W57" s="107">
        <v>0</v>
      </c>
      <c r="X57" s="107">
        <v>0</v>
      </c>
      <c r="Y57" s="107">
        <v>0</v>
      </c>
      <c r="Z57" s="107">
        <v>0</v>
      </c>
      <c r="AA57" s="107">
        <v>0</v>
      </c>
      <c r="AB57" s="108">
        <v>0</v>
      </c>
    </row>
    <row r="58" spans="1:28">
      <c r="A58" s="114"/>
      <c r="B58" s="84"/>
      <c r="C58" s="84"/>
      <c r="D58" s="84" t="s">
        <v>140</v>
      </c>
      <c r="E58" s="115">
        <v>0</v>
      </c>
      <c r="F58" s="115">
        <v>0</v>
      </c>
      <c r="G58" s="115">
        <v>0</v>
      </c>
      <c r="H58" s="115">
        <v>0</v>
      </c>
      <c r="I58" s="115">
        <v>0</v>
      </c>
      <c r="J58" s="115">
        <v>0</v>
      </c>
      <c r="K58" s="115">
        <v>0</v>
      </c>
      <c r="L58" s="115">
        <v>0</v>
      </c>
      <c r="M58" s="115">
        <v>0</v>
      </c>
      <c r="N58" s="115">
        <v>0</v>
      </c>
      <c r="O58" s="115">
        <v>0</v>
      </c>
      <c r="P58" s="115">
        <v>0</v>
      </c>
      <c r="Q58" s="115">
        <v>0</v>
      </c>
      <c r="R58" s="115">
        <v>0</v>
      </c>
      <c r="S58" s="115">
        <v>0</v>
      </c>
      <c r="T58" s="115">
        <v>0</v>
      </c>
      <c r="U58" s="115">
        <v>0</v>
      </c>
      <c r="V58" s="115">
        <v>0</v>
      </c>
      <c r="W58" s="115">
        <v>0</v>
      </c>
      <c r="X58" s="115">
        <v>0</v>
      </c>
      <c r="Y58" s="115">
        <v>0</v>
      </c>
      <c r="Z58" s="115">
        <v>0</v>
      </c>
      <c r="AA58" s="115">
        <v>0</v>
      </c>
      <c r="AB58" s="116">
        <v>0</v>
      </c>
    </row>
    <row r="59" spans="1:28" s="97" customFormat="1" ht="13">
      <c r="A59" s="375" t="s">
        <v>338</v>
      </c>
      <c r="B59" s="376"/>
      <c r="C59" s="376"/>
      <c r="D59" s="376"/>
      <c r="E59" s="376"/>
      <c r="F59" s="376"/>
      <c r="G59" s="376"/>
      <c r="H59" s="376"/>
      <c r="I59" s="376"/>
      <c r="J59" s="376"/>
      <c r="K59" s="376"/>
      <c r="L59" s="376"/>
      <c r="M59" s="376"/>
      <c r="N59" s="376"/>
      <c r="O59" s="376"/>
      <c r="P59" s="376"/>
      <c r="Q59" s="376"/>
      <c r="R59" s="376"/>
      <c r="S59" s="376"/>
      <c r="T59" s="376"/>
      <c r="U59" s="376"/>
      <c r="V59" s="376"/>
      <c r="W59" s="376"/>
      <c r="X59" s="376"/>
      <c r="Y59" s="376"/>
      <c r="Z59" s="376"/>
      <c r="AA59" s="376"/>
      <c r="AB59" s="376"/>
    </row>
    <row r="60" spans="1:28" s="98" customFormat="1" ht="13">
      <c r="A60" s="46" t="s">
        <v>336</v>
      </c>
      <c r="B60" s="46"/>
      <c r="C60" s="46"/>
      <c r="D60" s="46"/>
      <c r="E60" s="46"/>
      <c r="F60" s="46"/>
      <c r="G60" s="46"/>
      <c r="H60" s="46"/>
      <c r="I60" s="46"/>
      <c r="J60" s="46"/>
      <c r="K60" s="46"/>
      <c r="L60" s="46"/>
      <c r="M60" s="46"/>
      <c r="N60" s="46"/>
      <c r="O60" s="46"/>
      <c r="P60" s="46"/>
      <c r="Q60" s="46"/>
      <c r="R60" s="46"/>
      <c r="S60" s="46"/>
      <c r="T60" s="46"/>
      <c r="U60" s="46"/>
      <c r="V60" s="46"/>
      <c r="W60" s="46"/>
      <c r="X60" s="46"/>
      <c r="Y60" s="46"/>
      <c r="Z60" s="46"/>
      <c r="AA60" s="46"/>
      <c r="AB60" s="46"/>
    </row>
    <row r="61" spans="1:28" ht="12">
      <c r="A61" s="76" t="s">
        <v>313</v>
      </c>
      <c r="B61" s="76" t="s">
        <v>138</v>
      </c>
      <c r="C61" s="76" t="s">
        <v>139</v>
      </c>
      <c r="D61" s="76" t="s">
        <v>314</v>
      </c>
      <c r="E61" s="107">
        <v>0.05</v>
      </c>
      <c r="F61" s="107">
        <v>0.05</v>
      </c>
      <c r="G61" s="107">
        <v>0.05</v>
      </c>
      <c r="H61" s="107">
        <v>0.05</v>
      </c>
      <c r="I61" s="107">
        <v>0.05</v>
      </c>
      <c r="J61" s="107">
        <v>0.05</v>
      </c>
      <c r="K61" s="107">
        <v>0.05</v>
      </c>
      <c r="L61" s="107">
        <v>0.2</v>
      </c>
      <c r="M61" s="107">
        <v>0.4</v>
      </c>
      <c r="N61" s="107">
        <v>0.9</v>
      </c>
      <c r="O61" s="107">
        <v>0.9</v>
      </c>
      <c r="P61" s="107">
        <v>0.9</v>
      </c>
      <c r="Q61" s="107">
        <v>0.9</v>
      </c>
      <c r="R61" s="107">
        <v>0.9</v>
      </c>
      <c r="S61" s="107">
        <v>0.9</v>
      </c>
      <c r="T61" s="107">
        <v>0.9</v>
      </c>
      <c r="U61" s="107">
        <v>0.9</v>
      </c>
      <c r="V61" s="107">
        <v>0.9</v>
      </c>
      <c r="W61" s="107">
        <v>0.5</v>
      </c>
      <c r="X61" s="107">
        <v>0.5</v>
      </c>
      <c r="Y61" s="107">
        <v>0.5</v>
      </c>
      <c r="Z61" s="107">
        <v>0.2</v>
      </c>
      <c r="AA61" s="107">
        <v>0.05</v>
      </c>
      <c r="AB61" s="107">
        <v>0.05</v>
      </c>
    </row>
    <row r="62" spans="1:28" ht="12">
      <c r="A62" s="76"/>
      <c r="B62" s="76"/>
      <c r="C62" s="76"/>
      <c r="D62" s="76" t="s">
        <v>141</v>
      </c>
      <c r="E62" s="107">
        <v>1</v>
      </c>
      <c r="F62" s="107">
        <v>1</v>
      </c>
      <c r="G62" s="107">
        <v>1</v>
      </c>
      <c r="H62" s="107">
        <v>1</v>
      </c>
      <c r="I62" s="107">
        <v>1</v>
      </c>
      <c r="J62" s="107">
        <v>1</v>
      </c>
      <c r="K62" s="107">
        <v>1</v>
      </c>
      <c r="L62" s="107">
        <v>1</v>
      </c>
      <c r="M62" s="107">
        <v>1</v>
      </c>
      <c r="N62" s="107">
        <v>1</v>
      </c>
      <c r="O62" s="107">
        <v>1</v>
      </c>
      <c r="P62" s="107">
        <v>1</v>
      </c>
      <c r="Q62" s="107">
        <v>1</v>
      </c>
      <c r="R62" s="107">
        <v>1</v>
      </c>
      <c r="S62" s="107">
        <v>1</v>
      </c>
      <c r="T62" s="107">
        <v>1</v>
      </c>
      <c r="U62" s="107">
        <v>1</v>
      </c>
      <c r="V62" s="107">
        <v>1</v>
      </c>
      <c r="W62" s="107">
        <v>1</v>
      </c>
      <c r="X62" s="107">
        <v>1</v>
      </c>
      <c r="Y62" s="107">
        <v>1</v>
      </c>
      <c r="Z62" s="107">
        <v>1</v>
      </c>
      <c r="AA62" s="107">
        <v>1</v>
      </c>
      <c r="AB62" s="107">
        <v>1</v>
      </c>
    </row>
    <row r="63" spans="1:28" ht="12">
      <c r="A63" s="76"/>
      <c r="B63" s="76"/>
      <c r="C63" s="76"/>
      <c r="D63" s="76" t="s">
        <v>142</v>
      </c>
      <c r="E63" s="107">
        <v>0</v>
      </c>
      <c r="F63" s="107">
        <v>0</v>
      </c>
      <c r="G63" s="107">
        <v>0</v>
      </c>
      <c r="H63" s="107">
        <v>0</v>
      </c>
      <c r="I63" s="107">
        <v>0</v>
      </c>
      <c r="J63" s="107">
        <v>0</v>
      </c>
      <c r="K63" s="107">
        <v>0</v>
      </c>
      <c r="L63" s="107">
        <v>0</v>
      </c>
      <c r="M63" s="107">
        <v>0</v>
      </c>
      <c r="N63" s="107">
        <v>0</v>
      </c>
      <c r="O63" s="107">
        <v>0</v>
      </c>
      <c r="P63" s="107">
        <v>0</v>
      </c>
      <c r="Q63" s="107">
        <v>0</v>
      </c>
      <c r="R63" s="107">
        <v>0</v>
      </c>
      <c r="S63" s="107">
        <v>0</v>
      </c>
      <c r="T63" s="107">
        <v>0</v>
      </c>
      <c r="U63" s="107">
        <v>0</v>
      </c>
      <c r="V63" s="107">
        <v>0</v>
      </c>
      <c r="W63" s="107">
        <v>0</v>
      </c>
      <c r="X63" s="107">
        <v>0</v>
      </c>
      <c r="Y63" s="107">
        <v>0</v>
      </c>
      <c r="Z63" s="107">
        <v>0</v>
      </c>
      <c r="AA63" s="107">
        <v>0</v>
      </c>
      <c r="AB63" s="107">
        <v>0</v>
      </c>
    </row>
    <row r="64" spans="1:28" ht="12">
      <c r="A64" s="76"/>
      <c r="B64" s="76"/>
      <c r="C64" s="76"/>
      <c r="D64" s="76" t="s">
        <v>337</v>
      </c>
      <c r="E64" s="107">
        <v>0.05</v>
      </c>
      <c r="F64" s="107">
        <v>0.05</v>
      </c>
      <c r="G64" s="107">
        <v>0.05</v>
      </c>
      <c r="H64" s="107">
        <v>0.05</v>
      </c>
      <c r="I64" s="107">
        <v>0.05</v>
      </c>
      <c r="J64" s="107">
        <v>0.05</v>
      </c>
      <c r="K64" s="107">
        <v>0.05</v>
      </c>
      <c r="L64" s="107">
        <v>0.1</v>
      </c>
      <c r="M64" s="107">
        <v>0.3</v>
      </c>
      <c r="N64" s="107">
        <v>0.6</v>
      </c>
      <c r="O64" s="107">
        <v>0.9</v>
      </c>
      <c r="P64" s="107">
        <v>0.9</v>
      </c>
      <c r="Q64" s="107">
        <v>0.9</v>
      </c>
      <c r="R64" s="107">
        <v>0.9</v>
      </c>
      <c r="S64" s="107">
        <v>0.9</v>
      </c>
      <c r="T64" s="107">
        <v>0.9</v>
      </c>
      <c r="U64" s="107">
        <v>0.9</v>
      </c>
      <c r="V64" s="107">
        <v>0.9</v>
      </c>
      <c r="W64" s="107">
        <v>0.5</v>
      </c>
      <c r="X64" s="107">
        <v>0.3</v>
      </c>
      <c r="Y64" s="107">
        <v>0.3</v>
      </c>
      <c r="Z64" s="107">
        <v>0.1</v>
      </c>
      <c r="AA64" s="107">
        <v>0.05</v>
      </c>
      <c r="AB64" s="107">
        <v>0.05</v>
      </c>
    </row>
    <row r="65" spans="1:28" ht="12">
      <c r="A65" s="76"/>
      <c r="B65" s="76"/>
      <c r="C65" s="76"/>
      <c r="D65" s="76" t="s">
        <v>140</v>
      </c>
      <c r="E65" s="107">
        <v>0.05</v>
      </c>
      <c r="F65" s="107">
        <v>0.05</v>
      </c>
      <c r="G65" s="107">
        <v>0.05</v>
      </c>
      <c r="H65" s="107">
        <v>0.05</v>
      </c>
      <c r="I65" s="107">
        <v>0.05</v>
      </c>
      <c r="J65" s="107">
        <v>0.05</v>
      </c>
      <c r="K65" s="107">
        <v>0.05</v>
      </c>
      <c r="L65" s="107">
        <v>0.05</v>
      </c>
      <c r="M65" s="107">
        <v>0.05</v>
      </c>
      <c r="N65" s="107">
        <v>0.1</v>
      </c>
      <c r="O65" s="107">
        <v>0.4</v>
      </c>
      <c r="P65" s="107">
        <v>0.4</v>
      </c>
      <c r="Q65" s="107">
        <v>0.6</v>
      </c>
      <c r="R65" s="107">
        <v>0.6</v>
      </c>
      <c r="S65" s="107">
        <v>0.6</v>
      </c>
      <c r="T65" s="107">
        <v>0.6</v>
      </c>
      <c r="U65" s="107">
        <v>0.6</v>
      </c>
      <c r="V65" s="107">
        <v>0.4</v>
      </c>
      <c r="W65" s="107">
        <v>0.2</v>
      </c>
      <c r="X65" s="107">
        <v>0.05</v>
      </c>
      <c r="Y65" s="107">
        <v>0.05</v>
      </c>
      <c r="Z65" s="107">
        <v>0.05</v>
      </c>
      <c r="AA65" s="107">
        <v>0.05</v>
      </c>
      <c r="AB65" s="107">
        <v>0.05</v>
      </c>
    </row>
    <row r="66" spans="1:28" ht="12">
      <c r="A66" s="76" t="s">
        <v>316</v>
      </c>
      <c r="B66" s="76" t="s">
        <v>138</v>
      </c>
      <c r="C66" s="76" t="s">
        <v>139</v>
      </c>
      <c r="D66" s="76" t="s">
        <v>314</v>
      </c>
      <c r="E66" s="107">
        <v>0.2</v>
      </c>
      <c r="F66" s="107">
        <v>0.2</v>
      </c>
      <c r="G66" s="107">
        <v>0.2</v>
      </c>
      <c r="H66" s="107">
        <v>0.2</v>
      </c>
      <c r="I66" s="107">
        <v>0.2</v>
      </c>
      <c r="J66" s="107">
        <v>0.2</v>
      </c>
      <c r="K66" s="107">
        <v>0.2</v>
      </c>
      <c r="L66" s="107">
        <v>0.4</v>
      </c>
      <c r="M66" s="107">
        <v>0.6</v>
      </c>
      <c r="N66" s="107">
        <v>0.9</v>
      </c>
      <c r="O66" s="107">
        <v>0.9</v>
      </c>
      <c r="P66" s="107">
        <v>0.9</v>
      </c>
      <c r="Q66" s="107">
        <v>0.9</v>
      </c>
      <c r="R66" s="107">
        <v>0.9</v>
      </c>
      <c r="S66" s="107">
        <v>0.9</v>
      </c>
      <c r="T66" s="107">
        <v>0.9</v>
      </c>
      <c r="U66" s="107">
        <v>0.9</v>
      </c>
      <c r="V66" s="107">
        <v>0.9</v>
      </c>
      <c r="W66" s="107">
        <v>0.9</v>
      </c>
      <c r="X66" s="107">
        <v>0.7</v>
      </c>
      <c r="Y66" s="107">
        <v>0.7</v>
      </c>
      <c r="Z66" s="107">
        <v>0.2</v>
      </c>
      <c r="AA66" s="107">
        <v>0.2</v>
      </c>
      <c r="AB66" s="107">
        <v>0.2</v>
      </c>
    </row>
    <row r="67" spans="1:28" ht="12">
      <c r="A67" s="76"/>
      <c r="B67" s="76"/>
      <c r="C67" s="76"/>
      <c r="D67" s="76" t="s">
        <v>141</v>
      </c>
      <c r="E67" s="107">
        <v>1</v>
      </c>
      <c r="F67" s="107">
        <v>1</v>
      </c>
      <c r="G67" s="107">
        <v>1</v>
      </c>
      <c r="H67" s="107">
        <v>1</v>
      </c>
      <c r="I67" s="107">
        <v>1</v>
      </c>
      <c r="J67" s="107">
        <v>1</v>
      </c>
      <c r="K67" s="107">
        <v>1</v>
      </c>
      <c r="L67" s="107">
        <v>1</v>
      </c>
      <c r="M67" s="107">
        <v>1</v>
      </c>
      <c r="N67" s="107">
        <v>1</v>
      </c>
      <c r="O67" s="107">
        <v>1</v>
      </c>
      <c r="P67" s="107">
        <v>1</v>
      </c>
      <c r="Q67" s="107">
        <v>1</v>
      </c>
      <c r="R67" s="107">
        <v>1</v>
      </c>
      <c r="S67" s="107">
        <v>1</v>
      </c>
      <c r="T67" s="107">
        <v>1</v>
      </c>
      <c r="U67" s="107">
        <v>1</v>
      </c>
      <c r="V67" s="107">
        <v>1</v>
      </c>
      <c r="W67" s="107">
        <v>1</v>
      </c>
      <c r="X67" s="107">
        <v>1</v>
      </c>
      <c r="Y67" s="107">
        <v>1</v>
      </c>
      <c r="Z67" s="107">
        <v>1</v>
      </c>
      <c r="AA67" s="107">
        <v>1</v>
      </c>
      <c r="AB67" s="107">
        <v>1</v>
      </c>
    </row>
    <row r="68" spans="1:28" ht="12">
      <c r="A68" s="76"/>
      <c r="B68" s="76"/>
      <c r="C68" s="76"/>
      <c r="D68" s="76" t="s">
        <v>142</v>
      </c>
      <c r="E68" s="107">
        <v>0</v>
      </c>
      <c r="F68" s="107">
        <v>0</v>
      </c>
      <c r="G68" s="107">
        <v>0</v>
      </c>
      <c r="H68" s="107">
        <v>0</v>
      </c>
      <c r="I68" s="107">
        <v>0</v>
      </c>
      <c r="J68" s="107">
        <v>0</v>
      </c>
      <c r="K68" s="107">
        <v>0</v>
      </c>
      <c r="L68" s="107">
        <v>0</v>
      </c>
      <c r="M68" s="107">
        <v>0</v>
      </c>
      <c r="N68" s="107">
        <v>0</v>
      </c>
      <c r="O68" s="107">
        <v>0</v>
      </c>
      <c r="P68" s="107">
        <v>0</v>
      </c>
      <c r="Q68" s="107">
        <v>0</v>
      </c>
      <c r="R68" s="107">
        <v>0</v>
      </c>
      <c r="S68" s="107">
        <v>0</v>
      </c>
      <c r="T68" s="107">
        <v>0</v>
      </c>
      <c r="U68" s="107">
        <v>0</v>
      </c>
      <c r="V68" s="107">
        <v>0</v>
      </c>
      <c r="W68" s="107">
        <v>0</v>
      </c>
      <c r="X68" s="107">
        <v>0</v>
      </c>
      <c r="Y68" s="107">
        <v>0</v>
      </c>
      <c r="Z68" s="107">
        <v>0</v>
      </c>
      <c r="AA68" s="107">
        <v>0</v>
      </c>
      <c r="AB68" s="107">
        <v>0</v>
      </c>
    </row>
    <row r="69" spans="1:28" ht="12">
      <c r="A69" s="76"/>
      <c r="B69" s="76"/>
      <c r="C69" s="76"/>
      <c r="D69" s="76" t="s">
        <v>337</v>
      </c>
      <c r="E69" s="107">
        <v>0.15</v>
      </c>
      <c r="F69" s="107">
        <v>0.15</v>
      </c>
      <c r="G69" s="107">
        <v>0.15</v>
      </c>
      <c r="H69" s="107">
        <v>0.15</v>
      </c>
      <c r="I69" s="107">
        <v>0.15</v>
      </c>
      <c r="J69" s="107">
        <v>0.15</v>
      </c>
      <c r="K69" s="107">
        <v>0.15</v>
      </c>
      <c r="L69" s="107">
        <v>0.3</v>
      </c>
      <c r="M69" s="107">
        <v>0.5</v>
      </c>
      <c r="N69" s="107">
        <v>0.8</v>
      </c>
      <c r="O69" s="107">
        <v>0.9</v>
      </c>
      <c r="P69" s="107">
        <v>0.9</v>
      </c>
      <c r="Q69" s="107">
        <v>0.9</v>
      </c>
      <c r="R69" s="107">
        <v>0.9</v>
      </c>
      <c r="S69" s="107">
        <v>0.9</v>
      </c>
      <c r="T69" s="107">
        <v>0.9</v>
      </c>
      <c r="U69" s="107">
        <v>0.9</v>
      </c>
      <c r="V69" s="107">
        <v>0.9</v>
      </c>
      <c r="W69" s="107">
        <v>0.7</v>
      </c>
      <c r="X69" s="107">
        <v>0.5</v>
      </c>
      <c r="Y69" s="107">
        <v>0.5</v>
      </c>
      <c r="Z69" s="107">
        <v>0.3</v>
      </c>
      <c r="AA69" s="107">
        <v>0.15</v>
      </c>
      <c r="AB69" s="107">
        <v>0.15</v>
      </c>
    </row>
    <row r="70" spans="1:28" ht="12">
      <c r="A70" s="76"/>
      <c r="B70" s="76"/>
      <c r="C70" s="76"/>
      <c r="D70" s="76" t="s">
        <v>140</v>
      </c>
      <c r="E70" s="107">
        <v>0.15</v>
      </c>
      <c r="F70" s="107">
        <v>0.15</v>
      </c>
      <c r="G70" s="107">
        <v>0.15</v>
      </c>
      <c r="H70" s="107">
        <v>0.15</v>
      </c>
      <c r="I70" s="107">
        <v>0.15</v>
      </c>
      <c r="J70" s="107">
        <v>0.15</v>
      </c>
      <c r="K70" s="107">
        <v>0.15</v>
      </c>
      <c r="L70" s="107">
        <v>0.15</v>
      </c>
      <c r="M70" s="107">
        <v>0.15</v>
      </c>
      <c r="N70" s="107">
        <v>0.3</v>
      </c>
      <c r="O70" s="107">
        <v>0.6</v>
      </c>
      <c r="P70" s="107">
        <v>0.6</v>
      </c>
      <c r="Q70" s="107">
        <v>0.8</v>
      </c>
      <c r="R70" s="107">
        <v>0.8</v>
      </c>
      <c r="S70" s="107">
        <v>0.8</v>
      </c>
      <c r="T70" s="107">
        <v>0.8</v>
      </c>
      <c r="U70" s="107">
        <v>0.8</v>
      </c>
      <c r="V70" s="107">
        <v>0.6</v>
      </c>
      <c r="W70" s="107">
        <v>0.4</v>
      </c>
      <c r="X70" s="107">
        <v>0.15</v>
      </c>
      <c r="Y70" s="107">
        <v>0.15</v>
      </c>
      <c r="Z70" s="107">
        <v>0.15</v>
      </c>
      <c r="AA70" s="107">
        <v>0.15</v>
      </c>
      <c r="AB70" s="107">
        <v>0.15</v>
      </c>
    </row>
    <row r="71" spans="1:28" ht="12">
      <c r="A71" s="76" t="s">
        <v>317</v>
      </c>
      <c r="B71" s="76" t="s">
        <v>138</v>
      </c>
      <c r="C71" s="76" t="s">
        <v>139</v>
      </c>
      <c r="D71" s="76" t="s">
        <v>314</v>
      </c>
      <c r="E71" s="107">
        <v>0</v>
      </c>
      <c r="F71" s="107">
        <v>0</v>
      </c>
      <c r="G71" s="107">
        <v>0</v>
      </c>
      <c r="H71" s="107">
        <v>0</v>
      </c>
      <c r="I71" s="107">
        <v>0</v>
      </c>
      <c r="J71" s="107">
        <v>0</v>
      </c>
      <c r="K71" s="107">
        <v>0</v>
      </c>
      <c r="L71" s="107">
        <v>0.1</v>
      </c>
      <c r="M71" s="107">
        <v>0.2</v>
      </c>
      <c r="N71" s="107">
        <v>0.5</v>
      </c>
      <c r="O71" s="107">
        <v>0.5</v>
      </c>
      <c r="P71" s="107">
        <v>0.7</v>
      </c>
      <c r="Q71" s="107">
        <v>0.7</v>
      </c>
      <c r="R71" s="107">
        <v>0.7</v>
      </c>
      <c r="S71" s="107">
        <v>0.7</v>
      </c>
      <c r="T71" s="107">
        <v>0.8</v>
      </c>
      <c r="U71" s="107">
        <v>0.7</v>
      </c>
      <c r="V71" s="107">
        <v>0.5</v>
      </c>
      <c r="W71" s="107">
        <v>0.5</v>
      </c>
      <c r="X71" s="107">
        <v>0.3</v>
      </c>
      <c r="Y71" s="107">
        <v>0.3</v>
      </c>
      <c r="Z71" s="107">
        <v>0</v>
      </c>
      <c r="AA71" s="107">
        <v>0</v>
      </c>
      <c r="AB71" s="107">
        <v>0</v>
      </c>
    </row>
    <row r="72" spans="1:28" ht="12">
      <c r="A72" s="76"/>
      <c r="B72" s="76"/>
      <c r="C72" s="76"/>
      <c r="D72" s="76" t="s">
        <v>141</v>
      </c>
      <c r="E72" s="107">
        <v>1</v>
      </c>
      <c r="F72" s="107">
        <v>1</v>
      </c>
      <c r="G72" s="107">
        <v>1</v>
      </c>
      <c r="H72" s="107">
        <v>1</v>
      </c>
      <c r="I72" s="107">
        <v>1</v>
      </c>
      <c r="J72" s="107">
        <v>1</v>
      </c>
      <c r="K72" s="107">
        <v>1</v>
      </c>
      <c r="L72" s="107">
        <v>1</v>
      </c>
      <c r="M72" s="107">
        <v>1</v>
      </c>
      <c r="N72" s="107">
        <v>1</v>
      </c>
      <c r="O72" s="107">
        <v>1</v>
      </c>
      <c r="P72" s="107">
        <v>1</v>
      </c>
      <c r="Q72" s="107">
        <v>1</v>
      </c>
      <c r="R72" s="107">
        <v>1</v>
      </c>
      <c r="S72" s="107">
        <v>1</v>
      </c>
      <c r="T72" s="107">
        <v>1</v>
      </c>
      <c r="U72" s="107">
        <v>1</v>
      </c>
      <c r="V72" s="107">
        <v>1</v>
      </c>
      <c r="W72" s="107">
        <v>1</v>
      </c>
      <c r="X72" s="107">
        <v>1</v>
      </c>
      <c r="Y72" s="107">
        <v>1</v>
      </c>
      <c r="Z72" s="107">
        <v>1</v>
      </c>
      <c r="AA72" s="107">
        <v>1</v>
      </c>
      <c r="AB72" s="107">
        <v>1</v>
      </c>
    </row>
    <row r="73" spans="1:28" ht="12">
      <c r="A73" s="76"/>
      <c r="B73" s="76"/>
      <c r="C73" s="76"/>
      <c r="D73" s="76" t="s">
        <v>142</v>
      </c>
      <c r="E73" s="107">
        <v>0</v>
      </c>
      <c r="F73" s="107">
        <v>0</v>
      </c>
      <c r="G73" s="107">
        <v>0</v>
      </c>
      <c r="H73" s="107">
        <v>0</v>
      </c>
      <c r="I73" s="107">
        <v>0</v>
      </c>
      <c r="J73" s="107">
        <v>0</v>
      </c>
      <c r="K73" s="107">
        <v>0</v>
      </c>
      <c r="L73" s="107">
        <v>0</v>
      </c>
      <c r="M73" s="107">
        <v>0</v>
      </c>
      <c r="N73" s="107">
        <v>0</v>
      </c>
      <c r="O73" s="107">
        <v>0</v>
      </c>
      <c r="P73" s="107">
        <v>0</v>
      </c>
      <c r="Q73" s="107">
        <v>0</v>
      </c>
      <c r="R73" s="107">
        <v>0</v>
      </c>
      <c r="S73" s="107">
        <v>0</v>
      </c>
      <c r="T73" s="107">
        <v>0</v>
      </c>
      <c r="U73" s="107">
        <v>0</v>
      </c>
      <c r="V73" s="107">
        <v>0</v>
      </c>
      <c r="W73" s="107">
        <v>0</v>
      </c>
      <c r="X73" s="107">
        <v>0</v>
      </c>
      <c r="Y73" s="107">
        <v>0</v>
      </c>
      <c r="Z73" s="107">
        <v>0</v>
      </c>
      <c r="AA73" s="107">
        <v>0</v>
      </c>
      <c r="AB73" s="107">
        <v>0</v>
      </c>
    </row>
    <row r="74" spans="1:28" ht="12">
      <c r="A74" s="76"/>
      <c r="B74" s="76"/>
      <c r="C74" s="76"/>
      <c r="D74" s="76" t="s">
        <v>337</v>
      </c>
      <c r="E74" s="107">
        <v>0</v>
      </c>
      <c r="F74" s="107">
        <v>0</v>
      </c>
      <c r="G74" s="107">
        <v>0</v>
      </c>
      <c r="H74" s="107">
        <v>0</v>
      </c>
      <c r="I74" s="107">
        <v>0</v>
      </c>
      <c r="J74" s="107">
        <v>0</v>
      </c>
      <c r="K74" s="107">
        <v>0</v>
      </c>
      <c r="L74" s="107">
        <v>0.1</v>
      </c>
      <c r="M74" s="107">
        <v>0.2</v>
      </c>
      <c r="N74" s="107">
        <v>0.5</v>
      </c>
      <c r="O74" s="107">
        <v>0.6</v>
      </c>
      <c r="P74" s="107">
        <v>0.8</v>
      </c>
      <c r="Q74" s="107">
        <v>0.8</v>
      </c>
      <c r="R74" s="107">
        <v>0.8</v>
      </c>
      <c r="S74" s="107">
        <v>0.8</v>
      </c>
      <c r="T74" s="107">
        <v>0.8</v>
      </c>
      <c r="U74" s="107">
        <v>0.8</v>
      </c>
      <c r="V74" s="107">
        <v>0.6</v>
      </c>
      <c r="W74" s="107">
        <v>0.2</v>
      </c>
      <c r="X74" s="107">
        <v>0.2</v>
      </c>
      <c r="Y74" s="107">
        <v>0.2</v>
      </c>
      <c r="Z74" s="107">
        <v>0.1</v>
      </c>
      <c r="AA74" s="107">
        <v>0</v>
      </c>
      <c r="AB74" s="107">
        <v>0</v>
      </c>
    </row>
    <row r="75" spans="1:28" ht="12">
      <c r="A75" s="76"/>
      <c r="B75" s="76"/>
      <c r="C75" s="76"/>
      <c r="D75" s="76" t="s">
        <v>140</v>
      </c>
      <c r="E75" s="107">
        <v>0</v>
      </c>
      <c r="F75" s="107">
        <v>0</v>
      </c>
      <c r="G75" s="107">
        <v>0</v>
      </c>
      <c r="H75" s="107">
        <v>0</v>
      </c>
      <c r="I75" s="107">
        <v>0</v>
      </c>
      <c r="J75" s="107">
        <v>0</v>
      </c>
      <c r="K75" s="107">
        <v>0</v>
      </c>
      <c r="L75" s="107">
        <v>0</v>
      </c>
      <c r="M75" s="107">
        <v>0</v>
      </c>
      <c r="N75" s="107">
        <v>0.1</v>
      </c>
      <c r="O75" s="107">
        <v>0.2</v>
      </c>
      <c r="P75" s="107">
        <v>0.2</v>
      </c>
      <c r="Q75" s="107">
        <v>0.4</v>
      </c>
      <c r="R75" s="107">
        <v>0.4</v>
      </c>
      <c r="S75" s="107">
        <v>0.4</v>
      </c>
      <c r="T75" s="107">
        <v>0.4</v>
      </c>
      <c r="U75" s="107">
        <v>0.4</v>
      </c>
      <c r="V75" s="107">
        <v>0.2</v>
      </c>
      <c r="W75" s="107">
        <v>0.1</v>
      </c>
      <c r="X75" s="107">
        <v>0</v>
      </c>
      <c r="Y75" s="107">
        <v>0</v>
      </c>
      <c r="Z75" s="107">
        <v>0</v>
      </c>
      <c r="AA75" s="107">
        <v>0</v>
      </c>
      <c r="AB75" s="107">
        <v>0</v>
      </c>
    </row>
    <row r="76" spans="1:28">
      <c r="A76" s="71" t="s">
        <v>181</v>
      </c>
      <c r="B76" s="72" t="s">
        <v>138</v>
      </c>
      <c r="C76" s="72" t="s">
        <v>139</v>
      </c>
      <c r="D76" s="72" t="s">
        <v>190</v>
      </c>
      <c r="E76" s="72">
        <v>1</v>
      </c>
      <c r="F76" s="72">
        <v>1</v>
      </c>
      <c r="G76" s="72">
        <v>1</v>
      </c>
      <c r="H76" s="72">
        <v>1</v>
      </c>
      <c r="I76" s="72">
        <v>1</v>
      </c>
      <c r="J76" s="72">
        <v>1</v>
      </c>
      <c r="K76" s="72">
        <v>1</v>
      </c>
      <c r="L76" s="72">
        <v>1</v>
      </c>
      <c r="M76" s="72">
        <v>1</v>
      </c>
      <c r="N76" s="72">
        <v>1</v>
      </c>
      <c r="O76" s="72">
        <v>1</v>
      </c>
      <c r="P76" s="72">
        <v>1</v>
      </c>
      <c r="Q76" s="72">
        <v>1</v>
      </c>
      <c r="R76" s="72">
        <v>1</v>
      </c>
      <c r="S76" s="72">
        <v>1</v>
      </c>
      <c r="T76" s="72">
        <v>1</v>
      </c>
      <c r="U76" s="72">
        <v>1</v>
      </c>
      <c r="V76" s="72">
        <v>1</v>
      </c>
      <c r="W76" s="72">
        <v>1</v>
      </c>
      <c r="X76" s="72">
        <v>1</v>
      </c>
      <c r="Y76" s="72">
        <v>1</v>
      </c>
      <c r="Z76" s="72">
        <v>1</v>
      </c>
      <c r="AA76" s="72">
        <v>1</v>
      </c>
      <c r="AB76" s="73">
        <v>1</v>
      </c>
    </row>
    <row r="77" spans="1:28">
      <c r="A77" s="71" t="s">
        <v>182</v>
      </c>
      <c r="B77" s="72"/>
      <c r="C77" s="72"/>
      <c r="D77" s="72" t="s">
        <v>191</v>
      </c>
      <c r="E77" s="72">
        <v>1</v>
      </c>
      <c r="F77" s="72">
        <v>1</v>
      </c>
      <c r="G77" s="72">
        <v>1</v>
      </c>
      <c r="H77" s="72">
        <v>1</v>
      </c>
      <c r="I77" s="72">
        <v>1</v>
      </c>
      <c r="J77" s="72">
        <v>1</v>
      </c>
      <c r="K77" s="72">
        <v>1</v>
      </c>
      <c r="L77" s="72">
        <v>1</v>
      </c>
      <c r="M77" s="72">
        <v>1</v>
      </c>
      <c r="N77" s="72">
        <v>1</v>
      </c>
      <c r="O77" s="72">
        <v>1</v>
      </c>
      <c r="P77" s="72">
        <v>1</v>
      </c>
      <c r="Q77" s="72">
        <v>1</v>
      </c>
      <c r="R77" s="72">
        <v>1</v>
      </c>
      <c r="S77" s="72">
        <v>1</v>
      </c>
      <c r="T77" s="72">
        <v>1</v>
      </c>
      <c r="U77" s="72">
        <v>1</v>
      </c>
      <c r="V77" s="72">
        <v>1</v>
      </c>
      <c r="W77" s="72">
        <v>1</v>
      </c>
      <c r="X77" s="72">
        <v>1</v>
      </c>
      <c r="Y77" s="72">
        <v>1</v>
      </c>
      <c r="Z77" s="72">
        <v>1</v>
      </c>
      <c r="AA77" s="72">
        <v>1</v>
      </c>
      <c r="AB77" s="73">
        <v>1</v>
      </c>
    </row>
    <row r="78" spans="1:28">
      <c r="A78" s="71" t="s">
        <v>144</v>
      </c>
      <c r="B78" s="72" t="s">
        <v>138</v>
      </c>
      <c r="C78" s="72" t="s">
        <v>139</v>
      </c>
      <c r="D78" s="72" t="s">
        <v>190</v>
      </c>
      <c r="E78" s="119">
        <v>0</v>
      </c>
      <c r="F78" s="119">
        <v>0</v>
      </c>
      <c r="G78" s="119">
        <v>0</v>
      </c>
      <c r="H78" s="119">
        <v>0</v>
      </c>
      <c r="I78" s="119">
        <v>0</v>
      </c>
      <c r="J78" s="119">
        <v>0</v>
      </c>
      <c r="K78" s="119">
        <v>0</v>
      </c>
      <c r="L78" s="117">
        <v>0.15</v>
      </c>
      <c r="M78" s="117">
        <v>0.23</v>
      </c>
      <c r="N78" s="117">
        <v>0.32</v>
      </c>
      <c r="O78" s="117">
        <v>0.41</v>
      </c>
      <c r="P78" s="117">
        <v>0.56999999999999995</v>
      </c>
      <c r="Q78" s="117">
        <v>0.62</v>
      </c>
      <c r="R78" s="117">
        <v>0.61</v>
      </c>
      <c r="S78" s="117">
        <v>0.5</v>
      </c>
      <c r="T78" s="117">
        <v>0.45</v>
      </c>
      <c r="U78" s="117">
        <v>0.46</v>
      </c>
      <c r="V78" s="117">
        <v>0.47</v>
      </c>
      <c r="W78" s="117">
        <v>0.42</v>
      </c>
      <c r="X78" s="117">
        <v>0.34</v>
      </c>
      <c r="Y78" s="117">
        <v>0.33</v>
      </c>
      <c r="Z78" s="119">
        <v>0</v>
      </c>
      <c r="AA78" s="119">
        <v>0</v>
      </c>
      <c r="AB78" s="120">
        <v>0</v>
      </c>
    </row>
    <row r="79" spans="1:28">
      <c r="A79" s="71"/>
      <c r="B79" s="72"/>
      <c r="C79" s="72"/>
      <c r="D79" s="72" t="s">
        <v>191</v>
      </c>
      <c r="E79" s="119">
        <v>0</v>
      </c>
      <c r="F79" s="119">
        <v>0</v>
      </c>
      <c r="G79" s="119">
        <v>0</v>
      </c>
      <c r="H79" s="119">
        <v>0</v>
      </c>
      <c r="I79" s="119">
        <v>0</v>
      </c>
      <c r="J79" s="119">
        <v>0</v>
      </c>
      <c r="K79" s="119">
        <v>0</v>
      </c>
      <c r="L79" s="117">
        <v>0.2</v>
      </c>
      <c r="M79" s="117">
        <v>0.24</v>
      </c>
      <c r="N79" s="117">
        <v>0.27</v>
      </c>
      <c r="O79" s="117">
        <v>0.42</v>
      </c>
      <c r="P79" s="117">
        <v>0.54</v>
      </c>
      <c r="Q79" s="117">
        <v>0.59</v>
      </c>
      <c r="R79" s="117">
        <v>0.6</v>
      </c>
      <c r="S79" s="117">
        <v>0.49</v>
      </c>
      <c r="T79" s="117">
        <v>0.48</v>
      </c>
      <c r="U79" s="117">
        <v>0.47</v>
      </c>
      <c r="V79" s="117">
        <v>0.46</v>
      </c>
      <c r="W79" s="117">
        <v>0.44</v>
      </c>
      <c r="X79" s="117">
        <v>0.36</v>
      </c>
      <c r="Y79" s="117">
        <v>0.28999999999999998</v>
      </c>
      <c r="Z79" s="117">
        <v>0.22</v>
      </c>
      <c r="AA79" s="119">
        <v>0</v>
      </c>
      <c r="AB79" s="120">
        <v>0</v>
      </c>
    </row>
    <row r="80" spans="1:28">
      <c r="A80" s="71"/>
      <c r="B80" s="72"/>
      <c r="C80" s="72"/>
      <c r="D80" s="72" t="s">
        <v>140</v>
      </c>
      <c r="E80" s="119">
        <v>0</v>
      </c>
      <c r="F80" s="119">
        <v>0</v>
      </c>
      <c r="G80" s="119">
        <v>0</v>
      </c>
      <c r="H80" s="119">
        <v>0</v>
      </c>
      <c r="I80" s="119">
        <v>0</v>
      </c>
      <c r="J80" s="119">
        <v>0</v>
      </c>
      <c r="K80" s="119">
        <v>0</v>
      </c>
      <c r="L80" s="119">
        <v>0</v>
      </c>
      <c r="M80" s="121">
        <v>0</v>
      </c>
      <c r="N80" s="117">
        <v>0.14000000000000001</v>
      </c>
      <c r="O80" s="117">
        <v>0.28999999999999998</v>
      </c>
      <c r="P80" s="117">
        <v>0.31</v>
      </c>
      <c r="Q80" s="117">
        <v>0.36</v>
      </c>
      <c r="R80" s="117">
        <v>0.36</v>
      </c>
      <c r="S80" s="117">
        <v>0.34</v>
      </c>
      <c r="T80" s="117">
        <v>0.35</v>
      </c>
      <c r="U80" s="117">
        <v>0.37</v>
      </c>
      <c r="V80" s="117">
        <v>0.34</v>
      </c>
      <c r="W80" s="117">
        <v>0.25</v>
      </c>
      <c r="X80" s="121">
        <v>0</v>
      </c>
      <c r="Y80" s="121">
        <v>0</v>
      </c>
      <c r="Z80" s="121">
        <v>0</v>
      </c>
      <c r="AA80" s="121">
        <v>0</v>
      </c>
      <c r="AB80" s="122">
        <v>0</v>
      </c>
    </row>
    <row r="81" spans="1:28">
      <c r="A81" s="71" t="s">
        <v>146</v>
      </c>
      <c r="B81" s="72" t="s">
        <v>189</v>
      </c>
      <c r="C81" s="72" t="s">
        <v>139</v>
      </c>
      <c r="D81" s="72" t="s">
        <v>190</v>
      </c>
      <c r="E81" s="72">
        <v>1</v>
      </c>
      <c r="F81" s="72">
        <v>1</v>
      </c>
      <c r="G81" s="72">
        <v>1</v>
      </c>
      <c r="H81" s="72">
        <v>1</v>
      </c>
      <c r="I81" s="117">
        <v>1</v>
      </c>
      <c r="J81" s="117">
        <v>1</v>
      </c>
      <c r="K81" s="117">
        <v>0.25</v>
      </c>
      <c r="L81" s="117">
        <v>0.25</v>
      </c>
      <c r="M81" s="117">
        <v>0.25</v>
      </c>
      <c r="N81" s="117">
        <v>0.25</v>
      </c>
      <c r="O81" s="117">
        <v>0.25</v>
      </c>
      <c r="P81" s="117">
        <v>0.25</v>
      </c>
      <c r="Q81" s="117">
        <v>0.25</v>
      </c>
      <c r="R81" s="117">
        <v>0.25</v>
      </c>
      <c r="S81" s="117">
        <v>0.25</v>
      </c>
      <c r="T81" s="117">
        <v>0.25</v>
      </c>
      <c r="U81" s="117">
        <v>0.25</v>
      </c>
      <c r="V81" s="117">
        <v>0.25</v>
      </c>
      <c r="W81" s="117">
        <v>0.25</v>
      </c>
      <c r="X81" s="117">
        <v>0.25</v>
      </c>
      <c r="Y81" s="117">
        <v>0.25</v>
      </c>
      <c r="Z81" s="117">
        <v>1</v>
      </c>
      <c r="AA81" s="117">
        <v>1</v>
      </c>
      <c r="AB81" s="118">
        <v>1</v>
      </c>
    </row>
    <row r="82" spans="1:28">
      <c r="A82" s="71"/>
      <c r="B82" s="72"/>
      <c r="C82" s="72"/>
      <c r="D82" s="72" t="s">
        <v>191</v>
      </c>
      <c r="E82" s="72">
        <v>1</v>
      </c>
      <c r="F82" s="72">
        <v>1</v>
      </c>
      <c r="G82" s="72">
        <v>1</v>
      </c>
      <c r="H82" s="72">
        <v>1</v>
      </c>
      <c r="I82" s="117">
        <v>1</v>
      </c>
      <c r="J82" s="117">
        <v>1</v>
      </c>
      <c r="K82" s="117">
        <v>0.25</v>
      </c>
      <c r="L82" s="117">
        <v>0.25</v>
      </c>
      <c r="M82" s="117">
        <v>0.25</v>
      </c>
      <c r="N82" s="117">
        <v>0.25</v>
      </c>
      <c r="O82" s="117">
        <v>0.25</v>
      </c>
      <c r="P82" s="117">
        <v>0.25</v>
      </c>
      <c r="Q82" s="117">
        <v>0.25</v>
      </c>
      <c r="R82" s="117">
        <v>0.25</v>
      </c>
      <c r="S82" s="117">
        <v>0.25</v>
      </c>
      <c r="T82" s="117">
        <v>0.25</v>
      </c>
      <c r="U82" s="117">
        <v>0.25</v>
      </c>
      <c r="V82" s="117">
        <v>0.25</v>
      </c>
      <c r="W82" s="117">
        <v>0.25</v>
      </c>
      <c r="X82" s="117">
        <v>0.25</v>
      </c>
      <c r="Y82" s="117">
        <v>0.25</v>
      </c>
      <c r="Z82" s="117">
        <v>0.25</v>
      </c>
      <c r="AA82" s="117">
        <v>1</v>
      </c>
      <c r="AB82" s="118">
        <v>1</v>
      </c>
    </row>
    <row r="83" spans="1:28">
      <c r="A83" s="71"/>
      <c r="B83" s="72"/>
      <c r="C83" s="72"/>
      <c r="D83" s="72" t="s">
        <v>140</v>
      </c>
      <c r="E83" s="72">
        <v>1</v>
      </c>
      <c r="F83" s="72">
        <v>1</v>
      </c>
      <c r="G83" s="72">
        <v>1</v>
      </c>
      <c r="H83" s="72">
        <v>1</v>
      </c>
      <c r="I83" s="117">
        <v>1</v>
      </c>
      <c r="J83" s="117">
        <v>1</v>
      </c>
      <c r="K83" s="117">
        <v>1</v>
      </c>
      <c r="L83" s="117">
        <v>1</v>
      </c>
      <c r="M83" s="117">
        <v>0.25</v>
      </c>
      <c r="N83" s="117">
        <v>0.25</v>
      </c>
      <c r="O83" s="117">
        <v>0.25</v>
      </c>
      <c r="P83" s="117">
        <v>0.25</v>
      </c>
      <c r="Q83" s="117">
        <v>0.25</v>
      </c>
      <c r="R83" s="117">
        <v>0.25</v>
      </c>
      <c r="S83" s="117">
        <v>0.25</v>
      </c>
      <c r="T83" s="117">
        <v>0.25</v>
      </c>
      <c r="U83" s="117">
        <v>0.25</v>
      </c>
      <c r="V83" s="117">
        <v>0.25</v>
      </c>
      <c r="W83" s="117">
        <v>0.25</v>
      </c>
      <c r="X83" s="117">
        <v>1</v>
      </c>
      <c r="Y83" s="117">
        <v>1</v>
      </c>
      <c r="Z83" s="117">
        <v>1</v>
      </c>
      <c r="AA83" s="117">
        <v>1</v>
      </c>
      <c r="AB83" s="118">
        <v>1</v>
      </c>
    </row>
    <row r="84" spans="1:28">
      <c r="A84" s="71" t="s">
        <v>322</v>
      </c>
      <c r="B84" s="72" t="s">
        <v>204</v>
      </c>
      <c r="C84" s="72" t="s">
        <v>139</v>
      </c>
      <c r="D84" s="72" t="s">
        <v>190</v>
      </c>
      <c r="E84" s="72">
        <v>0</v>
      </c>
      <c r="F84" s="72">
        <v>0</v>
      </c>
      <c r="G84" s="72">
        <v>0</v>
      </c>
      <c r="H84" s="72">
        <v>0</v>
      </c>
      <c r="I84" s="117">
        <v>0</v>
      </c>
      <c r="J84" s="117">
        <v>0</v>
      </c>
      <c r="K84" s="117">
        <v>1</v>
      </c>
      <c r="L84" s="117">
        <v>1</v>
      </c>
      <c r="M84" s="117">
        <v>1</v>
      </c>
      <c r="N84" s="117">
        <v>1</v>
      </c>
      <c r="O84" s="117">
        <v>1</v>
      </c>
      <c r="P84" s="117">
        <v>1</v>
      </c>
      <c r="Q84" s="117">
        <v>1</v>
      </c>
      <c r="R84" s="117">
        <v>1</v>
      </c>
      <c r="S84" s="117">
        <v>1</v>
      </c>
      <c r="T84" s="117">
        <v>1</v>
      </c>
      <c r="U84" s="117">
        <v>1</v>
      </c>
      <c r="V84" s="117">
        <v>1</v>
      </c>
      <c r="W84" s="117">
        <v>1</v>
      </c>
      <c r="X84" s="117">
        <v>1</v>
      </c>
      <c r="Y84" s="117">
        <v>1</v>
      </c>
      <c r="Z84" s="117">
        <v>0</v>
      </c>
      <c r="AA84" s="117">
        <v>0</v>
      </c>
      <c r="AB84" s="118">
        <v>0</v>
      </c>
    </row>
    <row r="85" spans="1:28">
      <c r="A85" s="71" t="s">
        <v>339</v>
      </c>
      <c r="B85" s="72"/>
      <c r="C85" s="72"/>
      <c r="D85" s="72" t="s">
        <v>191</v>
      </c>
      <c r="E85" s="72">
        <v>0</v>
      </c>
      <c r="F85" s="72">
        <v>0</v>
      </c>
      <c r="G85" s="72">
        <v>0</v>
      </c>
      <c r="H85" s="72">
        <v>0</v>
      </c>
      <c r="I85" s="117">
        <v>0</v>
      </c>
      <c r="J85" s="117">
        <v>0</v>
      </c>
      <c r="K85" s="117">
        <v>1</v>
      </c>
      <c r="L85" s="117">
        <v>1</v>
      </c>
      <c r="M85" s="117">
        <v>1</v>
      </c>
      <c r="N85" s="117">
        <v>1</v>
      </c>
      <c r="O85" s="117">
        <v>1</v>
      </c>
      <c r="P85" s="117">
        <v>1</v>
      </c>
      <c r="Q85" s="117">
        <v>1</v>
      </c>
      <c r="R85" s="117">
        <v>1</v>
      </c>
      <c r="S85" s="117">
        <v>1</v>
      </c>
      <c r="T85" s="117">
        <v>1</v>
      </c>
      <c r="U85" s="117">
        <v>1</v>
      </c>
      <c r="V85" s="117">
        <v>1</v>
      </c>
      <c r="W85" s="117">
        <v>1</v>
      </c>
      <c r="X85" s="117">
        <v>1</v>
      </c>
      <c r="Y85" s="117">
        <v>1</v>
      </c>
      <c r="Z85" s="117">
        <v>1</v>
      </c>
      <c r="AA85" s="117">
        <v>0</v>
      </c>
      <c r="AB85" s="118">
        <v>0</v>
      </c>
    </row>
    <row r="86" spans="1:28">
      <c r="A86" s="71"/>
      <c r="B86" s="72"/>
      <c r="C86" s="72"/>
      <c r="D86" s="72" t="s">
        <v>140</v>
      </c>
      <c r="E86" s="72">
        <v>0</v>
      </c>
      <c r="F86" s="72">
        <v>0</v>
      </c>
      <c r="G86" s="72">
        <v>0</v>
      </c>
      <c r="H86" s="72">
        <v>0</v>
      </c>
      <c r="I86" s="117">
        <v>0</v>
      </c>
      <c r="J86" s="117">
        <v>0</v>
      </c>
      <c r="K86" s="117">
        <v>0</v>
      </c>
      <c r="L86" s="117">
        <v>0</v>
      </c>
      <c r="M86" s="117">
        <v>1</v>
      </c>
      <c r="N86" s="117">
        <v>1</v>
      </c>
      <c r="O86" s="117">
        <v>1</v>
      </c>
      <c r="P86" s="117">
        <v>1</v>
      </c>
      <c r="Q86" s="117">
        <v>1</v>
      </c>
      <c r="R86" s="117">
        <v>1</v>
      </c>
      <c r="S86" s="117">
        <v>1</v>
      </c>
      <c r="T86" s="117">
        <v>1</v>
      </c>
      <c r="U86" s="117">
        <v>1</v>
      </c>
      <c r="V86" s="117">
        <v>1</v>
      </c>
      <c r="W86" s="117">
        <v>1</v>
      </c>
      <c r="X86" s="117">
        <v>0</v>
      </c>
      <c r="Y86" s="117">
        <v>0</v>
      </c>
      <c r="Z86" s="117">
        <v>0</v>
      </c>
      <c r="AA86" s="117">
        <v>0</v>
      </c>
      <c r="AB86" s="118">
        <v>0</v>
      </c>
    </row>
    <row r="87" spans="1:28" hidden="1">
      <c r="A87" s="123" t="s">
        <v>320</v>
      </c>
      <c r="B87" s="124" t="s">
        <v>149</v>
      </c>
      <c r="C87" s="124" t="s">
        <v>139</v>
      </c>
      <c r="D87" s="124" t="s">
        <v>314</v>
      </c>
      <c r="E87" s="125">
        <v>15.56</v>
      </c>
      <c r="F87" s="125">
        <v>15.56</v>
      </c>
      <c r="G87" s="125">
        <v>15.56</v>
      </c>
      <c r="H87" s="125">
        <v>15.56</v>
      </c>
      <c r="I87" s="125">
        <v>15.56</v>
      </c>
      <c r="J87" s="125">
        <v>17.8</v>
      </c>
      <c r="K87" s="125">
        <v>20</v>
      </c>
      <c r="L87" s="125">
        <v>21.11</v>
      </c>
      <c r="M87" s="125">
        <v>21.11</v>
      </c>
      <c r="N87" s="125">
        <v>21.11</v>
      </c>
      <c r="O87" s="125">
        <v>21.11</v>
      </c>
      <c r="P87" s="125">
        <v>21.11</v>
      </c>
      <c r="Q87" s="125">
        <v>21.11</v>
      </c>
      <c r="R87" s="125">
        <v>21.11</v>
      </c>
      <c r="S87" s="125">
        <v>21.11</v>
      </c>
      <c r="T87" s="125">
        <v>21.11</v>
      </c>
      <c r="U87" s="125">
        <v>21.11</v>
      </c>
      <c r="V87" s="125">
        <v>21.11</v>
      </c>
      <c r="W87" s="125">
        <v>21.11</v>
      </c>
      <c r="X87" s="125">
        <v>21.11</v>
      </c>
      <c r="Y87" s="125">
        <v>21.11</v>
      </c>
      <c r="Z87" s="125">
        <v>15.56</v>
      </c>
      <c r="AA87" s="125">
        <v>15.56</v>
      </c>
      <c r="AB87" s="126">
        <v>15.56</v>
      </c>
    </row>
    <row r="88" spans="1:28" hidden="1">
      <c r="A88" s="123"/>
      <c r="B88" s="127" t="s">
        <v>340</v>
      </c>
      <c r="C88" s="124"/>
      <c r="D88" s="124" t="s">
        <v>141</v>
      </c>
      <c r="E88" s="125">
        <v>15.56</v>
      </c>
      <c r="F88" s="125">
        <v>15.56</v>
      </c>
      <c r="G88" s="125">
        <v>15.56</v>
      </c>
      <c r="H88" s="125">
        <v>15.56</v>
      </c>
      <c r="I88" s="125">
        <v>15.56</v>
      </c>
      <c r="J88" s="125">
        <v>15.56</v>
      </c>
      <c r="K88" s="125">
        <v>15.56</v>
      </c>
      <c r="L88" s="125">
        <v>15.56</v>
      </c>
      <c r="M88" s="125">
        <v>15.56</v>
      </c>
      <c r="N88" s="125">
        <v>15.56</v>
      </c>
      <c r="O88" s="125">
        <v>15.56</v>
      </c>
      <c r="P88" s="125">
        <v>15.56</v>
      </c>
      <c r="Q88" s="125">
        <v>15.56</v>
      </c>
      <c r="R88" s="125">
        <v>15.56</v>
      </c>
      <c r="S88" s="125">
        <v>15.56</v>
      </c>
      <c r="T88" s="125">
        <v>15.56</v>
      </c>
      <c r="U88" s="125">
        <v>15.56</v>
      </c>
      <c r="V88" s="125">
        <v>15.56</v>
      </c>
      <c r="W88" s="125">
        <v>15.56</v>
      </c>
      <c r="X88" s="125">
        <v>15.56</v>
      </c>
      <c r="Y88" s="125">
        <v>15.56</v>
      </c>
      <c r="Z88" s="125">
        <v>15.56</v>
      </c>
      <c r="AA88" s="125">
        <v>15.56</v>
      </c>
      <c r="AB88" s="126">
        <v>15.56</v>
      </c>
    </row>
    <row r="89" spans="1:28" hidden="1">
      <c r="A89" s="123"/>
      <c r="B89" s="124"/>
      <c r="C89" s="124"/>
      <c r="D89" s="124" t="s">
        <v>315</v>
      </c>
      <c r="E89" s="125">
        <v>15.56</v>
      </c>
      <c r="F89" s="125">
        <v>15.56</v>
      </c>
      <c r="G89" s="125">
        <v>15.56</v>
      </c>
      <c r="H89" s="125">
        <v>15.56</v>
      </c>
      <c r="I89" s="125">
        <v>15.56</v>
      </c>
      <c r="J89" s="125">
        <v>17.8</v>
      </c>
      <c r="K89" s="125">
        <v>20</v>
      </c>
      <c r="L89" s="125">
        <v>21.11</v>
      </c>
      <c r="M89" s="125">
        <v>21.11</v>
      </c>
      <c r="N89" s="125">
        <v>21.11</v>
      </c>
      <c r="O89" s="125">
        <v>21.11</v>
      </c>
      <c r="P89" s="125">
        <v>21.11</v>
      </c>
      <c r="Q89" s="125">
        <v>21.11</v>
      </c>
      <c r="R89" s="125">
        <v>21.11</v>
      </c>
      <c r="S89" s="125">
        <v>21.11</v>
      </c>
      <c r="T89" s="125">
        <v>21.11</v>
      </c>
      <c r="U89" s="125">
        <v>21.11</v>
      </c>
      <c r="V89" s="125">
        <v>21.11</v>
      </c>
      <c r="W89" s="125">
        <v>21.11</v>
      </c>
      <c r="X89" s="125">
        <v>21.11</v>
      </c>
      <c r="Y89" s="125">
        <v>21.11</v>
      </c>
      <c r="Z89" s="125">
        <v>21.11</v>
      </c>
      <c r="AA89" s="125">
        <v>15.56</v>
      </c>
      <c r="AB89" s="126">
        <v>15.56</v>
      </c>
    </row>
    <row r="90" spans="1:28" hidden="1">
      <c r="A90" s="123"/>
      <c r="B90" s="124"/>
      <c r="C90" s="124"/>
      <c r="D90" s="124" t="s">
        <v>140</v>
      </c>
      <c r="E90" s="125">
        <v>15.56</v>
      </c>
      <c r="F90" s="125">
        <v>15.56</v>
      </c>
      <c r="G90" s="125">
        <v>15.56</v>
      </c>
      <c r="H90" s="125">
        <v>15.56</v>
      </c>
      <c r="I90" s="125">
        <v>15.56</v>
      </c>
      <c r="J90" s="125">
        <v>15.56</v>
      </c>
      <c r="K90" s="125">
        <v>15.56</v>
      </c>
      <c r="L90" s="125">
        <v>17.8</v>
      </c>
      <c r="M90" s="125">
        <v>20</v>
      </c>
      <c r="N90" s="125">
        <v>21.11</v>
      </c>
      <c r="O90" s="125">
        <v>21.11</v>
      </c>
      <c r="P90" s="125">
        <v>21.11</v>
      </c>
      <c r="Q90" s="125">
        <v>21.11</v>
      </c>
      <c r="R90" s="125">
        <v>21.11</v>
      </c>
      <c r="S90" s="125">
        <v>21.11</v>
      </c>
      <c r="T90" s="125">
        <v>21.11</v>
      </c>
      <c r="U90" s="125">
        <v>21.11</v>
      </c>
      <c r="V90" s="125">
        <v>21.11</v>
      </c>
      <c r="W90" s="125">
        <v>21.11</v>
      </c>
      <c r="X90" s="125">
        <v>15.56</v>
      </c>
      <c r="Y90" s="125">
        <v>15.56</v>
      </c>
      <c r="Z90" s="125">
        <v>15.56</v>
      </c>
      <c r="AA90" s="125">
        <v>15.56</v>
      </c>
      <c r="AB90" s="126">
        <v>15.56</v>
      </c>
    </row>
    <row r="91" spans="1:28" hidden="1">
      <c r="A91" s="123"/>
      <c r="B91" s="124"/>
      <c r="C91" s="124"/>
      <c r="D91" s="124" t="s">
        <v>142</v>
      </c>
      <c r="E91" s="125">
        <v>15.56</v>
      </c>
      <c r="F91" s="125">
        <v>15.56</v>
      </c>
      <c r="G91" s="125">
        <v>15.56</v>
      </c>
      <c r="H91" s="125">
        <v>15.56</v>
      </c>
      <c r="I91" s="125">
        <v>15.56</v>
      </c>
      <c r="J91" s="125">
        <v>15.56</v>
      </c>
      <c r="K91" s="125">
        <v>18.329999999999998</v>
      </c>
      <c r="L91" s="125">
        <v>21.11</v>
      </c>
      <c r="M91" s="125">
        <v>21.11</v>
      </c>
      <c r="N91" s="125">
        <v>21.11</v>
      </c>
      <c r="O91" s="125">
        <v>21.11</v>
      </c>
      <c r="P91" s="125">
        <v>21.11</v>
      </c>
      <c r="Q91" s="125">
        <v>21.11</v>
      </c>
      <c r="R91" s="125">
        <v>21.11</v>
      </c>
      <c r="S91" s="125">
        <v>21.11</v>
      </c>
      <c r="T91" s="125">
        <v>21.11</v>
      </c>
      <c r="U91" s="125">
        <v>21.11</v>
      </c>
      <c r="V91" s="125">
        <v>21.11</v>
      </c>
      <c r="W91" s="125">
        <v>21.11</v>
      </c>
      <c r="X91" s="125">
        <v>21.11</v>
      </c>
      <c r="Y91" s="125">
        <v>21.11</v>
      </c>
      <c r="Z91" s="125">
        <v>15.56</v>
      </c>
      <c r="AA91" s="125">
        <v>15.56</v>
      </c>
      <c r="AB91" s="126">
        <v>15.56</v>
      </c>
    </row>
    <row r="92" spans="1:28">
      <c r="A92" s="71" t="s">
        <v>320</v>
      </c>
      <c r="B92" s="72" t="s">
        <v>149</v>
      </c>
      <c r="C92" s="72" t="s">
        <v>139</v>
      </c>
      <c r="D92" s="72" t="s">
        <v>314</v>
      </c>
      <c r="E92" s="117">
        <f t="shared" ref="E92:AB96" si="4">E87*9/5+32</f>
        <v>60.007999999999996</v>
      </c>
      <c r="F92" s="117">
        <f t="shared" si="4"/>
        <v>60.007999999999996</v>
      </c>
      <c r="G92" s="117">
        <f t="shared" si="4"/>
        <v>60.007999999999996</v>
      </c>
      <c r="H92" s="117">
        <f t="shared" si="4"/>
        <v>60.007999999999996</v>
      </c>
      <c r="I92" s="117">
        <f t="shared" si="4"/>
        <v>60.007999999999996</v>
      </c>
      <c r="J92" s="117">
        <f t="shared" si="4"/>
        <v>64.040000000000006</v>
      </c>
      <c r="K92" s="117">
        <f t="shared" si="4"/>
        <v>68</v>
      </c>
      <c r="L92" s="117">
        <f t="shared" si="4"/>
        <v>69.998000000000005</v>
      </c>
      <c r="M92" s="117">
        <f t="shared" si="4"/>
        <v>69.998000000000005</v>
      </c>
      <c r="N92" s="117">
        <f t="shared" si="4"/>
        <v>69.998000000000005</v>
      </c>
      <c r="O92" s="117">
        <f t="shared" si="4"/>
        <v>69.998000000000005</v>
      </c>
      <c r="P92" s="117">
        <f t="shared" si="4"/>
        <v>69.998000000000005</v>
      </c>
      <c r="Q92" s="117">
        <f t="shared" si="4"/>
        <v>69.998000000000005</v>
      </c>
      <c r="R92" s="117">
        <f t="shared" si="4"/>
        <v>69.998000000000005</v>
      </c>
      <c r="S92" s="117">
        <f t="shared" si="4"/>
        <v>69.998000000000005</v>
      </c>
      <c r="T92" s="117">
        <f t="shared" si="4"/>
        <v>69.998000000000005</v>
      </c>
      <c r="U92" s="117">
        <f t="shared" si="4"/>
        <v>69.998000000000005</v>
      </c>
      <c r="V92" s="117">
        <f t="shared" si="4"/>
        <v>69.998000000000005</v>
      </c>
      <c r="W92" s="117">
        <f t="shared" si="4"/>
        <v>69.998000000000005</v>
      </c>
      <c r="X92" s="117">
        <f t="shared" si="4"/>
        <v>69.998000000000005</v>
      </c>
      <c r="Y92" s="117">
        <f t="shared" si="4"/>
        <v>69.998000000000005</v>
      </c>
      <c r="Z92" s="117">
        <f t="shared" si="4"/>
        <v>60.007999999999996</v>
      </c>
      <c r="AA92" s="117">
        <f t="shared" si="4"/>
        <v>60.007999999999996</v>
      </c>
      <c r="AB92" s="118">
        <f t="shared" si="4"/>
        <v>60.007999999999996</v>
      </c>
    </row>
    <row r="93" spans="1:28">
      <c r="A93" s="71"/>
      <c r="B93" s="128" t="s">
        <v>150</v>
      </c>
      <c r="C93" s="72"/>
      <c r="D93" s="72" t="s">
        <v>141</v>
      </c>
      <c r="E93" s="117">
        <f t="shared" si="4"/>
        <v>60.007999999999996</v>
      </c>
      <c r="F93" s="117">
        <f t="shared" si="4"/>
        <v>60.007999999999996</v>
      </c>
      <c r="G93" s="117">
        <f t="shared" si="4"/>
        <v>60.007999999999996</v>
      </c>
      <c r="H93" s="117">
        <f t="shared" si="4"/>
        <v>60.007999999999996</v>
      </c>
      <c r="I93" s="117">
        <f t="shared" si="4"/>
        <v>60.007999999999996</v>
      </c>
      <c r="J93" s="117">
        <f t="shared" si="4"/>
        <v>60.007999999999996</v>
      </c>
      <c r="K93" s="129">
        <f t="shared" si="4"/>
        <v>60.007999999999996</v>
      </c>
      <c r="L93" s="117">
        <f t="shared" si="4"/>
        <v>60.007999999999996</v>
      </c>
      <c r="M93" s="117">
        <f t="shared" si="4"/>
        <v>60.007999999999996</v>
      </c>
      <c r="N93" s="117">
        <f t="shared" si="4"/>
        <v>60.007999999999996</v>
      </c>
      <c r="O93" s="117">
        <f t="shared" si="4"/>
        <v>60.007999999999996</v>
      </c>
      <c r="P93" s="117">
        <f t="shared" si="4"/>
        <v>60.007999999999996</v>
      </c>
      <c r="Q93" s="117">
        <f t="shared" si="4"/>
        <v>60.007999999999996</v>
      </c>
      <c r="R93" s="117">
        <f t="shared" si="4"/>
        <v>60.007999999999996</v>
      </c>
      <c r="S93" s="117">
        <f t="shared" si="4"/>
        <v>60.007999999999996</v>
      </c>
      <c r="T93" s="117">
        <f t="shared" si="4"/>
        <v>60.007999999999996</v>
      </c>
      <c r="U93" s="117">
        <f t="shared" si="4"/>
        <v>60.007999999999996</v>
      </c>
      <c r="V93" s="117">
        <f t="shared" si="4"/>
        <v>60.007999999999996</v>
      </c>
      <c r="W93" s="117">
        <f t="shared" si="4"/>
        <v>60.007999999999996</v>
      </c>
      <c r="X93" s="117">
        <f t="shared" si="4"/>
        <v>60.007999999999996</v>
      </c>
      <c r="Y93" s="117">
        <f t="shared" si="4"/>
        <v>60.007999999999996</v>
      </c>
      <c r="Z93" s="117">
        <f t="shared" si="4"/>
        <v>60.007999999999996</v>
      </c>
      <c r="AA93" s="117">
        <f t="shared" si="4"/>
        <v>60.007999999999996</v>
      </c>
      <c r="AB93" s="118">
        <f t="shared" si="4"/>
        <v>60.007999999999996</v>
      </c>
    </row>
    <row r="94" spans="1:28">
      <c r="A94" s="71"/>
      <c r="B94" s="72"/>
      <c r="C94" s="72"/>
      <c r="D94" s="72" t="s">
        <v>315</v>
      </c>
      <c r="E94" s="117">
        <f t="shared" si="4"/>
        <v>60.007999999999996</v>
      </c>
      <c r="F94" s="117">
        <f t="shared" si="4"/>
        <v>60.007999999999996</v>
      </c>
      <c r="G94" s="117">
        <f t="shared" si="4"/>
        <v>60.007999999999996</v>
      </c>
      <c r="H94" s="117">
        <f t="shared" si="4"/>
        <v>60.007999999999996</v>
      </c>
      <c r="I94" s="117">
        <f t="shared" si="4"/>
        <v>60.007999999999996</v>
      </c>
      <c r="J94" s="117">
        <f t="shared" si="4"/>
        <v>64.040000000000006</v>
      </c>
      <c r="K94" s="129">
        <f t="shared" si="4"/>
        <v>68</v>
      </c>
      <c r="L94" s="117">
        <f t="shared" si="4"/>
        <v>69.998000000000005</v>
      </c>
      <c r="M94" s="117">
        <f t="shared" si="4"/>
        <v>69.998000000000005</v>
      </c>
      <c r="N94" s="117">
        <f t="shared" si="4"/>
        <v>69.998000000000005</v>
      </c>
      <c r="O94" s="117">
        <f t="shared" si="4"/>
        <v>69.998000000000005</v>
      </c>
      <c r="P94" s="117">
        <f t="shared" si="4"/>
        <v>69.998000000000005</v>
      </c>
      <c r="Q94" s="117">
        <f t="shared" si="4"/>
        <v>69.998000000000005</v>
      </c>
      <c r="R94" s="117">
        <f t="shared" si="4"/>
        <v>69.998000000000005</v>
      </c>
      <c r="S94" s="117">
        <f t="shared" si="4"/>
        <v>69.998000000000005</v>
      </c>
      <c r="T94" s="117">
        <f t="shared" si="4"/>
        <v>69.998000000000005</v>
      </c>
      <c r="U94" s="117">
        <f t="shared" si="4"/>
        <v>69.998000000000005</v>
      </c>
      <c r="V94" s="117">
        <f t="shared" si="4"/>
        <v>69.998000000000005</v>
      </c>
      <c r="W94" s="117">
        <f t="shared" si="4"/>
        <v>69.998000000000005</v>
      </c>
      <c r="X94" s="117">
        <f t="shared" si="4"/>
        <v>69.998000000000005</v>
      </c>
      <c r="Y94" s="117">
        <f t="shared" si="4"/>
        <v>69.998000000000005</v>
      </c>
      <c r="Z94" s="117">
        <f t="shared" si="4"/>
        <v>69.998000000000005</v>
      </c>
      <c r="AA94" s="117">
        <f t="shared" si="4"/>
        <v>60.007999999999996</v>
      </c>
      <c r="AB94" s="118">
        <f t="shared" si="4"/>
        <v>60.007999999999996</v>
      </c>
    </row>
    <row r="95" spans="1:28">
      <c r="A95" s="71"/>
      <c r="B95" s="72"/>
      <c r="C95" s="72"/>
      <c r="D95" s="72" t="s">
        <v>140</v>
      </c>
      <c r="E95" s="117">
        <f t="shared" si="4"/>
        <v>60.007999999999996</v>
      </c>
      <c r="F95" s="117">
        <f t="shared" si="4"/>
        <v>60.007999999999996</v>
      </c>
      <c r="G95" s="117">
        <f t="shared" si="4"/>
        <v>60.007999999999996</v>
      </c>
      <c r="H95" s="117">
        <f t="shared" si="4"/>
        <v>60.007999999999996</v>
      </c>
      <c r="I95" s="117">
        <f t="shared" si="4"/>
        <v>60.007999999999996</v>
      </c>
      <c r="J95" s="117">
        <f t="shared" si="4"/>
        <v>60.007999999999996</v>
      </c>
      <c r="K95" s="129">
        <f t="shared" si="4"/>
        <v>60.007999999999996</v>
      </c>
      <c r="L95" s="117">
        <f t="shared" si="4"/>
        <v>64.040000000000006</v>
      </c>
      <c r="M95" s="117">
        <f t="shared" si="4"/>
        <v>68</v>
      </c>
      <c r="N95" s="117">
        <f t="shared" si="4"/>
        <v>69.998000000000005</v>
      </c>
      <c r="O95" s="117">
        <f t="shared" si="4"/>
        <v>69.998000000000005</v>
      </c>
      <c r="P95" s="117">
        <f t="shared" si="4"/>
        <v>69.998000000000005</v>
      </c>
      <c r="Q95" s="117">
        <f t="shared" si="4"/>
        <v>69.998000000000005</v>
      </c>
      <c r="R95" s="117">
        <f t="shared" si="4"/>
        <v>69.998000000000005</v>
      </c>
      <c r="S95" s="117">
        <f t="shared" si="4"/>
        <v>69.998000000000005</v>
      </c>
      <c r="T95" s="117">
        <f t="shared" si="4"/>
        <v>69.998000000000005</v>
      </c>
      <c r="U95" s="117">
        <f t="shared" si="4"/>
        <v>69.998000000000005</v>
      </c>
      <c r="V95" s="117">
        <f t="shared" si="4"/>
        <v>69.998000000000005</v>
      </c>
      <c r="W95" s="117">
        <f t="shared" si="4"/>
        <v>69.998000000000005</v>
      </c>
      <c r="X95" s="117">
        <f t="shared" si="4"/>
        <v>60.007999999999996</v>
      </c>
      <c r="Y95" s="117">
        <f t="shared" si="4"/>
        <v>60.007999999999996</v>
      </c>
      <c r="Z95" s="117">
        <f t="shared" si="4"/>
        <v>60.007999999999996</v>
      </c>
      <c r="AA95" s="117">
        <f t="shared" si="4"/>
        <v>60.007999999999996</v>
      </c>
      <c r="AB95" s="118">
        <f t="shared" si="4"/>
        <v>60.007999999999996</v>
      </c>
    </row>
    <row r="96" spans="1:28">
      <c r="A96" s="71"/>
      <c r="B96" s="72"/>
      <c r="C96" s="72"/>
      <c r="D96" s="72" t="s">
        <v>142</v>
      </c>
      <c r="E96" s="117">
        <f t="shared" si="4"/>
        <v>60.007999999999996</v>
      </c>
      <c r="F96" s="117">
        <f t="shared" si="4"/>
        <v>60.007999999999996</v>
      </c>
      <c r="G96" s="117">
        <f t="shared" si="4"/>
        <v>60.007999999999996</v>
      </c>
      <c r="H96" s="117">
        <f t="shared" si="4"/>
        <v>60.007999999999996</v>
      </c>
      <c r="I96" s="117">
        <f t="shared" si="4"/>
        <v>60.007999999999996</v>
      </c>
      <c r="J96" s="117">
        <f t="shared" si="4"/>
        <v>60.007999999999996</v>
      </c>
      <c r="K96" s="129">
        <f t="shared" si="4"/>
        <v>64.994</v>
      </c>
      <c r="L96" s="117">
        <f t="shared" si="4"/>
        <v>69.998000000000005</v>
      </c>
      <c r="M96" s="117">
        <f t="shared" si="4"/>
        <v>69.998000000000005</v>
      </c>
      <c r="N96" s="117">
        <f t="shared" si="4"/>
        <v>69.998000000000005</v>
      </c>
      <c r="O96" s="117">
        <f t="shared" si="4"/>
        <v>69.998000000000005</v>
      </c>
      <c r="P96" s="117">
        <f t="shared" si="4"/>
        <v>69.998000000000005</v>
      </c>
      <c r="Q96" s="117">
        <f t="shared" si="4"/>
        <v>69.998000000000005</v>
      </c>
      <c r="R96" s="117">
        <f t="shared" si="4"/>
        <v>69.998000000000005</v>
      </c>
      <c r="S96" s="117">
        <f t="shared" si="4"/>
        <v>69.998000000000005</v>
      </c>
      <c r="T96" s="117">
        <f t="shared" si="4"/>
        <v>69.998000000000005</v>
      </c>
      <c r="U96" s="117">
        <f t="shared" si="4"/>
        <v>69.998000000000005</v>
      </c>
      <c r="V96" s="117">
        <f t="shared" si="4"/>
        <v>69.998000000000005</v>
      </c>
      <c r="W96" s="117">
        <f t="shared" si="4"/>
        <v>69.998000000000005</v>
      </c>
      <c r="X96" s="117">
        <f t="shared" si="4"/>
        <v>69.998000000000005</v>
      </c>
      <c r="Y96" s="117">
        <f t="shared" si="4"/>
        <v>69.998000000000005</v>
      </c>
      <c r="Z96" s="117">
        <f t="shared" si="4"/>
        <v>60.007999999999996</v>
      </c>
      <c r="AA96" s="117">
        <f t="shared" si="4"/>
        <v>60.007999999999996</v>
      </c>
      <c r="AB96" s="118">
        <f t="shared" si="4"/>
        <v>60.007999999999996</v>
      </c>
    </row>
    <row r="97" spans="1:28" hidden="1">
      <c r="A97" s="123" t="s">
        <v>321</v>
      </c>
      <c r="B97" s="124" t="s">
        <v>149</v>
      </c>
      <c r="C97" s="124" t="s">
        <v>139</v>
      </c>
      <c r="D97" s="124" t="s">
        <v>314</v>
      </c>
      <c r="E97" s="125">
        <v>29.44</v>
      </c>
      <c r="F97" s="125">
        <v>29.44</v>
      </c>
      <c r="G97" s="125">
        <v>29.44</v>
      </c>
      <c r="H97" s="125">
        <v>29.44</v>
      </c>
      <c r="I97" s="125">
        <v>29.44</v>
      </c>
      <c r="J97" s="125">
        <v>27.8</v>
      </c>
      <c r="K97" s="125">
        <v>25.6</v>
      </c>
      <c r="L97" s="125">
        <v>23.89</v>
      </c>
      <c r="M97" s="125">
        <v>23.89</v>
      </c>
      <c r="N97" s="125">
        <v>23.89</v>
      </c>
      <c r="O97" s="125">
        <v>23.89</v>
      </c>
      <c r="P97" s="125">
        <v>23.89</v>
      </c>
      <c r="Q97" s="125">
        <v>23.89</v>
      </c>
      <c r="R97" s="125">
        <v>23.89</v>
      </c>
      <c r="S97" s="125">
        <v>23.89</v>
      </c>
      <c r="T97" s="125">
        <v>23.89</v>
      </c>
      <c r="U97" s="125">
        <v>23.89</v>
      </c>
      <c r="V97" s="125">
        <v>23.89</v>
      </c>
      <c r="W97" s="125">
        <v>23.89</v>
      </c>
      <c r="X97" s="125">
        <v>23.89</v>
      </c>
      <c r="Y97" s="125">
        <v>23.89</v>
      </c>
      <c r="Z97" s="125">
        <v>29.44</v>
      </c>
      <c r="AA97" s="125">
        <v>29.44</v>
      </c>
      <c r="AB97" s="126">
        <v>29.44</v>
      </c>
    </row>
    <row r="98" spans="1:28" hidden="1">
      <c r="A98" s="123"/>
      <c r="B98" s="127" t="s">
        <v>340</v>
      </c>
      <c r="C98" s="124"/>
      <c r="D98" s="124" t="s">
        <v>142</v>
      </c>
      <c r="E98" s="125">
        <v>29.44</v>
      </c>
      <c r="F98" s="125">
        <v>29.44</v>
      </c>
      <c r="G98" s="125">
        <v>29.44</v>
      </c>
      <c r="H98" s="125">
        <v>29.44</v>
      </c>
      <c r="I98" s="125">
        <v>29.44</v>
      </c>
      <c r="J98" s="125">
        <v>29.44</v>
      </c>
      <c r="K98" s="125">
        <v>29.44</v>
      </c>
      <c r="L98" s="125">
        <v>29.44</v>
      </c>
      <c r="M98" s="125">
        <v>29.44</v>
      </c>
      <c r="N98" s="125">
        <v>29.44</v>
      </c>
      <c r="O98" s="125">
        <v>29.44</v>
      </c>
      <c r="P98" s="125">
        <v>29.44</v>
      </c>
      <c r="Q98" s="125">
        <v>29.44</v>
      </c>
      <c r="R98" s="125">
        <v>29.44</v>
      </c>
      <c r="S98" s="125">
        <v>29.44</v>
      </c>
      <c r="T98" s="125">
        <v>29.44</v>
      </c>
      <c r="U98" s="125">
        <v>29.44</v>
      </c>
      <c r="V98" s="125">
        <v>29.44</v>
      </c>
      <c r="W98" s="125">
        <v>29.44</v>
      </c>
      <c r="X98" s="125">
        <v>29.44</v>
      </c>
      <c r="Y98" s="125">
        <v>29.44</v>
      </c>
      <c r="Z98" s="125">
        <v>29.44</v>
      </c>
      <c r="AA98" s="125">
        <v>29.44</v>
      </c>
      <c r="AB98" s="126">
        <v>29.44</v>
      </c>
    </row>
    <row r="99" spans="1:28" hidden="1">
      <c r="A99" s="123"/>
      <c r="B99" s="124"/>
      <c r="C99" s="124"/>
      <c r="D99" s="124" t="s">
        <v>315</v>
      </c>
      <c r="E99" s="125">
        <v>29.44</v>
      </c>
      <c r="F99" s="125">
        <v>29.44</v>
      </c>
      <c r="G99" s="125">
        <v>29.44</v>
      </c>
      <c r="H99" s="125">
        <v>29.44</v>
      </c>
      <c r="I99" s="125">
        <v>29.44</v>
      </c>
      <c r="J99" s="125">
        <v>27.8</v>
      </c>
      <c r="K99" s="125">
        <v>25.6</v>
      </c>
      <c r="L99" s="125">
        <v>23.89</v>
      </c>
      <c r="M99" s="125">
        <v>23.89</v>
      </c>
      <c r="N99" s="125">
        <v>23.89</v>
      </c>
      <c r="O99" s="125">
        <v>23.89</v>
      </c>
      <c r="P99" s="125">
        <v>23.89</v>
      </c>
      <c r="Q99" s="125">
        <v>23.89</v>
      </c>
      <c r="R99" s="125">
        <v>23.89</v>
      </c>
      <c r="S99" s="125">
        <v>23.89</v>
      </c>
      <c r="T99" s="125">
        <v>23.89</v>
      </c>
      <c r="U99" s="125">
        <v>23.89</v>
      </c>
      <c r="V99" s="125">
        <v>23.89</v>
      </c>
      <c r="W99" s="125">
        <v>23.89</v>
      </c>
      <c r="X99" s="125">
        <v>23.89</v>
      </c>
      <c r="Y99" s="125">
        <v>23.89</v>
      </c>
      <c r="Z99" s="125">
        <v>29.44</v>
      </c>
      <c r="AA99" s="125">
        <v>29.44</v>
      </c>
      <c r="AB99" s="126">
        <v>29.44</v>
      </c>
    </row>
    <row r="100" spans="1:28" hidden="1">
      <c r="A100" s="123"/>
      <c r="B100" s="124"/>
      <c r="C100" s="124"/>
      <c r="D100" s="124" t="s">
        <v>140</v>
      </c>
      <c r="E100" s="125">
        <v>29.44</v>
      </c>
      <c r="F100" s="125">
        <v>29.44</v>
      </c>
      <c r="G100" s="125">
        <v>29.44</v>
      </c>
      <c r="H100" s="125">
        <v>29.44</v>
      </c>
      <c r="I100" s="125">
        <v>29.44</v>
      </c>
      <c r="J100" s="125">
        <v>27.8</v>
      </c>
      <c r="K100" s="125">
        <v>25.6</v>
      </c>
      <c r="L100" s="125">
        <v>23.89</v>
      </c>
      <c r="M100" s="125">
        <v>23.89</v>
      </c>
      <c r="N100" s="125">
        <v>23.89</v>
      </c>
      <c r="O100" s="125">
        <v>23.89</v>
      </c>
      <c r="P100" s="125">
        <v>23.89</v>
      </c>
      <c r="Q100" s="125">
        <v>23.89</v>
      </c>
      <c r="R100" s="125">
        <v>23.89</v>
      </c>
      <c r="S100" s="125">
        <v>23.89</v>
      </c>
      <c r="T100" s="125">
        <v>23.89</v>
      </c>
      <c r="U100" s="125">
        <v>23.89</v>
      </c>
      <c r="V100" s="125">
        <v>23.89</v>
      </c>
      <c r="W100" s="125">
        <v>23.89</v>
      </c>
      <c r="X100" s="125">
        <v>23.89</v>
      </c>
      <c r="Y100" s="125">
        <v>23.89</v>
      </c>
      <c r="Z100" s="125">
        <v>29.44</v>
      </c>
      <c r="AA100" s="125">
        <v>29.44</v>
      </c>
      <c r="AB100" s="126">
        <v>29.44</v>
      </c>
    </row>
    <row r="101" spans="1:28" hidden="1">
      <c r="A101" s="123"/>
      <c r="B101" s="124"/>
      <c r="C101" s="124"/>
      <c r="D101" s="124" t="s">
        <v>141</v>
      </c>
      <c r="E101" s="125">
        <v>29.44</v>
      </c>
      <c r="F101" s="125">
        <v>29.44</v>
      </c>
      <c r="G101" s="125">
        <v>29.44</v>
      </c>
      <c r="H101" s="125">
        <v>29.44</v>
      </c>
      <c r="I101" s="125">
        <v>29.44</v>
      </c>
      <c r="J101" s="125">
        <v>29.44</v>
      </c>
      <c r="K101" s="125">
        <v>26.67</v>
      </c>
      <c r="L101" s="125">
        <v>23.89</v>
      </c>
      <c r="M101" s="125">
        <v>23.89</v>
      </c>
      <c r="N101" s="125">
        <v>23.89</v>
      </c>
      <c r="O101" s="125">
        <v>23.89</v>
      </c>
      <c r="P101" s="125">
        <v>23.89</v>
      </c>
      <c r="Q101" s="125">
        <v>23.89</v>
      </c>
      <c r="R101" s="125">
        <v>23.89</v>
      </c>
      <c r="S101" s="125">
        <v>23.89</v>
      </c>
      <c r="T101" s="125">
        <v>23.89</v>
      </c>
      <c r="U101" s="125">
        <v>23.89</v>
      </c>
      <c r="V101" s="125">
        <v>23.89</v>
      </c>
      <c r="W101" s="125">
        <v>23.89</v>
      </c>
      <c r="X101" s="125">
        <v>23.89</v>
      </c>
      <c r="Y101" s="125">
        <v>23.89</v>
      </c>
      <c r="Z101" s="125">
        <v>29.44</v>
      </c>
      <c r="AA101" s="125">
        <v>29.44</v>
      </c>
      <c r="AB101" s="126">
        <v>29.44</v>
      </c>
    </row>
    <row r="102" spans="1:28">
      <c r="A102" s="71" t="s">
        <v>321</v>
      </c>
      <c r="B102" s="72" t="s">
        <v>149</v>
      </c>
      <c r="C102" s="72" t="s">
        <v>139</v>
      </c>
      <c r="D102" s="72" t="s">
        <v>314</v>
      </c>
      <c r="E102" s="117">
        <f t="shared" ref="E102:AB106" si="5">E97*9/5+32</f>
        <v>84.992000000000004</v>
      </c>
      <c r="F102" s="117">
        <f t="shared" si="5"/>
        <v>84.992000000000004</v>
      </c>
      <c r="G102" s="117">
        <f t="shared" si="5"/>
        <v>84.992000000000004</v>
      </c>
      <c r="H102" s="117">
        <f t="shared" si="5"/>
        <v>84.992000000000004</v>
      </c>
      <c r="I102" s="117">
        <f t="shared" si="5"/>
        <v>84.992000000000004</v>
      </c>
      <c r="J102" s="117">
        <f t="shared" si="5"/>
        <v>82.04</v>
      </c>
      <c r="K102" s="117">
        <f t="shared" si="5"/>
        <v>78.08</v>
      </c>
      <c r="L102" s="117">
        <f t="shared" si="5"/>
        <v>75.001999999999995</v>
      </c>
      <c r="M102" s="117">
        <f t="shared" si="5"/>
        <v>75.001999999999995</v>
      </c>
      <c r="N102" s="117">
        <f t="shared" si="5"/>
        <v>75.001999999999995</v>
      </c>
      <c r="O102" s="117">
        <f t="shared" si="5"/>
        <v>75.001999999999995</v>
      </c>
      <c r="P102" s="117">
        <f t="shared" si="5"/>
        <v>75.001999999999995</v>
      </c>
      <c r="Q102" s="117">
        <f t="shared" si="5"/>
        <v>75.001999999999995</v>
      </c>
      <c r="R102" s="117">
        <f t="shared" si="5"/>
        <v>75.001999999999995</v>
      </c>
      <c r="S102" s="117">
        <f t="shared" si="5"/>
        <v>75.001999999999995</v>
      </c>
      <c r="T102" s="117">
        <f t="shared" si="5"/>
        <v>75.001999999999995</v>
      </c>
      <c r="U102" s="117">
        <f t="shared" si="5"/>
        <v>75.001999999999995</v>
      </c>
      <c r="V102" s="117">
        <f t="shared" si="5"/>
        <v>75.001999999999995</v>
      </c>
      <c r="W102" s="117">
        <f t="shared" si="5"/>
        <v>75.001999999999995</v>
      </c>
      <c r="X102" s="117">
        <f t="shared" si="5"/>
        <v>75.001999999999995</v>
      </c>
      <c r="Y102" s="117">
        <f t="shared" si="5"/>
        <v>75.001999999999995</v>
      </c>
      <c r="Z102" s="117">
        <f t="shared" si="5"/>
        <v>84.992000000000004</v>
      </c>
      <c r="AA102" s="117">
        <f t="shared" si="5"/>
        <v>84.992000000000004</v>
      </c>
      <c r="AB102" s="118">
        <f t="shared" si="5"/>
        <v>84.992000000000004</v>
      </c>
    </row>
    <row r="103" spans="1:28">
      <c r="A103" s="71"/>
      <c r="B103" s="128" t="s">
        <v>150</v>
      </c>
      <c r="C103" s="72"/>
      <c r="D103" s="72" t="s">
        <v>142</v>
      </c>
      <c r="E103" s="117">
        <f>E98*9/5+32</f>
        <v>84.992000000000004</v>
      </c>
      <c r="F103" s="117">
        <f t="shared" si="5"/>
        <v>84.992000000000004</v>
      </c>
      <c r="G103" s="117">
        <f t="shared" si="5"/>
        <v>84.992000000000004</v>
      </c>
      <c r="H103" s="117">
        <f t="shared" si="5"/>
        <v>84.992000000000004</v>
      </c>
      <c r="I103" s="117">
        <f t="shared" si="5"/>
        <v>84.992000000000004</v>
      </c>
      <c r="J103" s="117">
        <f t="shared" si="5"/>
        <v>84.992000000000004</v>
      </c>
      <c r="K103" s="117">
        <f t="shared" si="5"/>
        <v>84.992000000000004</v>
      </c>
      <c r="L103" s="117">
        <f t="shared" si="5"/>
        <v>84.992000000000004</v>
      </c>
      <c r="M103" s="117">
        <f t="shared" si="5"/>
        <v>84.992000000000004</v>
      </c>
      <c r="N103" s="117">
        <f t="shared" si="5"/>
        <v>84.992000000000004</v>
      </c>
      <c r="O103" s="117">
        <f t="shared" si="5"/>
        <v>84.992000000000004</v>
      </c>
      <c r="P103" s="117">
        <f t="shared" si="5"/>
        <v>84.992000000000004</v>
      </c>
      <c r="Q103" s="117">
        <f t="shared" si="5"/>
        <v>84.992000000000004</v>
      </c>
      <c r="R103" s="117">
        <f t="shared" si="5"/>
        <v>84.992000000000004</v>
      </c>
      <c r="S103" s="117">
        <f t="shared" si="5"/>
        <v>84.992000000000004</v>
      </c>
      <c r="T103" s="117">
        <f t="shared" si="5"/>
        <v>84.992000000000004</v>
      </c>
      <c r="U103" s="117">
        <f t="shared" si="5"/>
        <v>84.992000000000004</v>
      </c>
      <c r="V103" s="117">
        <f t="shared" si="5"/>
        <v>84.992000000000004</v>
      </c>
      <c r="W103" s="117">
        <f t="shared" si="5"/>
        <v>84.992000000000004</v>
      </c>
      <c r="X103" s="117">
        <f t="shared" si="5"/>
        <v>84.992000000000004</v>
      </c>
      <c r="Y103" s="117">
        <f t="shared" si="5"/>
        <v>84.992000000000004</v>
      </c>
      <c r="Z103" s="117">
        <f t="shared" si="5"/>
        <v>84.992000000000004</v>
      </c>
      <c r="AA103" s="117">
        <f t="shared" si="5"/>
        <v>84.992000000000004</v>
      </c>
      <c r="AB103" s="118">
        <f t="shared" si="5"/>
        <v>84.992000000000004</v>
      </c>
    </row>
    <row r="104" spans="1:28">
      <c r="A104" s="71"/>
      <c r="B104" s="72"/>
      <c r="C104" s="72"/>
      <c r="D104" s="72" t="s">
        <v>315</v>
      </c>
      <c r="E104" s="117">
        <f>E99*9/5+32</f>
        <v>84.992000000000004</v>
      </c>
      <c r="F104" s="117">
        <f t="shared" si="5"/>
        <v>84.992000000000004</v>
      </c>
      <c r="G104" s="117">
        <f t="shared" si="5"/>
        <v>84.992000000000004</v>
      </c>
      <c r="H104" s="117">
        <f t="shared" si="5"/>
        <v>84.992000000000004</v>
      </c>
      <c r="I104" s="117">
        <f t="shared" si="5"/>
        <v>84.992000000000004</v>
      </c>
      <c r="J104" s="117">
        <f t="shared" si="5"/>
        <v>82.04</v>
      </c>
      <c r="K104" s="117">
        <f t="shared" si="5"/>
        <v>78.08</v>
      </c>
      <c r="L104" s="117">
        <f t="shared" si="5"/>
        <v>75.001999999999995</v>
      </c>
      <c r="M104" s="117">
        <f t="shared" si="5"/>
        <v>75.001999999999995</v>
      </c>
      <c r="N104" s="117">
        <f t="shared" si="5"/>
        <v>75.001999999999995</v>
      </c>
      <c r="O104" s="117">
        <f t="shared" si="5"/>
        <v>75.001999999999995</v>
      </c>
      <c r="P104" s="117">
        <f t="shared" si="5"/>
        <v>75.001999999999995</v>
      </c>
      <c r="Q104" s="117">
        <f t="shared" si="5"/>
        <v>75.001999999999995</v>
      </c>
      <c r="R104" s="117">
        <f t="shared" si="5"/>
        <v>75.001999999999995</v>
      </c>
      <c r="S104" s="117">
        <f t="shared" si="5"/>
        <v>75.001999999999995</v>
      </c>
      <c r="T104" s="117">
        <f t="shared" si="5"/>
        <v>75.001999999999995</v>
      </c>
      <c r="U104" s="117">
        <f t="shared" si="5"/>
        <v>75.001999999999995</v>
      </c>
      <c r="V104" s="117">
        <f t="shared" si="5"/>
        <v>75.001999999999995</v>
      </c>
      <c r="W104" s="117">
        <f t="shared" si="5"/>
        <v>75.001999999999995</v>
      </c>
      <c r="X104" s="117">
        <f t="shared" si="5"/>
        <v>75.001999999999995</v>
      </c>
      <c r="Y104" s="117">
        <f t="shared" si="5"/>
        <v>75.001999999999995</v>
      </c>
      <c r="Z104" s="117">
        <f t="shared" si="5"/>
        <v>84.992000000000004</v>
      </c>
      <c r="AA104" s="117">
        <f t="shared" si="5"/>
        <v>84.992000000000004</v>
      </c>
      <c r="AB104" s="118">
        <f t="shared" si="5"/>
        <v>84.992000000000004</v>
      </c>
    </row>
    <row r="105" spans="1:28">
      <c r="A105" s="71"/>
      <c r="B105" s="72"/>
      <c r="C105" s="72"/>
      <c r="D105" s="72" t="s">
        <v>140</v>
      </c>
      <c r="E105" s="117">
        <f>E100*9/5+32</f>
        <v>84.992000000000004</v>
      </c>
      <c r="F105" s="117">
        <f t="shared" si="5"/>
        <v>84.992000000000004</v>
      </c>
      <c r="G105" s="117">
        <f t="shared" si="5"/>
        <v>84.992000000000004</v>
      </c>
      <c r="H105" s="117">
        <f t="shared" si="5"/>
        <v>84.992000000000004</v>
      </c>
      <c r="I105" s="117">
        <f t="shared" si="5"/>
        <v>84.992000000000004</v>
      </c>
      <c r="J105" s="117">
        <f t="shared" si="5"/>
        <v>82.04</v>
      </c>
      <c r="K105" s="117">
        <f t="shared" si="5"/>
        <v>78.08</v>
      </c>
      <c r="L105" s="117">
        <f t="shared" si="5"/>
        <v>75.001999999999995</v>
      </c>
      <c r="M105" s="117">
        <f t="shared" si="5"/>
        <v>75.001999999999995</v>
      </c>
      <c r="N105" s="117">
        <f t="shared" si="5"/>
        <v>75.001999999999995</v>
      </c>
      <c r="O105" s="117">
        <f t="shared" si="5"/>
        <v>75.001999999999995</v>
      </c>
      <c r="P105" s="117">
        <f t="shared" si="5"/>
        <v>75.001999999999995</v>
      </c>
      <c r="Q105" s="117">
        <f t="shared" si="5"/>
        <v>75.001999999999995</v>
      </c>
      <c r="R105" s="117">
        <f t="shared" si="5"/>
        <v>75.001999999999995</v>
      </c>
      <c r="S105" s="117">
        <f t="shared" si="5"/>
        <v>75.001999999999995</v>
      </c>
      <c r="T105" s="117">
        <f t="shared" si="5"/>
        <v>75.001999999999995</v>
      </c>
      <c r="U105" s="117">
        <f t="shared" si="5"/>
        <v>75.001999999999995</v>
      </c>
      <c r="V105" s="117">
        <f t="shared" si="5"/>
        <v>75.001999999999995</v>
      </c>
      <c r="W105" s="117">
        <f t="shared" si="5"/>
        <v>75.001999999999995</v>
      </c>
      <c r="X105" s="117">
        <f t="shared" si="5"/>
        <v>75.001999999999995</v>
      </c>
      <c r="Y105" s="117">
        <f t="shared" si="5"/>
        <v>75.001999999999995</v>
      </c>
      <c r="Z105" s="117">
        <f t="shared" si="5"/>
        <v>84.992000000000004</v>
      </c>
      <c r="AA105" s="117">
        <f t="shared" si="5"/>
        <v>84.992000000000004</v>
      </c>
      <c r="AB105" s="118">
        <f t="shared" si="5"/>
        <v>84.992000000000004</v>
      </c>
    </row>
    <row r="106" spans="1:28">
      <c r="A106" s="71"/>
      <c r="B106" s="72"/>
      <c r="C106" s="72"/>
      <c r="D106" s="72" t="s">
        <v>141</v>
      </c>
      <c r="E106" s="117">
        <f>E101*9/5+32</f>
        <v>84.992000000000004</v>
      </c>
      <c r="F106" s="117">
        <f t="shared" si="5"/>
        <v>84.992000000000004</v>
      </c>
      <c r="G106" s="117">
        <f t="shared" si="5"/>
        <v>84.992000000000004</v>
      </c>
      <c r="H106" s="117">
        <f t="shared" si="5"/>
        <v>84.992000000000004</v>
      </c>
      <c r="I106" s="117">
        <f t="shared" si="5"/>
        <v>84.992000000000004</v>
      </c>
      <c r="J106" s="117">
        <f t="shared" si="5"/>
        <v>84.992000000000004</v>
      </c>
      <c r="K106" s="117">
        <f t="shared" si="5"/>
        <v>80.006</v>
      </c>
      <c r="L106" s="117">
        <f t="shared" si="5"/>
        <v>75.001999999999995</v>
      </c>
      <c r="M106" s="117">
        <f t="shared" si="5"/>
        <v>75.001999999999995</v>
      </c>
      <c r="N106" s="117">
        <f t="shared" si="5"/>
        <v>75.001999999999995</v>
      </c>
      <c r="O106" s="117">
        <f t="shared" si="5"/>
        <v>75.001999999999995</v>
      </c>
      <c r="P106" s="117">
        <f t="shared" si="5"/>
        <v>75.001999999999995</v>
      </c>
      <c r="Q106" s="117">
        <f t="shared" si="5"/>
        <v>75.001999999999995</v>
      </c>
      <c r="R106" s="117">
        <f t="shared" si="5"/>
        <v>75.001999999999995</v>
      </c>
      <c r="S106" s="117">
        <f t="shared" si="5"/>
        <v>75.001999999999995</v>
      </c>
      <c r="T106" s="117">
        <f t="shared" si="5"/>
        <v>75.001999999999995</v>
      </c>
      <c r="U106" s="117">
        <f t="shared" si="5"/>
        <v>75.001999999999995</v>
      </c>
      <c r="V106" s="117">
        <f t="shared" si="5"/>
        <v>75.001999999999995</v>
      </c>
      <c r="W106" s="117">
        <f t="shared" si="5"/>
        <v>75.001999999999995</v>
      </c>
      <c r="X106" s="117">
        <f t="shared" si="5"/>
        <v>75.001999999999995</v>
      </c>
      <c r="Y106" s="117">
        <f t="shared" si="5"/>
        <v>75.001999999999995</v>
      </c>
      <c r="Z106" s="117">
        <f t="shared" si="5"/>
        <v>84.992000000000004</v>
      </c>
      <c r="AA106" s="117">
        <f t="shared" si="5"/>
        <v>84.992000000000004</v>
      </c>
      <c r="AB106" s="118">
        <f t="shared" si="5"/>
        <v>84.992000000000004</v>
      </c>
    </row>
    <row r="107" spans="1:28">
      <c r="A107" s="71" t="s">
        <v>341</v>
      </c>
      <c r="B107" s="72" t="s">
        <v>204</v>
      </c>
      <c r="C107" s="72" t="s">
        <v>139</v>
      </c>
      <c r="D107" s="72" t="s">
        <v>190</v>
      </c>
      <c r="E107" s="72">
        <v>1</v>
      </c>
      <c r="F107" s="72">
        <v>1</v>
      </c>
      <c r="G107" s="72">
        <v>1</v>
      </c>
      <c r="H107" s="72">
        <v>1</v>
      </c>
      <c r="I107" s="72">
        <v>1</v>
      </c>
      <c r="J107" s="72">
        <v>1</v>
      </c>
      <c r="K107" s="72">
        <v>1</v>
      </c>
      <c r="L107" s="72">
        <v>1</v>
      </c>
      <c r="M107" s="72">
        <v>1</v>
      </c>
      <c r="N107" s="72">
        <v>1</v>
      </c>
      <c r="O107" s="72">
        <v>1</v>
      </c>
      <c r="P107" s="72">
        <v>1</v>
      </c>
      <c r="Q107" s="72">
        <v>1</v>
      </c>
      <c r="R107" s="72">
        <v>1</v>
      </c>
      <c r="S107" s="72">
        <v>1</v>
      </c>
      <c r="T107" s="72">
        <v>1</v>
      </c>
      <c r="U107" s="72">
        <v>1</v>
      </c>
      <c r="V107" s="72">
        <v>1</v>
      </c>
      <c r="W107" s="72">
        <v>1</v>
      </c>
      <c r="X107" s="72">
        <v>1</v>
      </c>
      <c r="Y107" s="72">
        <v>1</v>
      </c>
      <c r="Z107" s="72">
        <v>1</v>
      </c>
      <c r="AA107" s="72">
        <v>1</v>
      </c>
      <c r="AB107" s="73">
        <v>1</v>
      </c>
    </row>
    <row r="108" spans="1:28">
      <c r="A108" s="71"/>
      <c r="B108" s="72"/>
      <c r="C108" s="72"/>
      <c r="D108" s="72" t="s">
        <v>191</v>
      </c>
      <c r="E108" s="72">
        <v>1</v>
      </c>
      <c r="F108" s="72">
        <v>1</v>
      </c>
      <c r="G108" s="72">
        <v>1</v>
      </c>
      <c r="H108" s="72">
        <v>1</v>
      </c>
      <c r="I108" s="72">
        <v>1</v>
      </c>
      <c r="J108" s="72">
        <v>1</v>
      </c>
      <c r="K108" s="72">
        <v>1</v>
      </c>
      <c r="L108" s="72">
        <v>1</v>
      </c>
      <c r="M108" s="72">
        <v>1</v>
      </c>
      <c r="N108" s="72">
        <v>1</v>
      </c>
      <c r="O108" s="72">
        <v>1</v>
      </c>
      <c r="P108" s="72">
        <v>1</v>
      </c>
      <c r="Q108" s="72">
        <v>1</v>
      </c>
      <c r="R108" s="72">
        <v>1</v>
      </c>
      <c r="S108" s="72">
        <v>1</v>
      </c>
      <c r="T108" s="72">
        <v>1</v>
      </c>
      <c r="U108" s="72">
        <v>1</v>
      </c>
      <c r="V108" s="72">
        <v>1</v>
      </c>
      <c r="W108" s="72">
        <v>1</v>
      </c>
      <c r="X108" s="72">
        <v>1</v>
      </c>
      <c r="Y108" s="72">
        <v>1</v>
      </c>
      <c r="Z108" s="72">
        <v>1</v>
      </c>
      <c r="AA108" s="72">
        <v>1</v>
      </c>
      <c r="AB108" s="73">
        <v>1</v>
      </c>
    </row>
    <row r="109" spans="1:28">
      <c r="A109" s="71"/>
      <c r="B109" s="72"/>
      <c r="C109" s="72"/>
      <c r="D109" s="72" t="s">
        <v>140</v>
      </c>
      <c r="E109" s="72">
        <v>1</v>
      </c>
      <c r="F109" s="72">
        <v>1</v>
      </c>
      <c r="G109" s="72">
        <v>1</v>
      </c>
      <c r="H109" s="72">
        <v>1</v>
      </c>
      <c r="I109" s="72">
        <v>1</v>
      </c>
      <c r="J109" s="72">
        <v>1</v>
      </c>
      <c r="K109" s="72">
        <v>1</v>
      </c>
      <c r="L109" s="72">
        <v>1</v>
      </c>
      <c r="M109" s="72">
        <v>1</v>
      </c>
      <c r="N109" s="72">
        <v>1</v>
      </c>
      <c r="O109" s="72">
        <v>1</v>
      </c>
      <c r="P109" s="72">
        <v>1</v>
      </c>
      <c r="Q109" s="72">
        <v>1</v>
      </c>
      <c r="R109" s="72">
        <v>1</v>
      </c>
      <c r="S109" s="72">
        <v>1</v>
      </c>
      <c r="T109" s="72">
        <v>1</v>
      </c>
      <c r="U109" s="72">
        <v>1</v>
      </c>
      <c r="V109" s="72">
        <v>1</v>
      </c>
      <c r="W109" s="72">
        <v>1</v>
      </c>
      <c r="X109" s="72">
        <v>1</v>
      </c>
      <c r="Y109" s="72">
        <v>1</v>
      </c>
      <c r="Z109" s="72">
        <v>1</v>
      </c>
      <c r="AA109" s="72">
        <v>1</v>
      </c>
      <c r="AB109" s="73">
        <v>1</v>
      </c>
    </row>
    <row r="110" spans="1:28">
      <c r="A110" s="71" t="s">
        <v>342</v>
      </c>
      <c r="B110" s="72" t="s">
        <v>343</v>
      </c>
      <c r="C110" s="72" t="s">
        <v>139</v>
      </c>
      <c r="D110" s="72" t="s">
        <v>152</v>
      </c>
      <c r="E110" s="72">
        <v>4</v>
      </c>
      <c r="F110" s="72">
        <v>4</v>
      </c>
      <c r="G110" s="72">
        <v>4</v>
      </c>
      <c r="H110" s="72">
        <v>4</v>
      </c>
      <c r="I110" s="72">
        <v>4</v>
      </c>
      <c r="J110" s="72">
        <v>4</v>
      </c>
      <c r="K110" s="72">
        <v>4</v>
      </c>
      <c r="L110" s="72">
        <v>4</v>
      </c>
      <c r="M110" s="72">
        <v>4</v>
      </c>
      <c r="N110" s="72">
        <v>4</v>
      </c>
      <c r="O110" s="72">
        <v>4</v>
      </c>
      <c r="P110" s="72">
        <v>4</v>
      </c>
      <c r="Q110" s="72">
        <v>4</v>
      </c>
      <c r="R110" s="72">
        <v>4</v>
      </c>
      <c r="S110" s="72">
        <v>4</v>
      </c>
      <c r="T110" s="72">
        <v>4</v>
      </c>
      <c r="U110" s="72">
        <v>4</v>
      </c>
      <c r="V110" s="72">
        <v>4</v>
      </c>
      <c r="W110" s="72">
        <v>4</v>
      </c>
      <c r="X110" s="72">
        <v>4</v>
      </c>
      <c r="Y110" s="72">
        <v>4</v>
      </c>
      <c r="Z110" s="72">
        <v>4</v>
      </c>
      <c r="AA110" s="72">
        <v>4</v>
      </c>
      <c r="AB110" s="73">
        <v>4</v>
      </c>
    </row>
    <row r="111" spans="1:28">
      <c r="A111" s="74" t="s">
        <v>151</v>
      </c>
      <c r="B111" s="75" t="s">
        <v>189</v>
      </c>
      <c r="C111" s="75" t="s">
        <v>139</v>
      </c>
      <c r="D111" s="75" t="s">
        <v>152</v>
      </c>
      <c r="E111" s="75">
        <v>1</v>
      </c>
      <c r="F111" s="75">
        <v>1</v>
      </c>
      <c r="G111" s="75">
        <v>1</v>
      </c>
      <c r="H111" s="75">
        <v>1</v>
      </c>
      <c r="I111" s="75">
        <v>1</v>
      </c>
      <c r="J111" s="75">
        <v>1</v>
      </c>
      <c r="K111" s="75">
        <v>1</v>
      </c>
      <c r="L111" s="75">
        <v>1</v>
      </c>
      <c r="M111" s="75">
        <v>1</v>
      </c>
      <c r="N111" s="75">
        <v>1</v>
      </c>
      <c r="O111" s="75">
        <v>1</v>
      </c>
      <c r="P111" s="75">
        <v>1</v>
      </c>
      <c r="Q111" s="75">
        <v>1</v>
      </c>
      <c r="R111" s="75">
        <v>1</v>
      </c>
      <c r="S111" s="75">
        <v>1</v>
      </c>
      <c r="T111" s="75">
        <v>1</v>
      </c>
      <c r="U111" s="75">
        <v>1</v>
      </c>
      <c r="V111" s="75">
        <v>1</v>
      </c>
      <c r="W111" s="75">
        <v>1</v>
      </c>
      <c r="X111" s="75">
        <v>1</v>
      </c>
      <c r="Y111" s="75">
        <v>1</v>
      </c>
      <c r="Z111" s="75">
        <v>1</v>
      </c>
      <c r="AA111" s="75">
        <v>1</v>
      </c>
      <c r="AB111" s="130">
        <v>1</v>
      </c>
    </row>
    <row r="112" spans="1:28" s="97" customFormat="1" ht="13">
      <c r="A112" s="375" t="s">
        <v>329</v>
      </c>
      <c r="B112" s="376"/>
      <c r="C112" s="376"/>
      <c r="D112" s="376"/>
      <c r="E112" s="376"/>
      <c r="F112" s="376"/>
      <c r="G112" s="376"/>
      <c r="H112" s="376"/>
      <c r="I112" s="376"/>
      <c r="J112" s="376"/>
      <c r="K112" s="376"/>
      <c r="L112" s="376"/>
      <c r="M112" s="376"/>
      <c r="N112" s="376"/>
      <c r="O112" s="376"/>
      <c r="P112" s="376"/>
      <c r="Q112" s="376"/>
      <c r="R112" s="376"/>
      <c r="S112" s="376"/>
      <c r="T112" s="376"/>
      <c r="U112" s="376"/>
      <c r="V112" s="376"/>
      <c r="W112" s="376"/>
      <c r="X112" s="376"/>
      <c r="Y112" s="376"/>
      <c r="Z112" s="376"/>
      <c r="AA112" s="376"/>
      <c r="AB112" s="376"/>
    </row>
    <row r="113" spans="1:30" s="98" customFormat="1" ht="13">
      <c r="A113" s="46" t="s">
        <v>312</v>
      </c>
      <c r="B113" s="46"/>
      <c r="C113" s="46"/>
      <c r="D113" s="46"/>
      <c r="E113" s="46"/>
      <c r="F113" s="46"/>
      <c r="G113" s="46"/>
      <c r="H113" s="46"/>
      <c r="I113" s="46"/>
      <c r="J113" s="46"/>
      <c r="K113" s="46"/>
      <c r="L113" s="46"/>
      <c r="M113" s="46"/>
      <c r="N113" s="46"/>
      <c r="O113" s="46"/>
      <c r="P113" s="46"/>
      <c r="Q113" s="46"/>
      <c r="R113" s="46"/>
      <c r="S113" s="46"/>
      <c r="T113" s="46"/>
      <c r="U113" s="46"/>
      <c r="V113" s="46"/>
      <c r="W113" s="46"/>
      <c r="X113" s="46"/>
      <c r="Y113" s="46"/>
      <c r="Z113" s="46"/>
      <c r="AA113" s="46"/>
      <c r="AB113" s="46"/>
    </row>
    <row r="114" spans="1:30" s="99" customFormat="1" ht="13">
      <c r="A114" s="46" t="s">
        <v>305</v>
      </c>
      <c r="B114" s="46" t="s">
        <v>138</v>
      </c>
      <c r="C114" s="46" t="s">
        <v>139</v>
      </c>
      <c r="D114" s="46" t="s">
        <v>306</v>
      </c>
      <c r="E114" s="46">
        <v>1</v>
      </c>
      <c r="F114" s="46">
        <v>1</v>
      </c>
      <c r="G114" s="46">
        <v>1</v>
      </c>
      <c r="H114" s="46">
        <v>1</v>
      </c>
      <c r="I114" s="46">
        <v>1</v>
      </c>
      <c r="J114" s="46">
        <v>1</v>
      </c>
      <c r="K114" s="46">
        <v>1</v>
      </c>
      <c r="L114" s="46">
        <v>0.85245901639344257</v>
      </c>
      <c r="M114" s="46">
        <v>0.39344262295081966</v>
      </c>
      <c r="N114" s="46">
        <v>0.24590163934426229</v>
      </c>
      <c r="O114" s="46">
        <v>0.24590163934426229</v>
      </c>
      <c r="P114" s="46">
        <v>0.24590163934426229</v>
      </c>
      <c r="Q114" s="46">
        <v>0.24590163934426229</v>
      </c>
      <c r="R114" s="46">
        <v>0.24590163934426229</v>
      </c>
      <c r="S114" s="46">
        <v>0.24590163934426229</v>
      </c>
      <c r="T114" s="46">
        <v>0.24590163934426229</v>
      </c>
      <c r="U114" s="46">
        <v>0.29508196721311475</v>
      </c>
      <c r="V114" s="46">
        <v>0.52459016393442626</v>
      </c>
      <c r="W114" s="46">
        <v>0.86885245901639341</v>
      </c>
      <c r="X114" s="46">
        <v>0.86885245901639341</v>
      </c>
      <c r="Y114" s="46">
        <v>0.86885245901639341</v>
      </c>
      <c r="Z114" s="46">
        <v>1</v>
      </c>
      <c r="AA114" s="46">
        <v>1</v>
      </c>
      <c r="AB114" s="46">
        <v>1</v>
      </c>
    </row>
    <row r="115" spans="1:30" s="99" customFormat="1" ht="13">
      <c r="A115" s="46"/>
      <c r="B115" s="46"/>
      <c r="C115" s="46"/>
      <c r="D115" s="46"/>
      <c r="E115" s="46"/>
      <c r="F115" s="46"/>
      <c r="G115" s="46"/>
      <c r="H115" s="46"/>
      <c r="I115" s="46"/>
      <c r="J115" s="46"/>
      <c r="K115" s="46"/>
      <c r="L115" s="46"/>
      <c r="M115" s="46"/>
      <c r="N115" s="46"/>
      <c r="O115" s="46"/>
      <c r="P115" s="46"/>
      <c r="Q115" s="46"/>
      <c r="R115" s="46"/>
      <c r="S115" s="46"/>
      <c r="T115" s="46"/>
      <c r="U115" s="46"/>
      <c r="V115" s="46"/>
      <c r="W115" s="46"/>
      <c r="X115" s="46"/>
      <c r="Y115" s="46"/>
      <c r="Z115" s="46"/>
      <c r="AA115" s="46"/>
      <c r="AB115" s="46"/>
    </row>
    <row r="116" spans="1:30" s="101" customFormat="1" ht="13">
      <c r="A116" s="71" t="s">
        <v>1</v>
      </c>
      <c r="B116" s="72" t="s">
        <v>138</v>
      </c>
      <c r="C116" s="46" t="s">
        <v>139</v>
      </c>
      <c r="D116" s="46" t="s">
        <v>306</v>
      </c>
      <c r="E116" s="46">
        <v>1.1316031000000001E-2</v>
      </c>
      <c r="F116" s="46">
        <v>1.1316031000000001E-2</v>
      </c>
      <c r="G116" s="46">
        <v>1.1316031000000001E-2</v>
      </c>
      <c r="H116" s="46">
        <v>1.1316031000000001E-2</v>
      </c>
      <c r="I116" s="46">
        <v>3.3948091999999999E-2</v>
      </c>
      <c r="J116" s="46">
        <v>7.35542E-2</v>
      </c>
      <c r="K116" s="46">
        <v>7.9212215000000002E-2</v>
      </c>
      <c r="L116" s="46">
        <v>7.35542E-2</v>
      </c>
      <c r="M116" s="46">
        <v>3.3948091999999999E-2</v>
      </c>
      <c r="N116" s="46">
        <v>2.2632060999999998E-2</v>
      </c>
      <c r="O116" s="46">
        <v>2.2632060999999998E-2</v>
      </c>
      <c r="P116" s="46">
        <v>2.2632060999999998E-2</v>
      </c>
      <c r="Q116" s="46">
        <v>2.2632060999999998E-2</v>
      </c>
      <c r="R116" s="46">
        <v>2.2632060999999998E-2</v>
      </c>
      <c r="S116" s="46">
        <v>2.2632060999999998E-2</v>
      </c>
      <c r="T116" s="46">
        <v>3.9606108000000001E-2</v>
      </c>
      <c r="U116" s="46">
        <v>7.9212215000000002E-2</v>
      </c>
      <c r="V116" s="46">
        <v>0.113160307</v>
      </c>
      <c r="W116" s="46">
        <v>0.15276641499999999</v>
      </c>
      <c r="X116" s="46">
        <v>0.18105649200000001</v>
      </c>
      <c r="Y116" s="46">
        <v>0.18105649200000001</v>
      </c>
      <c r="Z116" s="46">
        <v>0.12447633800000001</v>
      </c>
      <c r="AA116" s="46">
        <v>6.7896183999999998E-2</v>
      </c>
      <c r="AB116" s="46">
        <v>2.8290077E-2</v>
      </c>
      <c r="AC116" s="100"/>
      <c r="AD116" s="99"/>
    </row>
    <row r="117" spans="1:30" s="101" customFormat="1" ht="13">
      <c r="A117" s="71"/>
      <c r="D117" s="46"/>
      <c r="E117" s="46"/>
      <c r="F117" s="46"/>
      <c r="G117" s="46"/>
      <c r="H117" s="46"/>
      <c r="I117" s="46"/>
      <c r="J117" s="46"/>
      <c r="K117" s="46"/>
      <c r="L117" s="46"/>
      <c r="M117" s="46"/>
      <c r="N117" s="46"/>
      <c r="O117" s="46"/>
      <c r="P117" s="46"/>
      <c r="Q117" s="46"/>
      <c r="R117" s="46"/>
      <c r="S117" s="46"/>
      <c r="T117" s="46"/>
      <c r="U117" s="46"/>
      <c r="V117" s="46"/>
      <c r="W117" s="46"/>
      <c r="X117" s="46"/>
      <c r="Y117" s="46"/>
      <c r="Z117" s="46"/>
      <c r="AA117" s="46"/>
      <c r="AB117" s="46"/>
      <c r="AC117" s="100"/>
      <c r="AD117" s="99"/>
    </row>
    <row r="118" spans="1:30" s="101" customFormat="1" ht="13">
      <c r="A118" s="71" t="s">
        <v>307</v>
      </c>
      <c r="B118" s="72" t="s">
        <v>138</v>
      </c>
      <c r="C118" s="46" t="s">
        <v>139</v>
      </c>
      <c r="D118" s="46" t="s">
        <v>306</v>
      </c>
      <c r="E118" s="46">
        <v>0.45398773006135001</v>
      </c>
      <c r="F118" s="46">
        <v>0.41104294478527609</v>
      </c>
      <c r="G118" s="46">
        <v>0.39263803680981602</v>
      </c>
      <c r="H118" s="46">
        <v>0.38036809815950923</v>
      </c>
      <c r="I118" s="46">
        <v>0.38036809815950923</v>
      </c>
      <c r="J118" s="46">
        <v>0.42944785276073622</v>
      </c>
      <c r="K118" s="46">
        <v>0.53987730061349704</v>
      </c>
      <c r="L118" s="46">
        <v>0.65030674846625769</v>
      </c>
      <c r="M118" s="46">
        <v>0.66257668711656448</v>
      </c>
      <c r="N118" s="46">
        <v>0.67484662576687116</v>
      </c>
      <c r="O118" s="46">
        <v>0.68711656441717794</v>
      </c>
      <c r="P118" s="46">
        <v>0.69938650306748473</v>
      </c>
      <c r="Q118" s="46">
        <v>0.68711656441717794</v>
      </c>
      <c r="R118" s="46">
        <v>0.66257668711656448</v>
      </c>
      <c r="S118" s="46">
        <v>0.65030674846625769</v>
      </c>
      <c r="T118" s="46">
        <v>0.68098159509202461</v>
      </c>
      <c r="U118" s="46">
        <v>0.80368098159509216</v>
      </c>
      <c r="V118" s="46">
        <v>1</v>
      </c>
      <c r="W118" s="46">
        <v>1</v>
      </c>
      <c r="X118" s="46">
        <v>0.9263803680981596</v>
      </c>
      <c r="Y118" s="46">
        <v>0.88957055214723935</v>
      </c>
      <c r="Z118" s="46">
        <v>0.84662576687116575</v>
      </c>
      <c r="AA118" s="46">
        <v>0.71165644171779152</v>
      </c>
      <c r="AB118" s="46">
        <v>0.57668711656441729</v>
      </c>
      <c r="AC118" s="100"/>
      <c r="AD118" s="99"/>
    </row>
    <row r="119" spans="1:30" s="101" customFormat="1" ht="13">
      <c r="A119" s="71"/>
      <c r="D119" s="46"/>
      <c r="E119" s="46"/>
      <c r="F119" s="46"/>
      <c r="G119" s="46"/>
      <c r="H119" s="46"/>
      <c r="I119" s="46"/>
      <c r="J119" s="46"/>
      <c r="K119" s="46"/>
      <c r="L119" s="46"/>
      <c r="M119" s="46"/>
      <c r="N119" s="46"/>
      <c r="O119" s="46"/>
      <c r="P119" s="46"/>
      <c r="Q119" s="46"/>
      <c r="R119" s="46"/>
      <c r="S119" s="46"/>
      <c r="T119" s="46"/>
      <c r="U119" s="46"/>
      <c r="V119" s="46"/>
      <c r="W119" s="46"/>
      <c r="X119" s="46"/>
      <c r="Y119" s="46"/>
      <c r="Z119" s="46"/>
      <c r="AA119" s="46"/>
      <c r="AB119" s="46"/>
      <c r="AC119" s="100"/>
      <c r="AD119" s="99"/>
    </row>
    <row r="120" spans="1:30" s="101" customFormat="1" ht="13">
      <c r="A120" s="71" t="s">
        <v>308</v>
      </c>
      <c r="B120" s="72" t="s">
        <v>138</v>
      </c>
      <c r="C120" s="46" t="s">
        <v>139</v>
      </c>
      <c r="D120" s="46" t="s">
        <v>306</v>
      </c>
      <c r="E120" s="46">
        <v>1</v>
      </c>
      <c r="F120" s="46">
        <v>1</v>
      </c>
      <c r="G120" s="46">
        <v>1</v>
      </c>
      <c r="H120" s="46">
        <v>1</v>
      </c>
      <c r="I120" s="46">
        <v>1</v>
      </c>
      <c r="J120" s="46">
        <v>1</v>
      </c>
      <c r="K120" s="46">
        <v>1</v>
      </c>
      <c r="L120" s="46">
        <v>1</v>
      </c>
      <c r="M120" s="46">
        <v>1</v>
      </c>
      <c r="N120" s="46">
        <v>1</v>
      </c>
      <c r="O120" s="46">
        <v>1</v>
      </c>
      <c r="P120" s="46">
        <v>1</v>
      </c>
      <c r="Q120" s="46">
        <v>1</v>
      </c>
      <c r="R120" s="46">
        <v>1</v>
      </c>
      <c r="S120" s="46">
        <v>1</v>
      </c>
      <c r="T120" s="46">
        <v>1</v>
      </c>
      <c r="U120" s="46">
        <v>1</v>
      </c>
      <c r="V120" s="46">
        <v>1</v>
      </c>
      <c r="W120" s="46">
        <v>1</v>
      </c>
      <c r="X120" s="46">
        <v>1</v>
      </c>
      <c r="Y120" s="46">
        <v>1</v>
      </c>
      <c r="Z120" s="46">
        <v>1</v>
      </c>
      <c r="AA120" s="46">
        <v>1</v>
      </c>
      <c r="AB120" s="46">
        <v>1</v>
      </c>
      <c r="AC120" s="99"/>
      <c r="AD120" s="99"/>
    </row>
    <row r="121" spans="1:30" s="101" customFormat="1" ht="10.5" customHeight="1">
      <c r="A121" s="71"/>
      <c r="D121" s="46"/>
      <c r="E121" s="46"/>
      <c r="F121" s="46"/>
      <c r="G121" s="46"/>
      <c r="H121" s="46"/>
      <c r="I121" s="46"/>
      <c r="J121" s="46"/>
      <c r="K121" s="46"/>
      <c r="L121" s="46"/>
      <c r="M121" s="46"/>
      <c r="N121" s="46"/>
      <c r="O121" s="46"/>
      <c r="P121" s="46"/>
      <c r="Q121" s="46"/>
      <c r="R121" s="46"/>
      <c r="S121" s="46"/>
      <c r="T121" s="46"/>
      <c r="U121" s="46"/>
      <c r="V121" s="46"/>
      <c r="W121" s="46"/>
      <c r="X121" s="46"/>
      <c r="Y121" s="46"/>
      <c r="Z121" s="46"/>
      <c r="AA121" s="46"/>
      <c r="AB121" s="46"/>
      <c r="AC121" s="99"/>
      <c r="AD121" s="99"/>
    </row>
    <row r="122" spans="1:30" s="101" customFormat="1" ht="10.5" customHeight="1">
      <c r="A122" s="71" t="s">
        <v>309</v>
      </c>
      <c r="B122" s="72" t="s">
        <v>149</v>
      </c>
      <c r="C122" s="46" t="s">
        <v>139</v>
      </c>
      <c r="D122" s="46" t="s">
        <v>306</v>
      </c>
      <c r="E122" s="46">
        <v>75</v>
      </c>
      <c r="F122" s="46">
        <v>75</v>
      </c>
      <c r="G122" s="46">
        <v>75</v>
      </c>
      <c r="H122" s="46">
        <v>75</v>
      </c>
      <c r="I122" s="46">
        <v>75</v>
      </c>
      <c r="J122" s="46">
        <v>75</v>
      </c>
      <c r="K122" s="46">
        <v>75</v>
      </c>
      <c r="L122" s="46">
        <v>75</v>
      </c>
      <c r="M122" s="46">
        <v>75</v>
      </c>
      <c r="N122" s="46">
        <v>75</v>
      </c>
      <c r="O122" s="46">
        <v>75</v>
      </c>
      <c r="P122" s="46">
        <v>75</v>
      </c>
      <c r="Q122" s="46">
        <v>75</v>
      </c>
      <c r="R122" s="46">
        <v>75</v>
      </c>
      <c r="S122" s="46">
        <v>75</v>
      </c>
      <c r="T122" s="46">
        <v>75</v>
      </c>
      <c r="U122" s="46">
        <v>75</v>
      </c>
      <c r="V122" s="46">
        <v>75</v>
      </c>
      <c r="W122" s="46">
        <v>75</v>
      </c>
      <c r="X122" s="46">
        <v>75</v>
      </c>
      <c r="Y122" s="46">
        <v>75</v>
      </c>
      <c r="Z122" s="46">
        <v>75</v>
      </c>
      <c r="AA122" s="46">
        <v>75</v>
      </c>
      <c r="AB122" s="46">
        <v>75</v>
      </c>
      <c r="AC122" s="99"/>
      <c r="AD122" s="99"/>
    </row>
    <row r="123" spans="1:30" s="101" customFormat="1" ht="10.5" customHeight="1">
      <c r="A123" s="71"/>
      <c r="B123" s="72" t="s">
        <v>150</v>
      </c>
      <c r="C123" s="72"/>
      <c r="D123" s="46"/>
      <c r="E123" s="46"/>
      <c r="F123" s="46"/>
      <c r="G123" s="46"/>
      <c r="H123" s="46"/>
      <c r="I123" s="46"/>
      <c r="J123" s="46"/>
      <c r="K123" s="46"/>
      <c r="L123" s="46"/>
      <c r="M123" s="46"/>
      <c r="N123" s="46"/>
      <c r="O123" s="46"/>
      <c r="P123" s="46"/>
      <c r="Q123" s="46"/>
      <c r="R123" s="46"/>
      <c r="S123" s="46"/>
      <c r="T123" s="46"/>
      <c r="U123" s="46"/>
      <c r="V123" s="46"/>
      <c r="W123" s="46"/>
      <c r="X123" s="46"/>
      <c r="Y123" s="46"/>
      <c r="Z123" s="46"/>
      <c r="AA123" s="46"/>
      <c r="AB123" s="46"/>
      <c r="AC123" s="99"/>
      <c r="AD123" s="99"/>
    </row>
    <row r="124" spans="1:30" s="101" customFormat="1" ht="10.5" customHeight="1">
      <c r="A124" s="71" t="s">
        <v>267</v>
      </c>
      <c r="B124" s="72" t="s">
        <v>149</v>
      </c>
      <c r="C124" s="46" t="s">
        <v>139</v>
      </c>
      <c r="D124" s="46" t="s">
        <v>306</v>
      </c>
      <c r="E124" s="46">
        <v>70</v>
      </c>
      <c r="F124" s="46">
        <v>70</v>
      </c>
      <c r="G124" s="46">
        <v>70</v>
      </c>
      <c r="H124" s="46">
        <v>70</v>
      </c>
      <c r="I124" s="46">
        <v>70</v>
      </c>
      <c r="J124" s="46">
        <v>70</v>
      </c>
      <c r="K124" s="46">
        <v>70</v>
      </c>
      <c r="L124" s="46">
        <v>70</v>
      </c>
      <c r="M124" s="46">
        <v>70</v>
      </c>
      <c r="N124" s="46">
        <v>70</v>
      </c>
      <c r="O124" s="46">
        <v>70</v>
      </c>
      <c r="P124" s="46">
        <v>70</v>
      </c>
      <c r="Q124" s="46">
        <v>70</v>
      </c>
      <c r="R124" s="46">
        <v>70</v>
      </c>
      <c r="S124" s="46">
        <v>70</v>
      </c>
      <c r="T124" s="46">
        <v>70</v>
      </c>
      <c r="U124" s="46">
        <v>70</v>
      </c>
      <c r="V124" s="46">
        <v>70</v>
      </c>
      <c r="W124" s="46">
        <v>70</v>
      </c>
      <c r="X124" s="46">
        <v>70</v>
      </c>
      <c r="Y124" s="46">
        <v>70</v>
      </c>
      <c r="Z124" s="46">
        <v>70</v>
      </c>
      <c r="AA124" s="46">
        <v>70</v>
      </c>
      <c r="AB124" s="46">
        <v>70</v>
      </c>
      <c r="AC124" s="99"/>
      <c r="AD124" s="99"/>
    </row>
    <row r="125" spans="1:30" s="101" customFormat="1" ht="10.5" customHeight="1">
      <c r="A125" s="71"/>
      <c r="B125" s="72" t="s">
        <v>150</v>
      </c>
      <c r="C125" s="72"/>
      <c r="D125" s="46"/>
      <c r="E125" s="46"/>
      <c r="F125" s="46"/>
      <c r="G125" s="46"/>
      <c r="H125" s="46"/>
      <c r="I125" s="46"/>
      <c r="J125" s="46"/>
      <c r="K125" s="46"/>
      <c r="L125" s="46"/>
      <c r="M125" s="46"/>
      <c r="N125" s="46"/>
      <c r="O125" s="46"/>
      <c r="P125" s="46"/>
      <c r="Q125" s="46"/>
      <c r="R125" s="46"/>
      <c r="S125" s="46"/>
      <c r="T125" s="46"/>
      <c r="U125" s="46"/>
      <c r="V125" s="46"/>
      <c r="W125" s="46"/>
      <c r="X125" s="46"/>
      <c r="Y125" s="46"/>
      <c r="Z125" s="46"/>
      <c r="AA125" s="46"/>
      <c r="AB125" s="46"/>
      <c r="AC125" s="99"/>
      <c r="AD125" s="99"/>
    </row>
    <row r="126" spans="1:30" s="101" customFormat="1" ht="13">
      <c r="A126" s="71" t="s">
        <v>310</v>
      </c>
      <c r="B126" s="72" t="s">
        <v>138</v>
      </c>
      <c r="C126" s="46" t="s">
        <v>139</v>
      </c>
      <c r="D126" s="46" t="s">
        <v>306</v>
      </c>
      <c r="E126" s="46">
        <v>7.843137797923877E-2</v>
      </c>
      <c r="F126" s="46">
        <v>3.9215688989619385E-2</v>
      </c>
      <c r="G126" s="46">
        <v>9.8062353356499366E-3</v>
      </c>
      <c r="H126" s="46">
        <v>9.8062353356499366E-3</v>
      </c>
      <c r="I126" s="46">
        <v>3.9215688989619385E-2</v>
      </c>
      <c r="J126" s="46">
        <v>0.27450981033910038</v>
      </c>
      <c r="K126" s="46">
        <v>0.94117647280968864</v>
      </c>
      <c r="L126" s="46">
        <v>1</v>
      </c>
      <c r="M126" s="46">
        <v>0.96078432359861587</v>
      </c>
      <c r="N126" s="46">
        <v>0.8431372566297578</v>
      </c>
      <c r="O126" s="46">
        <v>0.76470589123875432</v>
      </c>
      <c r="P126" s="46">
        <v>0.60784313528027678</v>
      </c>
      <c r="Q126" s="46">
        <v>0.5294117698892733</v>
      </c>
      <c r="R126" s="46">
        <v>0.47058824269896199</v>
      </c>
      <c r="S126" s="46">
        <v>0.41176470292041523</v>
      </c>
      <c r="T126" s="46">
        <v>0.47058824269896199</v>
      </c>
      <c r="U126" s="46">
        <v>0.54901960808996542</v>
      </c>
      <c r="V126" s="46">
        <v>0.72549020224913496</v>
      </c>
      <c r="W126" s="46">
        <v>0.86274510741868504</v>
      </c>
      <c r="X126" s="46">
        <v>0.8235294184290658</v>
      </c>
      <c r="Y126" s="46">
        <v>0.74509804044982697</v>
      </c>
      <c r="Z126" s="46">
        <v>0.60784313528027678</v>
      </c>
      <c r="AA126" s="46">
        <v>0.5294117698892733</v>
      </c>
      <c r="AB126" s="46">
        <v>0.29411764853979239</v>
      </c>
    </row>
    <row r="127" spans="1:30" s="101" customFormat="1" ht="13">
      <c r="A127" s="71"/>
      <c r="D127" s="46"/>
      <c r="E127" s="46"/>
      <c r="F127" s="46"/>
      <c r="G127" s="46"/>
      <c r="H127" s="46"/>
      <c r="I127" s="46"/>
      <c r="J127" s="46"/>
      <c r="K127" s="46"/>
      <c r="L127" s="46"/>
      <c r="M127" s="46"/>
      <c r="N127" s="46"/>
      <c r="O127" s="46"/>
      <c r="P127" s="46"/>
      <c r="Q127" s="46"/>
      <c r="R127" s="46"/>
      <c r="S127" s="46"/>
      <c r="T127" s="46"/>
      <c r="U127" s="46"/>
      <c r="V127" s="46"/>
      <c r="W127" s="46"/>
      <c r="X127" s="46"/>
      <c r="Y127" s="46"/>
      <c r="Z127" s="46"/>
      <c r="AA127" s="46"/>
      <c r="AB127" s="46"/>
    </row>
    <row r="128" spans="1:30" s="101" customFormat="1" ht="13">
      <c r="A128" s="71" t="s">
        <v>311</v>
      </c>
      <c r="B128" s="72" t="s">
        <v>138</v>
      </c>
      <c r="C128" s="46" t="s">
        <v>139</v>
      </c>
      <c r="D128" s="46" t="s">
        <v>306</v>
      </c>
      <c r="E128" s="46">
        <v>1</v>
      </c>
      <c r="F128" s="46">
        <v>1</v>
      </c>
      <c r="G128" s="46">
        <v>1</v>
      </c>
      <c r="H128" s="46">
        <v>1</v>
      </c>
      <c r="I128" s="46">
        <v>1</v>
      </c>
      <c r="J128" s="46">
        <v>1</v>
      </c>
      <c r="K128" s="46">
        <v>1</v>
      </c>
      <c r="L128" s="46">
        <v>1</v>
      </c>
      <c r="M128" s="46">
        <v>1</v>
      </c>
      <c r="N128" s="46">
        <v>1</v>
      </c>
      <c r="O128" s="46">
        <v>1</v>
      </c>
      <c r="P128" s="46">
        <v>1</v>
      </c>
      <c r="Q128" s="46">
        <v>1</v>
      </c>
      <c r="R128" s="46">
        <v>1</v>
      </c>
      <c r="S128" s="46">
        <v>1</v>
      </c>
      <c r="T128" s="46">
        <v>1</v>
      </c>
      <c r="U128" s="46">
        <v>1</v>
      </c>
      <c r="V128" s="46">
        <v>1</v>
      </c>
      <c r="W128" s="46">
        <v>1</v>
      </c>
      <c r="X128" s="46">
        <v>1</v>
      </c>
      <c r="Y128" s="46">
        <v>1</v>
      </c>
      <c r="Z128" s="46">
        <v>1</v>
      </c>
      <c r="AA128" s="46">
        <v>1</v>
      </c>
      <c r="AB128" s="46">
        <v>1</v>
      </c>
    </row>
    <row r="129" spans="1:30">
      <c r="A129" s="45"/>
      <c r="B129" s="46"/>
      <c r="C129" s="46"/>
      <c r="D129" s="46"/>
      <c r="E129" s="46"/>
      <c r="F129" s="46"/>
      <c r="G129" s="46"/>
      <c r="H129" s="46"/>
      <c r="I129" s="46"/>
      <c r="J129" s="46"/>
      <c r="K129" s="46"/>
      <c r="L129" s="46"/>
      <c r="M129" s="46"/>
      <c r="N129" s="46"/>
      <c r="O129" s="46"/>
      <c r="P129" s="46"/>
      <c r="Q129" s="46"/>
      <c r="R129" s="46"/>
      <c r="S129" s="46"/>
      <c r="T129" s="46"/>
      <c r="U129" s="46"/>
      <c r="V129" s="46"/>
      <c r="W129" s="46"/>
      <c r="X129" s="46"/>
      <c r="Y129" s="46"/>
      <c r="Z129" s="46"/>
      <c r="AA129" s="46"/>
      <c r="AB129" s="47"/>
    </row>
    <row r="130" spans="1:30">
      <c r="A130" s="375" t="s">
        <v>330</v>
      </c>
      <c r="B130" s="376"/>
      <c r="C130" s="376"/>
      <c r="D130" s="376"/>
      <c r="E130" s="376"/>
      <c r="F130" s="376"/>
      <c r="G130" s="376"/>
      <c r="H130" s="376"/>
      <c r="I130" s="376"/>
      <c r="J130" s="376"/>
      <c r="K130" s="376"/>
      <c r="L130" s="376"/>
      <c r="M130" s="376"/>
      <c r="N130" s="376"/>
      <c r="O130" s="376"/>
      <c r="P130" s="376"/>
      <c r="Q130" s="376"/>
      <c r="R130" s="376"/>
      <c r="S130" s="376"/>
      <c r="T130" s="376"/>
      <c r="U130" s="376"/>
      <c r="V130" s="376"/>
      <c r="W130" s="376"/>
      <c r="X130" s="376"/>
      <c r="Y130" s="376"/>
      <c r="Z130" s="376"/>
      <c r="AA130" s="376"/>
      <c r="AB130" s="376"/>
    </row>
    <row r="131" spans="1:30">
      <c r="A131" s="71" t="s">
        <v>1</v>
      </c>
      <c r="B131" s="72" t="s">
        <v>138</v>
      </c>
      <c r="C131" s="46" t="s">
        <v>139</v>
      </c>
      <c r="D131" s="72" t="s">
        <v>306</v>
      </c>
      <c r="E131" s="72">
        <v>1</v>
      </c>
      <c r="F131" s="72">
        <v>1</v>
      </c>
      <c r="G131" s="72">
        <v>1</v>
      </c>
      <c r="H131" s="72">
        <v>1</v>
      </c>
      <c r="I131" s="72">
        <v>1</v>
      </c>
      <c r="J131" s="72">
        <v>1</v>
      </c>
      <c r="K131" s="72">
        <v>1</v>
      </c>
      <c r="L131" s="72">
        <v>1</v>
      </c>
      <c r="M131" s="72">
        <v>1</v>
      </c>
      <c r="N131" s="72">
        <v>1</v>
      </c>
      <c r="O131" s="72">
        <v>1</v>
      </c>
      <c r="P131" s="72">
        <v>1</v>
      </c>
      <c r="Q131" s="72">
        <v>1</v>
      </c>
      <c r="R131" s="72">
        <v>1</v>
      </c>
      <c r="S131" s="72">
        <v>1</v>
      </c>
      <c r="T131" s="72">
        <v>1</v>
      </c>
      <c r="U131" s="72">
        <v>1</v>
      </c>
      <c r="V131" s="72">
        <v>1</v>
      </c>
      <c r="W131" s="72">
        <v>1</v>
      </c>
      <c r="X131" s="72">
        <v>1</v>
      </c>
      <c r="Y131" s="72">
        <v>1</v>
      </c>
      <c r="Z131" s="72">
        <v>1</v>
      </c>
      <c r="AA131" s="72">
        <v>1</v>
      </c>
      <c r="AB131" s="72">
        <v>1</v>
      </c>
      <c r="AC131" s="72"/>
      <c r="AD131" s="73"/>
    </row>
    <row r="132" spans="1:30">
      <c r="A132" s="45"/>
      <c r="B132" s="46"/>
      <c r="C132" s="46"/>
      <c r="D132" s="46"/>
      <c r="E132" s="46"/>
      <c r="F132" s="46"/>
      <c r="G132" s="46"/>
      <c r="H132" s="46"/>
      <c r="I132" s="46"/>
      <c r="J132" s="46"/>
      <c r="K132" s="46"/>
      <c r="L132" s="46"/>
      <c r="M132" s="46"/>
      <c r="N132" s="46"/>
      <c r="O132" s="46"/>
      <c r="P132" s="46"/>
      <c r="Q132" s="46"/>
      <c r="R132" s="46"/>
      <c r="S132" s="46"/>
      <c r="T132" s="46"/>
      <c r="U132" s="46"/>
      <c r="V132" s="46"/>
      <c r="W132" s="46"/>
      <c r="X132" s="46"/>
      <c r="Y132" s="46"/>
      <c r="Z132" s="46"/>
      <c r="AA132" s="46"/>
      <c r="AB132" s="47"/>
    </row>
    <row r="133" spans="1:30" ht="10.5" customHeight="1">
      <c r="A133" s="375" t="s">
        <v>396</v>
      </c>
      <c r="B133" s="376"/>
      <c r="C133" s="376"/>
      <c r="D133" s="376"/>
      <c r="E133" s="376"/>
      <c r="F133" s="376"/>
      <c r="G133" s="376"/>
      <c r="H133" s="376"/>
      <c r="I133" s="376"/>
      <c r="J133" s="376"/>
      <c r="K133" s="376"/>
      <c r="L133" s="376"/>
      <c r="M133" s="376"/>
      <c r="N133" s="376"/>
      <c r="O133" s="376"/>
      <c r="P133" s="376"/>
      <c r="Q133" s="376"/>
      <c r="R133" s="376"/>
      <c r="S133" s="376"/>
      <c r="T133" s="376"/>
      <c r="U133" s="376"/>
      <c r="V133" s="376"/>
      <c r="W133" s="376"/>
      <c r="X133" s="376"/>
      <c r="Y133" s="376"/>
      <c r="Z133" s="376"/>
      <c r="AA133" s="376"/>
      <c r="AB133" s="376"/>
    </row>
    <row r="134" spans="1:30">
      <c r="A134" s="372" t="s">
        <v>362</v>
      </c>
      <c r="B134" s="373"/>
      <c r="C134" s="373"/>
      <c r="D134" s="373"/>
      <c r="E134" s="373"/>
      <c r="F134" s="373"/>
      <c r="G134" s="373"/>
      <c r="H134" s="373"/>
      <c r="I134" s="373"/>
      <c r="J134" s="373"/>
      <c r="K134" s="373"/>
      <c r="L134" s="373"/>
      <c r="M134" s="373"/>
      <c r="N134" s="373"/>
      <c r="O134" s="373"/>
      <c r="P134" s="373"/>
      <c r="Q134" s="373"/>
      <c r="R134" s="373"/>
      <c r="S134" s="373"/>
      <c r="T134" s="373"/>
      <c r="U134" s="373"/>
      <c r="V134" s="373"/>
      <c r="W134" s="373"/>
      <c r="X134" s="373"/>
      <c r="Y134" s="373"/>
      <c r="Z134" s="373"/>
      <c r="AA134" s="373"/>
      <c r="AB134" s="374"/>
    </row>
    <row r="135" spans="1:30">
      <c r="A135" s="45" t="s">
        <v>313</v>
      </c>
      <c r="B135" s="46" t="s">
        <v>138</v>
      </c>
      <c r="C135" s="46" t="s">
        <v>139</v>
      </c>
      <c r="D135" s="46" t="s">
        <v>314</v>
      </c>
      <c r="E135" s="137">
        <v>0.2</v>
      </c>
      <c r="F135" s="137">
        <v>0.15</v>
      </c>
      <c r="G135" s="137">
        <v>0.1</v>
      </c>
      <c r="H135" s="137">
        <v>0.1</v>
      </c>
      <c r="I135" s="137">
        <v>0.1</v>
      </c>
      <c r="J135" s="137">
        <v>0.2</v>
      </c>
      <c r="K135" s="137">
        <v>0.4</v>
      </c>
      <c r="L135" s="137">
        <v>0.5</v>
      </c>
      <c r="M135" s="137">
        <v>0.4</v>
      </c>
      <c r="N135" s="137">
        <v>0.4</v>
      </c>
      <c r="O135" s="137">
        <v>0.25</v>
      </c>
      <c r="P135" s="137">
        <v>0.25</v>
      </c>
      <c r="Q135" s="137">
        <v>0.25</v>
      </c>
      <c r="R135" s="137">
        <v>0.25</v>
      </c>
      <c r="S135" s="137">
        <v>0.25</v>
      </c>
      <c r="T135" s="137">
        <v>0.25</v>
      </c>
      <c r="U135" s="137">
        <v>0.25</v>
      </c>
      <c r="V135" s="137">
        <v>0.25</v>
      </c>
      <c r="W135" s="137">
        <v>0.6</v>
      </c>
      <c r="X135" s="137">
        <v>0.8</v>
      </c>
      <c r="Y135" s="137">
        <v>0.9</v>
      </c>
      <c r="Z135" s="137">
        <v>0.8</v>
      </c>
      <c r="AA135" s="137">
        <v>0.6</v>
      </c>
      <c r="AB135" s="138">
        <v>0.3</v>
      </c>
    </row>
    <row r="136" spans="1:30">
      <c r="A136" s="45" t="s">
        <v>363</v>
      </c>
      <c r="B136" s="46"/>
      <c r="C136" s="46"/>
      <c r="D136" s="46" t="s">
        <v>315</v>
      </c>
      <c r="E136" s="137">
        <v>0.2</v>
      </c>
      <c r="F136" s="137">
        <v>0.2</v>
      </c>
      <c r="G136" s="137">
        <v>0.1</v>
      </c>
      <c r="H136" s="137">
        <v>0.1</v>
      </c>
      <c r="I136" s="137">
        <v>0.1</v>
      </c>
      <c r="J136" s="137">
        <v>0.1</v>
      </c>
      <c r="K136" s="137">
        <v>0.3</v>
      </c>
      <c r="L136" s="137">
        <v>0.3</v>
      </c>
      <c r="M136" s="137">
        <v>0.4</v>
      </c>
      <c r="N136" s="137">
        <v>0.4</v>
      </c>
      <c r="O136" s="137">
        <v>0.3</v>
      </c>
      <c r="P136" s="137">
        <v>0.25</v>
      </c>
      <c r="Q136" s="137">
        <v>0.25</v>
      </c>
      <c r="R136" s="137">
        <v>0.25</v>
      </c>
      <c r="S136" s="137">
        <v>0.25</v>
      </c>
      <c r="T136" s="137">
        <v>0.25</v>
      </c>
      <c r="U136" s="137">
        <v>0.25</v>
      </c>
      <c r="V136" s="137">
        <v>0.25</v>
      </c>
      <c r="W136" s="137">
        <v>0.6</v>
      </c>
      <c r="X136" s="137">
        <v>0.7</v>
      </c>
      <c r="Y136" s="137">
        <v>0.7</v>
      </c>
      <c r="Z136" s="137">
        <v>0.7</v>
      </c>
      <c r="AA136" s="137">
        <v>0.6</v>
      </c>
      <c r="AB136" s="138">
        <v>0.3</v>
      </c>
    </row>
    <row r="137" spans="1:30">
      <c r="A137" s="45"/>
      <c r="B137" s="46"/>
      <c r="C137" s="46"/>
      <c r="D137" s="46" t="s">
        <v>364</v>
      </c>
      <c r="E137" s="137">
        <v>1</v>
      </c>
      <c r="F137" s="137">
        <v>1</v>
      </c>
      <c r="G137" s="137">
        <v>1</v>
      </c>
      <c r="H137" s="137">
        <v>1</v>
      </c>
      <c r="I137" s="137">
        <v>1</v>
      </c>
      <c r="J137" s="137">
        <v>1</v>
      </c>
      <c r="K137" s="137">
        <v>1</v>
      </c>
      <c r="L137" s="137">
        <v>1</v>
      </c>
      <c r="M137" s="137">
        <v>1</v>
      </c>
      <c r="N137" s="137">
        <v>1</v>
      </c>
      <c r="O137" s="137">
        <v>1</v>
      </c>
      <c r="P137" s="137">
        <v>1</v>
      </c>
      <c r="Q137" s="137">
        <v>1</v>
      </c>
      <c r="R137" s="137">
        <v>1</v>
      </c>
      <c r="S137" s="137">
        <v>1</v>
      </c>
      <c r="T137" s="137">
        <v>1</v>
      </c>
      <c r="U137" s="137">
        <v>1</v>
      </c>
      <c r="V137" s="137">
        <v>1</v>
      </c>
      <c r="W137" s="137">
        <v>1</v>
      </c>
      <c r="X137" s="137">
        <v>1</v>
      </c>
      <c r="Y137" s="137">
        <v>1</v>
      </c>
      <c r="Z137" s="137">
        <v>1</v>
      </c>
      <c r="AA137" s="137">
        <v>1</v>
      </c>
      <c r="AB137" s="138">
        <v>1</v>
      </c>
    </row>
    <row r="138" spans="1:30">
      <c r="A138" s="45"/>
      <c r="B138" s="46"/>
      <c r="C138" s="46"/>
      <c r="D138" s="46" t="s">
        <v>365</v>
      </c>
      <c r="E138" s="137">
        <v>0</v>
      </c>
      <c r="F138" s="137">
        <v>0</v>
      </c>
      <c r="G138" s="137">
        <v>0</v>
      </c>
      <c r="H138" s="137">
        <v>0</v>
      </c>
      <c r="I138" s="137">
        <v>0</v>
      </c>
      <c r="J138" s="137">
        <v>0</v>
      </c>
      <c r="K138" s="137">
        <v>0</v>
      </c>
      <c r="L138" s="137">
        <v>0</v>
      </c>
      <c r="M138" s="137">
        <v>0</v>
      </c>
      <c r="N138" s="137">
        <v>0</v>
      </c>
      <c r="O138" s="137">
        <v>0</v>
      </c>
      <c r="P138" s="137">
        <v>0</v>
      </c>
      <c r="Q138" s="137">
        <v>0</v>
      </c>
      <c r="R138" s="137">
        <v>0</v>
      </c>
      <c r="S138" s="137">
        <v>0</v>
      </c>
      <c r="T138" s="137">
        <v>0</v>
      </c>
      <c r="U138" s="137">
        <v>0</v>
      </c>
      <c r="V138" s="137">
        <v>0</v>
      </c>
      <c r="W138" s="137">
        <v>0</v>
      </c>
      <c r="X138" s="137">
        <v>0</v>
      </c>
      <c r="Y138" s="137">
        <v>0</v>
      </c>
      <c r="Z138" s="137">
        <v>0</v>
      </c>
      <c r="AA138" s="137">
        <v>0</v>
      </c>
      <c r="AB138" s="138">
        <v>0</v>
      </c>
    </row>
    <row r="139" spans="1:30">
      <c r="A139" s="45"/>
      <c r="B139" s="46"/>
      <c r="C139" s="46"/>
      <c r="D139" s="46" t="s">
        <v>366</v>
      </c>
      <c r="E139" s="137">
        <v>0.3</v>
      </c>
      <c r="F139" s="137">
        <v>0.3</v>
      </c>
      <c r="G139" s="137">
        <v>0.2</v>
      </c>
      <c r="H139" s="137">
        <v>0.2</v>
      </c>
      <c r="I139" s="137">
        <v>0.2</v>
      </c>
      <c r="J139" s="137">
        <v>0.2</v>
      </c>
      <c r="K139" s="137">
        <v>0.3</v>
      </c>
      <c r="L139" s="137">
        <v>0.4</v>
      </c>
      <c r="M139" s="137">
        <v>0.4</v>
      </c>
      <c r="N139" s="137">
        <v>0.3</v>
      </c>
      <c r="O139" s="137">
        <v>0.3</v>
      </c>
      <c r="P139" s="137">
        <v>0.3</v>
      </c>
      <c r="Q139" s="137">
        <v>0.3</v>
      </c>
      <c r="R139" s="137">
        <v>0.2</v>
      </c>
      <c r="S139" s="137">
        <v>0.2</v>
      </c>
      <c r="T139" s="137">
        <v>0.2</v>
      </c>
      <c r="U139" s="137">
        <v>0.2</v>
      </c>
      <c r="V139" s="137">
        <v>0.2</v>
      </c>
      <c r="W139" s="137">
        <v>0.5</v>
      </c>
      <c r="X139" s="137">
        <v>0.7</v>
      </c>
      <c r="Y139" s="137">
        <v>0.8</v>
      </c>
      <c r="Z139" s="137">
        <v>0.6</v>
      </c>
      <c r="AA139" s="137">
        <v>0.5</v>
      </c>
      <c r="AB139" s="138">
        <v>0.3</v>
      </c>
    </row>
    <row r="140" spans="1:30">
      <c r="A140" s="45" t="s">
        <v>367</v>
      </c>
      <c r="B140" s="46" t="s">
        <v>138</v>
      </c>
      <c r="C140" s="46" t="s">
        <v>139</v>
      </c>
      <c r="D140" s="46" t="s">
        <v>314</v>
      </c>
      <c r="E140" s="137">
        <v>0.22</v>
      </c>
      <c r="F140" s="137">
        <v>0.17</v>
      </c>
      <c r="G140" s="137">
        <v>0.11</v>
      </c>
      <c r="H140" s="137">
        <v>0.11</v>
      </c>
      <c r="I140" s="137">
        <v>0.11</v>
      </c>
      <c r="J140" s="137">
        <v>0.22</v>
      </c>
      <c r="K140" s="137">
        <v>0.44</v>
      </c>
      <c r="L140" s="137">
        <v>0.56000000000000005</v>
      </c>
      <c r="M140" s="137">
        <v>0.44</v>
      </c>
      <c r="N140" s="137">
        <v>0.44</v>
      </c>
      <c r="O140" s="137">
        <v>0.28000000000000003</v>
      </c>
      <c r="P140" s="137">
        <v>0.28000000000000003</v>
      </c>
      <c r="Q140" s="137">
        <v>0.28000000000000003</v>
      </c>
      <c r="R140" s="137">
        <v>0.28000000000000003</v>
      </c>
      <c r="S140" s="137">
        <v>0.28000000000000003</v>
      </c>
      <c r="T140" s="137">
        <v>0.28000000000000003</v>
      </c>
      <c r="U140" s="137">
        <v>0.28000000000000003</v>
      </c>
      <c r="V140" s="137">
        <v>0.28000000000000003</v>
      </c>
      <c r="W140" s="137">
        <v>0.67</v>
      </c>
      <c r="X140" s="137">
        <v>0.89</v>
      </c>
      <c r="Y140" s="137">
        <v>1</v>
      </c>
      <c r="Z140" s="137">
        <v>0.89</v>
      </c>
      <c r="AA140" s="137">
        <v>0.67</v>
      </c>
      <c r="AB140" s="138">
        <v>0.33</v>
      </c>
    </row>
    <row r="141" spans="1:30">
      <c r="A141" s="45" t="s">
        <v>368</v>
      </c>
      <c r="B141" s="139"/>
      <c r="C141" s="46"/>
      <c r="D141" s="46" t="s">
        <v>369</v>
      </c>
      <c r="E141" s="137">
        <v>0.26</v>
      </c>
      <c r="F141" s="137">
        <v>0.26</v>
      </c>
      <c r="G141" s="137">
        <v>0.11</v>
      </c>
      <c r="H141" s="137">
        <v>0.11</v>
      </c>
      <c r="I141" s="137">
        <v>0.11</v>
      </c>
      <c r="J141" s="137">
        <v>0.11</v>
      </c>
      <c r="K141" s="137">
        <v>0.41</v>
      </c>
      <c r="L141" s="137">
        <v>0.41</v>
      </c>
      <c r="M141" s="137">
        <v>0.56000000000000005</v>
      </c>
      <c r="N141" s="137">
        <v>0.56000000000000005</v>
      </c>
      <c r="O141" s="137">
        <v>0.41</v>
      </c>
      <c r="P141" s="137">
        <v>0.33</v>
      </c>
      <c r="Q141" s="137">
        <v>0.33</v>
      </c>
      <c r="R141" s="137">
        <v>0.33</v>
      </c>
      <c r="S141" s="137">
        <v>0.33</v>
      </c>
      <c r="T141" s="137">
        <v>0.33</v>
      </c>
      <c r="U141" s="137">
        <v>0.33</v>
      </c>
      <c r="V141" s="137">
        <v>0.33</v>
      </c>
      <c r="W141" s="137">
        <v>0.85</v>
      </c>
      <c r="X141" s="137">
        <v>1</v>
      </c>
      <c r="Y141" s="137">
        <v>1</v>
      </c>
      <c r="Z141" s="137">
        <v>1</v>
      </c>
      <c r="AA141" s="137">
        <v>0.85</v>
      </c>
      <c r="AB141" s="138">
        <v>0.41</v>
      </c>
    </row>
    <row r="142" spans="1:30">
      <c r="A142" s="45"/>
      <c r="B142" s="139"/>
      <c r="C142" s="46"/>
      <c r="D142" s="46" t="s">
        <v>370</v>
      </c>
      <c r="E142" s="137">
        <v>1</v>
      </c>
      <c r="F142" s="137">
        <v>1</v>
      </c>
      <c r="G142" s="137">
        <v>1</v>
      </c>
      <c r="H142" s="137">
        <v>1</v>
      </c>
      <c r="I142" s="137">
        <v>1</v>
      </c>
      <c r="J142" s="137">
        <v>1</v>
      </c>
      <c r="K142" s="137">
        <v>1</v>
      </c>
      <c r="L142" s="137">
        <v>1</v>
      </c>
      <c r="M142" s="137">
        <v>1</v>
      </c>
      <c r="N142" s="137">
        <v>1</v>
      </c>
      <c r="O142" s="137">
        <v>1</v>
      </c>
      <c r="P142" s="137">
        <v>1</v>
      </c>
      <c r="Q142" s="137">
        <v>1</v>
      </c>
      <c r="R142" s="137">
        <v>1</v>
      </c>
      <c r="S142" s="137">
        <v>1</v>
      </c>
      <c r="T142" s="137">
        <v>1</v>
      </c>
      <c r="U142" s="137">
        <v>1</v>
      </c>
      <c r="V142" s="137">
        <v>1</v>
      </c>
      <c r="W142" s="137">
        <v>1</v>
      </c>
      <c r="X142" s="137">
        <v>1</v>
      </c>
      <c r="Y142" s="137">
        <v>1</v>
      </c>
      <c r="Z142" s="137">
        <v>1</v>
      </c>
      <c r="AA142" s="137">
        <v>1</v>
      </c>
      <c r="AB142" s="138">
        <v>1</v>
      </c>
    </row>
    <row r="143" spans="1:30">
      <c r="A143" s="45"/>
      <c r="B143" s="46"/>
      <c r="C143" s="46"/>
      <c r="D143" s="46" t="s">
        <v>365</v>
      </c>
      <c r="E143" s="137">
        <v>0</v>
      </c>
      <c r="F143" s="137">
        <v>0</v>
      </c>
      <c r="G143" s="137">
        <v>0</v>
      </c>
      <c r="H143" s="137">
        <v>0</v>
      </c>
      <c r="I143" s="137">
        <v>0</v>
      </c>
      <c r="J143" s="137">
        <v>0</v>
      </c>
      <c r="K143" s="137">
        <v>0</v>
      </c>
      <c r="L143" s="137">
        <v>0</v>
      </c>
      <c r="M143" s="137">
        <v>0</v>
      </c>
      <c r="N143" s="137">
        <v>0</v>
      </c>
      <c r="O143" s="137">
        <v>0</v>
      </c>
      <c r="P143" s="137">
        <v>0</v>
      </c>
      <c r="Q143" s="137">
        <v>0</v>
      </c>
      <c r="R143" s="137">
        <v>0</v>
      </c>
      <c r="S143" s="137">
        <v>0</v>
      </c>
      <c r="T143" s="137">
        <v>0</v>
      </c>
      <c r="U143" s="137">
        <v>0</v>
      </c>
      <c r="V143" s="137">
        <v>0</v>
      </c>
      <c r="W143" s="137">
        <v>0</v>
      </c>
      <c r="X143" s="137">
        <v>0</v>
      </c>
      <c r="Y143" s="137">
        <v>0</v>
      </c>
      <c r="Z143" s="137">
        <v>0</v>
      </c>
      <c r="AA143" s="137">
        <v>0</v>
      </c>
      <c r="AB143" s="138">
        <v>0</v>
      </c>
    </row>
    <row r="144" spans="1:30">
      <c r="A144" s="45" t="s">
        <v>316</v>
      </c>
      <c r="B144" s="46" t="s">
        <v>138</v>
      </c>
      <c r="C144" s="46" t="s">
        <v>139</v>
      </c>
      <c r="D144" s="46" t="s">
        <v>314</v>
      </c>
      <c r="E144" s="137">
        <v>0.3</v>
      </c>
      <c r="F144" s="137">
        <v>0.25</v>
      </c>
      <c r="G144" s="137">
        <v>0.2</v>
      </c>
      <c r="H144" s="137">
        <v>0.2</v>
      </c>
      <c r="I144" s="137">
        <v>0.2</v>
      </c>
      <c r="J144" s="137">
        <v>0.3</v>
      </c>
      <c r="K144" s="137">
        <v>0.5</v>
      </c>
      <c r="L144" s="137">
        <v>0.6</v>
      </c>
      <c r="M144" s="137">
        <v>0.5</v>
      </c>
      <c r="N144" s="137">
        <v>0.5</v>
      </c>
      <c r="O144" s="137">
        <v>0.35</v>
      </c>
      <c r="P144" s="137">
        <v>0.35</v>
      </c>
      <c r="Q144" s="137">
        <v>0.35</v>
      </c>
      <c r="R144" s="137">
        <v>0.35</v>
      </c>
      <c r="S144" s="137">
        <v>0.35</v>
      </c>
      <c r="T144" s="137">
        <v>0.35</v>
      </c>
      <c r="U144" s="137">
        <v>0.35</v>
      </c>
      <c r="V144" s="137">
        <v>0.35</v>
      </c>
      <c r="W144" s="137">
        <v>0.7</v>
      </c>
      <c r="X144" s="137">
        <v>0.9</v>
      </c>
      <c r="Y144" s="137">
        <v>0.95</v>
      </c>
      <c r="Z144" s="137">
        <v>0.9</v>
      </c>
      <c r="AA144" s="137">
        <v>0.7</v>
      </c>
      <c r="AB144" s="138">
        <v>0.4</v>
      </c>
    </row>
    <row r="145" spans="1:28">
      <c r="A145" s="45" t="s">
        <v>371</v>
      </c>
      <c r="B145" s="46"/>
      <c r="C145" s="46"/>
      <c r="D145" s="46" t="s">
        <v>315</v>
      </c>
      <c r="E145" s="137">
        <v>0.3</v>
      </c>
      <c r="F145" s="137">
        <v>0.3</v>
      </c>
      <c r="G145" s="137">
        <v>0.2</v>
      </c>
      <c r="H145" s="137">
        <v>0.2</v>
      </c>
      <c r="I145" s="137">
        <v>0.2</v>
      </c>
      <c r="J145" s="137">
        <v>0.2</v>
      </c>
      <c r="K145" s="137">
        <v>0.4</v>
      </c>
      <c r="L145" s="137">
        <v>0.4</v>
      </c>
      <c r="M145" s="137">
        <v>0.5</v>
      </c>
      <c r="N145" s="137">
        <v>0.5</v>
      </c>
      <c r="O145" s="137">
        <v>0.4</v>
      </c>
      <c r="P145" s="137">
        <v>0.35</v>
      </c>
      <c r="Q145" s="137">
        <v>0.35</v>
      </c>
      <c r="R145" s="137">
        <v>0.35</v>
      </c>
      <c r="S145" s="137">
        <v>0.35</v>
      </c>
      <c r="T145" s="137">
        <v>0.35</v>
      </c>
      <c r="U145" s="137">
        <v>0.35</v>
      </c>
      <c r="V145" s="137">
        <v>0.35</v>
      </c>
      <c r="W145" s="137">
        <v>0.7</v>
      </c>
      <c r="X145" s="137">
        <v>0.8</v>
      </c>
      <c r="Y145" s="137">
        <v>0.8</v>
      </c>
      <c r="Z145" s="137">
        <v>0.8</v>
      </c>
      <c r="AA145" s="137">
        <v>0.7</v>
      </c>
      <c r="AB145" s="138">
        <v>0.4</v>
      </c>
    </row>
    <row r="146" spans="1:28">
      <c r="A146" s="45"/>
      <c r="B146" s="46"/>
      <c r="C146" s="46"/>
      <c r="D146" s="46" t="s">
        <v>364</v>
      </c>
      <c r="E146" s="137">
        <v>1</v>
      </c>
      <c r="F146" s="137">
        <v>1</v>
      </c>
      <c r="G146" s="137">
        <v>1</v>
      </c>
      <c r="H146" s="137">
        <v>1</v>
      </c>
      <c r="I146" s="137">
        <v>1</v>
      </c>
      <c r="J146" s="137">
        <v>1</v>
      </c>
      <c r="K146" s="137">
        <v>1</v>
      </c>
      <c r="L146" s="137">
        <v>1</v>
      </c>
      <c r="M146" s="137">
        <v>1</v>
      </c>
      <c r="N146" s="137">
        <v>1</v>
      </c>
      <c r="O146" s="137">
        <v>1</v>
      </c>
      <c r="P146" s="137">
        <v>1</v>
      </c>
      <c r="Q146" s="137">
        <v>1</v>
      </c>
      <c r="R146" s="137">
        <v>1</v>
      </c>
      <c r="S146" s="137">
        <v>1</v>
      </c>
      <c r="T146" s="137">
        <v>1</v>
      </c>
      <c r="U146" s="137">
        <v>1</v>
      </c>
      <c r="V146" s="137">
        <v>1</v>
      </c>
      <c r="W146" s="137">
        <v>1</v>
      </c>
      <c r="X146" s="137">
        <v>1</v>
      </c>
      <c r="Y146" s="137">
        <v>1</v>
      </c>
      <c r="Z146" s="137">
        <v>1</v>
      </c>
      <c r="AA146" s="137">
        <v>1</v>
      </c>
      <c r="AB146" s="138">
        <v>1</v>
      </c>
    </row>
    <row r="147" spans="1:28">
      <c r="A147" s="45"/>
      <c r="B147" s="46"/>
      <c r="C147" s="46"/>
      <c r="D147" s="46" t="s">
        <v>365</v>
      </c>
      <c r="E147" s="137">
        <v>0</v>
      </c>
      <c r="F147" s="137">
        <v>0</v>
      </c>
      <c r="G147" s="137">
        <v>0</v>
      </c>
      <c r="H147" s="137">
        <v>0</v>
      </c>
      <c r="I147" s="137">
        <v>0</v>
      </c>
      <c r="J147" s="137">
        <v>0</v>
      </c>
      <c r="K147" s="137">
        <v>0</v>
      </c>
      <c r="L147" s="137">
        <v>0</v>
      </c>
      <c r="M147" s="137">
        <v>0</v>
      </c>
      <c r="N147" s="137">
        <v>0</v>
      </c>
      <c r="O147" s="137">
        <v>0</v>
      </c>
      <c r="P147" s="137">
        <v>0</v>
      </c>
      <c r="Q147" s="137">
        <v>0</v>
      </c>
      <c r="R147" s="137">
        <v>0</v>
      </c>
      <c r="S147" s="137">
        <v>0</v>
      </c>
      <c r="T147" s="137">
        <v>0</v>
      </c>
      <c r="U147" s="137">
        <v>0</v>
      </c>
      <c r="V147" s="137">
        <v>0</v>
      </c>
      <c r="W147" s="137">
        <v>0</v>
      </c>
      <c r="X147" s="137">
        <v>0</v>
      </c>
      <c r="Y147" s="137">
        <v>0</v>
      </c>
      <c r="Z147" s="137">
        <v>0</v>
      </c>
      <c r="AA147" s="137">
        <v>0</v>
      </c>
      <c r="AB147" s="138">
        <v>0</v>
      </c>
    </row>
    <row r="148" spans="1:28">
      <c r="A148" s="45"/>
      <c r="B148" s="46"/>
      <c r="C148" s="46"/>
      <c r="D148" s="46" t="s">
        <v>366</v>
      </c>
      <c r="E148" s="137">
        <v>0.4</v>
      </c>
      <c r="F148" s="137">
        <v>0.4</v>
      </c>
      <c r="G148" s="137">
        <v>0.3</v>
      </c>
      <c r="H148" s="137">
        <v>0.3</v>
      </c>
      <c r="I148" s="137">
        <v>0.3</v>
      </c>
      <c r="J148" s="137">
        <v>0.3</v>
      </c>
      <c r="K148" s="137">
        <v>0.4</v>
      </c>
      <c r="L148" s="137">
        <v>0.5</v>
      </c>
      <c r="M148" s="137">
        <v>0.5</v>
      </c>
      <c r="N148" s="137">
        <v>0.4</v>
      </c>
      <c r="O148" s="137">
        <v>0.4</v>
      </c>
      <c r="P148" s="137">
        <v>0.4</v>
      </c>
      <c r="Q148" s="137">
        <v>0.4</v>
      </c>
      <c r="R148" s="137">
        <v>0.3</v>
      </c>
      <c r="S148" s="137">
        <v>0.3</v>
      </c>
      <c r="T148" s="137">
        <v>0.3</v>
      </c>
      <c r="U148" s="137">
        <v>0.3</v>
      </c>
      <c r="V148" s="137">
        <v>0.3</v>
      </c>
      <c r="W148" s="137">
        <v>0.6</v>
      </c>
      <c r="X148" s="137">
        <v>0.8</v>
      </c>
      <c r="Y148" s="137">
        <v>0.9</v>
      </c>
      <c r="Z148" s="137">
        <v>0.7</v>
      </c>
      <c r="AA148" s="137">
        <v>0.6</v>
      </c>
      <c r="AB148" s="138">
        <v>0.4</v>
      </c>
    </row>
    <row r="149" spans="1:28">
      <c r="A149" s="45" t="s">
        <v>372</v>
      </c>
      <c r="B149" s="46" t="s">
        <v>138</v>
      </c>
      <c r="C149" s="46" t="s">
        <v>139</v>
      </c>
      <c r="D149" s="46" t="s">
        <v>314</v>
      </c>
      <c r="E149" s="137">
        <v>0.2</v>
      </c>
      <c r="F149" s="137">
        <v>0.2</v>
      </c>
      <c r="G149" s="137">
        <v>0.2</v>
      </c>
      <c r="H149" s="137">
        <v>0.2</v>
      </c>
      <c r="I149" s="137">
        <v>0.2</v>
      </c>
      <c r="J149" s="137">
        <v>0.2</v>
      </c>
      <c r="K149" s="137">
        <v>0.62</v>
      </c>
      <c r="L149" s="137">
        <v>0.9</v>
      </c>
      <c r="M149" s="137">
        <v>0.43</v>
      </c>
      <c r="N149" s="137">
        <v>0.43</v>
      </c>
      <c r="O149" s="137">
        <v>0.26</v>
      </c>
      <c r="P149" s="137">
        <v>0.26</v>
      </c>
      <c r="Q149" s="137">
        <v>0.26</v>
      </c>
      <c r="R149" s="137">
        <v>0.26</v>
      </c>
      <c r="S149" s="137">
        <v>0.26</v>
      </c>
      <c r="T149" s="137">
        <v>0.26</v>
      </c>
      <c r="U149" s="137">
        <v>0.26</v>
      </c>
      <c r="V149" s="137">
        <v>0.51</v>
      </c>
      <c r="W149" s="137">
        <v>0.51</v>
      </c>
      <c r="X149" s="137">
        <v>0.49</v>
      </c>
      <c r="Y149" s="137">
        <v>0.66</v>
      </c>
      <c r="Z149" s="137">
        <v>0.7</v>
      </c>
      <c r="AA149" s="137">
        <v>0.35</v>
      </c>
      <c r="AB149" s="138">
        <v>0.2</v>
      </c>
    </row>
    <row r="150" spans="1:28">
      <c r="A150" s="45" t="s">
        <v>368</v>
      </c>
      <c r="B150" s="46"/>
      <c r="C150" s="46"/>
      <c r="D150" s="46" t="s">
        <v>369</v>
      </c>
      <c r="E150" s="137">
        <v>0.2</v>
      </c>
      <c r="F150" s="137">
        <v>0.2</v>
      </c>
      <c r="G150" s="137">
        <v>0.2</v>
      </c>
      <c r="H150" s="137">
        <v>0.2</v>
      </c>
      <c r="I150" s="137">
        <v>0.2</v>
      </c>
      <c r="J150" s="137">
        <v>0.2</v>
      </c>
      <c r="K150" s="137">
        <v>0.3</v>
      </c>
      <c r="L150" s="137">
        <v>0.62</v>
      </c>
      <c r="M150" s="137">
        <v>0.9</v>
      </c>
      <c r="N150" s="137">
        <v>0.62</v>
      </c>
      <c r="O150" s="137">
        <v>0.28999999999999998</v>
      </c>
      <c r="P150" s="137">
        <v>0.28999999999999998</v>
      </c>
      <c r="Q150" s="137">
        <v>0.28999999999999998</v>
      </c>
      <c r="R150" s="137">
        <v>0.28999999999999998</v>
      </c>
      <c r="S150" s="137">
        <v>0.28999999999999998</v>
      </c>
      <c r="T150" s="137">
        <v>0.28999999999999998</v>
      </c>
      <c r="U150" s="137">
        <v>0.28999999999999998</v>
      </c>
      <c r="V150" s="137">
        <v>0.43</v>
      </c>
      <c r="W150" s="137">
        <v>0.51</v>
      </c>
      <c r="X150" s="137">
        <v>0.49</v>
      </c>
      <c r="Y150" s="137">
        <v>0.66</v>
      </c>
      <c r="Z150" s="137">
        <v>0.7</v>
      </c>
      <c r="AA150" s="137">
        <v>0.35</v>
      </c>
      <c r="AB150" s="138">
        <v>0.2</v>
      </c>
    </row>
    <row r="151" spans="1:28">
      <c r="A151" s="45"/>
      <c r="B151" s="139"/>
      <c r="C151" s="46"/>
      <c r="D151" s="46" t="s">
        <v>370</v>
      </c>
      <c r="E151" s="137">
        <v>1</v>
      </c>
      <c r="F151" s="137">
        <v>1</v>
      </c>
      <c r="G151" s="137">
        <v>1</v>
      </c>
      <c r="H151" s="137">
        <v>1</v>
      </c>
      <c r="I151" s="137">
        <v>1</v>
      </c>
      <c r="J151" s="137">
        <v>1</v>
      </c>
      <c r="K151" s="137">
        <v>1</v>
      </c>
      <c r="L151" s="137">
        <v>1</v>
      </c>
      <c r="M151" s="137">
        <v>1</v>
      </c>
      <c r="N151" s="137">
        <v>1</v>
      </c>
      <c r="O151" s="137">
        <v>1</v>
      </c>
      <c r="P151" s="137">
        <v>1</v>
      </c>
      <c r="Q151" s="137">
        <v>1</v>
      </c>
      <c r="R151" s="137">
        <v>1</v>
      </c>
      <c r="S151" s="137">
        <v>1</v>
      </c>
      <c r="T151" s="137">
        <v>1</v>
      </c>
      <c r="U151" s="137">
        <v>1</v>
      </c>
      <c r="V151" s="137">
        <v>1</v>
      </c>
      <c r="W151" s="137">
        <v>1</v>
      </c>
      <c r="X151" s="137">
        <v>1</v>
      </c>
      <c r="Y151" s="137">
        <v>1</v>
      </c>
      <c r="Z151" s="137">
        <v>1</v>
      </c>
      <c r="AA151" s="137">
        <v>1</v>
      </c>
      <c r="AB151" s="138">
        <v>1</v>
      </c>
    </row>
    <row r="152" spans="1:28">
      <c r="A152" s="45"/>
      <c r="B152" s="46"/>
      <c r="C152" s="46"/>
      <c r="D152" s="46" t="s">
        <v>365</v>
      </c>
      <c r="E152" s="137">
        <v>0</v>
      </c>
      <c r="F152" s="137">
        <v>0</v>
      </c>
      <c r="G152" s="137">
        <v>0</v>
      </c>
      <c r="H152" s="137">
        <v>0</v>
      </c>
      <c r="I152" s="137">
        <v>0</v>
      </c>
      <c r="J152" s="137">
        <v>0</v>
      </c>
      <c r="K152" s="137">
        <v>0</v>
      </c>
      <c r="L152" s="137">
        <v>0</v>
      </c>
      <c r="M152" s="137">
        <v>0</v>
      </c>
      <c r="N152" s="137">
        <v>0</v>
      </c>
      <c r="O152" s="137">
        <v>0</v>
      </c>
      <c r="P152" s="137">
        <v>0</v>
      </c>
      <c r="Q152" s="137">
        <v>0</v>
      </c>
      <c r="R152" s="137">
        <v>0</v>
      </c>
      <c r="S152" s="137">
        <v>0</v>
      </c>
      <c r="T152" s="137">
        <v>0</v>
      </c>
      <c r="U152" s="137">
        <v>0</v>
      </c>
      <c r="V152" s="137">
        <v>0</v>
      </c>
      <c r="W152" s="137">
        <v>0</v>
      </c>
      <c r="X152" s="137">
        <v>0</v>
      </c>
      <c r="Y152" s="137">
        <v>0</v>
      </c>
      <c r="Z152" s="137">
        <v>0</v>
      </c>
      <c r="AA152" s="137">
        <v>0</v>
      </c>
      <c r="AB152" s="138">
        <v>0</v>
      </c>
    </row>
    <row r="153" spans="1:28">
      <c r="A153" s="45" t="s">
        <v>373</v>
      </c>
      <c r="B153" s="46" t="s">
        <v>138</v>
      </c>
      <c r="C153" s="46" t="s">
        <v>139</v>
      </c>
      <c r="D153" s="46" t="s">
        <v>314</v>
      </c>
      <c r="E153" s="137">
        <v>0.1</v>
      </c>
      <c r="F153" s="137">
        <v>0.1</v>
      </c>
      <c r="G153" s="137">
        <v>0.1</v>
      </c>
      <c r="H153" s="137">
        <v>0.1</v>
      </c>
      <c r="I153" s="137">
        <v>0.1</v>
      </c>
      <c r="J153" s="137">
        <v>0.1</v>
      </c>
      <c r="K153" s="137">
        <v>0.25</v>
      </c>
      <c r="L153" s="137">
        <v>0.3</v>
      </c>
      <c r="M153" s="137">
        <v>0.3</v>
      </c>
      <c r="N153" s="137">
        <v>0.3</v>
      </c>
      <c r="O153" s="137">
        <v>0.3</v>
      </c>
      <c r="P153" s="137">
        <v>0.3</v>
      </c>
      <c r="Q153" s="137">
        <v>0.3</v>
      </c>
      <c r="R153" s="137">
        <v>0.3</v>
      </c>
      <c r="S153" s="137">
        <v>0.3</v>
      </c>
      <c r="T153" s="137">
        <v>0.3</v>
      </c>
      <c r="U153" s="137">
        <v>0.3</v>
      </c>
      <c r="V153" s="137">
        <v>0.3</v>
      </c>
      <c r="W153" s="137">
        <v>0.3</v>
      </c>
      <c r="X153" s="137">
        <v>0.3</v>
      </c>
      <c r="Y153" s="137">
        <v>0.3</v>
      </c>
      <c r="Z153" s="137">
        <v>0.3</v>
      </c>
      <c r="AA153" s="137">
        <v>0.3</v>
      </c>
      <c r="AB153" s="138">
        <v>0.3</v>
      </c>
    </row>
    <row r="154" spans="1:28">
      <c r="A154" s="45" t="s">
        <v>374</v>
      </c>
      <c r="B154" s="46"/>
      <c r="C154" s="139"/>
      <c r="D154" s="46" t="s">
        <v>375</v>
      </c>
      <c r="E154" s="137">
        <v>0.1</v>
      </c>
      <c r="F154" s="137">
        <v>0.1</v>
      </c>
      <c r="G154" s="137">
        <v>0.1</v>
      </c>
      <c r="H154" s="137">
        <v>0.1</v>
      </c>
      <c r="I154" s="137">
        <v>0.1</v>
      </c>
      <c r="J154" s="137">
        <v>0.1</v>
      </c>
      <c r="K154" s="137">
        <v>0.25</v>
      </c>
      <c r="L154" s="137">
        <v>0.3</v>
      </c>
      <c r="M154" s="137">
        <v>0.3</v>
      </c>
      <c r="N154" s="137">
        <v>0.3</v>
      </c>
      <c r="O154" s="137">
        <v>0.3</v>
      </c>
      <c r="P154" s="137">
        <v>0.3</v>
      </c>
      <c r="Q154" s="137">
        <v>0.3</v>
      </c>
      <c r="R154" s="137">
        <v>0.3</v>
      </c>
      <c r="S154" s="137">
        <v>0.3</v>
      </c>
      <c r="T154" s="137">
        <v>0.3</v>
      </c>
      <c r="U154" s="137">
        <v>0.3</v>
      </c>
      <c r="V154" s="137">
        <v>0.3</v>
      </c>
      <c r="W154" s="137">
        <v>0.3</v>
      </c>
      <c r="X154" s="137">
        <v>0.3</v>
      </c>
      <c r="Y154" s="137">
        <v>0.3</v>
      </c>
      <c r="Z154" s="137">
        <v>0.3</v>
      </c>
      <c r="AA154" s="137">
        <v>0.3</v>
      </c>
      <c r="AB154" s="138">
        <v>0.3</v>
      </c>
    </row>
    <row r="155" spans="1:28">
      <c r="A155" s="45"/>
      <c r="B155" s="46"/>
      <c r="C155" s="46"/>
      <c r="D155" s="46" t="s">
        <v>364</v>
      </c>
      <c r="E155" s="137">
        <v>0.3</v>
      </c>
      <c r="F155" s="137">
        <v>0.3</v>
      </c>
      <c r="G155" s="137">
        <v>0.3</v>
      </c>
      <c r="H155" s="137">
        <v>0.3</v>
      </c>
      <c r="I155" s="137">
        <v>0.3</v>
      </c>
      <c r="J155" s="137">
        <v>0.3</v>
      </c>
      <c r="K155" s="137">
        <v>0.3</v>
      </c>
      <c r="L155" s="137">
        <v>0.3</v>
      </c>
      <c r="M155" s="137">
        <v>0.3</v>
      </c>
      <c r="N155" s="137">
        <v>0.3</v>
      </c>
      <c r="O155" s="137">
        <v>0.3</v>
      </c>
      <c r="P155" s="137">
        <v>0.3</v>
      </c>
      <c r="Q155" s="137">
        <v>0.3</v>
      </c>
      <c r="R155" s="137">
        <v>0.3</v>
      </c>
      <c r="S155" s="137">
        <v>0.3</v>
      </c>
      <c r="T155" s="137">
        <v>0.3</v>
      </c>
      <c r="U155" s="137">
        <v>0.3</v>
      </c>
      <c r="V155" s="137">
        <v>0.3</v>
      </c>
      <c r="W155" s="137">
        <v>0.3</v>
      </c>
      <c r="X155" s="137">
        <v>0.3</v>
      </c>
      <c r="Y155" s="137">
        <v>0.3</v>
      </c>
      <c r="Z155" s="137">
        <v>0.3</v>
      </c>
      <c r="AA155" s="137">
        <v>0.3</v>
      </c>
      <c r="AB155" s="138">
        <v>0.3</v>
      </c>
    </row>
    <row r="156" spans="1:28">
      <c r="A156" s="45"/>
      <c r="B156" s="46"/>
      <c r="C156" s="46"/>
      <c r="D156" s="46" t="s">
        <v>365</v>
      </c>
      <c r="E156" s="137">
        <v>0</v>
      </c>
      <c r="F156" s="137">
        <v>0</v>
      </c>
      <c r="G156" s="137">
        <v>0</v>
      </c>
      <c r="H156" s="137">
        <v>0</v>
      </c>
      <c r="I156" s="137">
        <v>0</v>
      </c>
      <c r="J156" s="137">
        <v>0</v>
      </c>
      <c r="K156" s="137">
        <v>0</v>
      </c>
      <c r="L156" s="137">
        <v>0</v>
      </c>
      <c r="M156" s="137">
        <v>0</v>
      </c>
      <c r="N156" s="137">
        <v>0</v>
      </c>
      <c r="O156" s="137">
        <v>0</v>
      </c>
      <c r="P156" s="137">
        <v>0</v>
      </c>
      <c r="Q156" s="137">
        <v>0</v>
      </c>
      <c r="R156" s="137">
        <v>0</v>
      </c>
      <c r="S156" s="137">
        <v>0</v>
      </c>
      <c r="T156" s="137">
        <v>0</v>
      </c>
      <c r="U156" s="137">
        <v>0</v>
      </c>
      <c r="V156" s="137">
        <v>0</v>
      </c>
      <c r="W156" s="137">
        <v>0</v>
      </c>
      <c r="X156" s="137">
        <v>0</v>
      </c>
      <c r="Y156" s="137">
        <v>0</v>
      </c>
      <c r="Z156" s="137">
        <v>0</v>
      </c>
      <c r="AA156" s="137">
        <v>0</v>
      </c>
      <c r="AB156" s="138">
        <v>0</v>
      </c>
    </row>
    <row r="157" spans="1:28">
      <c r="A157" s="45" t="s">
        <v>376</v>
      </c>
      <c r="B157" s="46" t="s">
        <v>138</v>
      </c>
      <c r="C157" s="46" t="s">
        <v>139</v>
      </c>
      <c r="D157" s="46" t="s">
        <v>377</v>
      </c>
      <c r="E157" s="137">
        <v>0.02</v>
      </c>
      <c r="F157" s="137">
        <v>0.02</v>
      </c>
      <c r="G157" s="137">
        <v>0.02</v>
      </c>
      <c r="H157" s="137">
        <v>0.02</v>
      </c>
      <c r="I157" s="137">
        <v>0.02</v>
      </c>
      <c r="J157" s="137">
        <v>0.05</v>
      </c>
      <c r="K157" s="137">
        <v>0.1</v>
      </c>
      <c r="L157" s="137">
        <v>0.15</v>
      </c>
      <c r="M157" s="137">
        <v>0.2</v>
      </c>
      <c r="N157" s="137">
        <v>0.15</v>
      </c>
      <c r="O157" s="137">
        <v>0.25</v>
      </c>
      <c r="P157" s="137">
        <v>0.25</v>
      </c>
      <c r="Q157" s="137">
        <v>0.25</v>
      </c>
      <c r="R157" s="137">
        <v>0.2</v>
      </c>
      <c r="S157" s="137">
        <v>0.15</v>
      </c>
      <c r="T157" s="137">
        <v>0.2</v>
      </c>
      <c r="U157" s="137">
        <v>0.3</v>
      </c>
      <c r="V157" s="137">
        <v>0.3</v>
      </c>
      <c r="W157" s="137">
        <v>0.3</v>
      </c>
      <c r="X157" s="137">
        <v>0.2</v>
      </c>
      <c r="Y157" s="137">
        <v>0.2</v>
      </c>
      <c r="Z157" s="137">
        <v>0.15</v>
      </c>
      <c r="AA157" s="137">
        <v>0.1</v>
      </c>
      <c r="AB157" s="138">
        <v>0.05</v>
      </c>
    </row>
    <row r="158" spans="1:28">
      <c r="A158" s="45" t="s">
        <v>378</v>
      </c>
      <c r="B158" s="46"/>
      <c r="C158" s="46"/>
      <c r="D158" s="46" t="s">
        <v>379</v>
      </c>
      <c r="E158" s="137">
        <v>0.02</v>
      </c>
      <c r="F158" s="137">
        <v>0.02</v>
      </c>
      <c r="G158" s="137">
        <v>0.02</v>
      </c>
      <c r="H158" s="137">
        <v>0.02</v>
      </c>
      <c r="I158" s="137">
        <v>0.02</v>
      </c>
      <c r="J158" s="137">
        <v>0.05</v>
      </c>
      <c r="K158" s="137">
        <v>0.1</v>
      </c>
      <c r="L158" s="137">
        <v>0.15</v>
      </c>
      <c r="M158" s="137">
        <v>0.2</v>
      </c>
      <c r="N158" s="137">
        <v>0.15</v>
      </c>
      <c r="O158" s="137">
        <v>0.25</v>
      </c>
      <c r="P158" s="137">
        <v>0.25</v>
      </c>
      <c r="Q158" s="137">
        <v>0.25</v>
      </c>
      <c r="R158" s="137">
        <v>0.2</v>
      </c>
      <c r="S158" s="137">
        <v>0.15</v>
      </c>
      <c r="T158" s="137">
        <v>0.2</v>
      </c>
      <c r="U158" s="137">
        <v>0.3</v>
      </c>
      <c r="V158" s="137">
        <v>0.3</v>
      </c>
      <c r="W158" s="137">
        <v>0.3</v>
      </c>
      <c r="X158" s="137">
        <v>0.2</v>
      </c>
      <c r="Y158" s="137">
        <v>0.2</v>
      </c>
      <c r="Z158" s="137">
        <v>0.15</v>
      </c>
      <c r="AA158" s="137">
        <v>0.1</v>
      </c>
      <c r="AB158" s="138">
        <v>0.05</v>
      </c>
    </row>
    <row r="159" spans="1:28">
      <c r="A159" s="45"/>
      <c r="B159" s="46"/>
      <c r="C159" s="46"/>
      <c r="D159" s="46" t="s">
        <v>364</v>
      </c>
      <c r="E159" s="137">
        <v>0.25</v>
      </c>
      <c r="F159" s="137">
        <v>0.25</v>
      </c>
      <c r="G159" s="137">
        <v>0.25</v>
      </c>
      <c r="H159" s="137">
        <v>0.25</v>
      </c>
      <c r="I159" s="137">
        <v>0.25</v>
      </c>
      <c r="J159" s="137">
        <v>0.25</v>
      </c>
      <c r="K159" s="137">
        <v>0.25</v>
      </c>
      <c r="L159" s="137">
        <v>0.25</v>
      </c>
      <c r="M159" s="137">
        <v>0.25</v>
      </c>
      <c r="N159" s="137">
        <v>0.25</v>
      </c>
      <c r="O159" s="137">
        <v>0.25</v>
      </c>
      <c r="P159" s="137">
        <v>0.25</v>
      </c>
      <c r="Q159" s="137">
        <v>0.25</v>
      </c>
      <c r="R159" s="137">
        <v>0.25</v>
      </c>
      <c r="S159" s="137">
        <v>0.25</v>
      </c>
      <c r="T159" s="137">
        <v>0.25</v>
      </c>
      <c r="U159" s="137">
        <v>0.25</v>
      </c>
      <c r="V159" s="137">
        <v>0.25</v>
      </c>
      <c r="W159" s="137">
        <v>0.25</v>
      </c>
      <c r="X159" s="137">
        <v>0.25</v>
      </c>
      <c r="Y159" s="137">
        <v>0.25</v>
      </c>
      <c r="Z159" s="137">
        <v>0.25</v>
      </c>
      <c r="AA159" s="137">
        <v>0.25</v>
      </c>
      <c r="AB159" s="138">
        <v>0.25</v>
      </c>
    </row>
    <row r="160" spans="1:28">
      <c r="A160" s="45"/>
      <c r="B160" s="46"/>
      <c r="C160" s="46"/>
      <c r="D160" s="46" t="s">
        <v>365</v>
      </c>
      <c r="E160" s="137">
        <v>0</v>
      </c>
      <c r="F160" s="137">
        <v>0</v>
      </c>
      <c r="G160" s="137">
        <v>0</v>
      </c>
      <c r="H160" s="137">
        <v>0</v>
      </c>
      <c r="I160" s="137">
        <v>0</v>
      </c>
      <c r="J160" s="137">
        <v>0</v>
      </c>
      <c r="K160" s="137">
        <v>0</v>
      </c>
      <c r="L160" s="137">
        <v>0</v>
      </c>
      <c r="M160" s="137">
        <v>0</v>
      </c>
      <c r="N160" s="137">
        <v>0</v>
      </c>
      <c r="O160" s="137">
        <v>0</v>
      </c>
      <c r="P160" s="137">
        <v>0</v>
      </c>
      <c r="Q160" s="137">
        <v>0</v>
      </c>
      <c r="R160" s="137">
        <v>0</v>
      </c>
      <c r="S160" s="137">
        <v>0</v>
      </c>
      <c r="T160" s="137">
        <v>0</v>
      </c>
      <c r="U160" s="137">
        <v>0</v>
      </c>
      <c r="V160" s="137">
        <v>0</v>
      </c>
      <c r="W160" s="137">
        <v>0</v>
      </c>
      <c r="X160" s="137">
        <v>0</v>
      </c>
      <c r="Y160" s="137">
        <v>0</v>
      </c>
      <c r="Z160" s="137">
        <v>0</v>
      </c>
      <c r="AA160" s="137">
        <v>0</v>
      </c>
      <c r="AB160" s="138">
        <v>0</v>
      </c>
    </row>
    <row r="161" spans="1:28">
      <c r="A161" s="45" t="s">
        <v>317</v>
      </c>
      <c r="B161" s="46" t="s">
        <v>138</v>
      </c>
      <c r="C161" s="46" t="s">
        <v>139</v>
      </c>
      <c r="D161" s="46" t="s">
        <v>314</v>
      </c>
      <c r="E161" s="137">
        <v>0.9</v>
      </c>
      <c r="F161" s="137">
        <v>0.9</v>
      </c>
      <c r="G161" s="137">
        <v>0.9</v>
      </c>
      <c r="H161" s="137">
        <v>0.9</v>
      </c>
      <c r="I161" s="137">
        <v>0.9</v>
      </c>
      <c r="J161" s="137">
        <v>0.9</v>
      </c>
      <c r="K161" s="137">
        <v>0.7</v>
      </c>
      <c r="L161" s="137">
        <v>0.4</v>
      </c>
      <c r="M161" s="137">
        <v>0.4</v>
      </c>
      <c r="N161" s="137">
        <v>0.2</v>
      </c>
      <c r="O161" s="137">
        <v>0.2</v>
      </c>
      <c r="P161" s="137">
        <v>0.2</v>
      </c>
      <c r="Q161" s="137">
        <v>0.2</v>
      </c>
      <c r="R161" s="137">
        <v>0.2</v>
      </c>
      <c r="S161" s="137">
        <v>0.2</v>
      </c>
      <c r="T161" s="137">
        <v>0.3</v>
      </c>
      <c r="U161" s="137">
        <v>0.5</v>
      </c>
      <c r="V161" s="137">
        <v>0.5</v>
      </c>
      <c r="W161" s="137">
        <v>0.5</v>
      </c>
      <c r="X161" s="137">
        <v>0.7</v>
      </c>
      <c r="Y161" s="137">
        <v>0.7</v>
      </c>
      <c r="Z161" s="137">
        <v>0.8</v>
      </c>
      <c r="AA161" s="137">
        <v>0.9</v>
      </c>
      <c r="AB161" s="138">
        <v>0.9</v>
      </c>
    </row>
    <row r="162" spans="1:28">
      <c r="A162" s="45" t="s">
        <v>363</v>
      </c>
      <c r="B162" s="46"/>
      <c r="C162" s="46"/>
      <c r="D162" s="46" t="s">
        <v>315</v>
      </c>
      <c r="E162" s="137">
        <v>0.9</v>
      </c>
      <c r="F162" s="137">
        <v>0.9</v>
      </c>
      <c r="G162" s="137">
        <v>0.9</v>
      </c>
      <c r="H162" s="137">
        <v>0.9</v>
      </c>
      <c r="I162" s="137">
        <v>0.9</v>
      </c>
      <c r="J162" s="137">
        <v>0.9</v>
      </c>
      <c r="K162" s="137">
        <v>0.7</v>
      </c>
      <c r="L162" s="137">
        <v>0.5</v>
      </c>
      <c r="M162" s="137">
        <v>0.5</v>
      </c>
      <c r="N162" s="137">
        <v>0.3</v>
      </c>
      <c r="O162" s="137">
        <v>0.3</v>
      </c>
      <c r="P162" s="137">
        <v>0.3</v>
      </c>
      <c r="Q162" s="137">
        <v>0.3</v>
      </c>
      <c r="R162" s="137">
        <v>0.3</v>
      </c>
      <c r="S162" s="137">
        <v>0.3</v>
      </c>
      <c r="T162" s="137">
        <v>0.3</v>
      </c>
      <c r="U162" s="137">
        <v>0.3</v>
      </c>
      <c r="V162" s="137">
        <v>0.5</v>
      </c>
      <c r="W162" s="137">
        <v>0.6</v>
      </c>
      <c r="X162" s="137">
        <v>0.6</v>
      </c>
      <c r="Y162" s="137">
        <v>0.6</v>
      </c>
      <c r="Z162" s="137">
        <v>0.7</v>
      </c>
      <c r="AA162" s="137">
        <v>0.7</v>
      </c>
      <c r="AB162" s="138">
        <v>0.7</v>
      </c>
    </row>
    <row r="163" spans="1:28">
      <c r="A163" s="45"/>
      <c r="B163" s="46"/>
      <c r="C163" s="46"/>
      <c r="D163" s="46" t="s">
        <v>364</v>
      </c>
      <c r="E163" s="137">
        <v>1</v>
      </c>
      <c r="F163" s="137">
        <v>1</v>
      </c>
      <c r="G163" s="137">
        <v>1</v>
      </c>
      <c r="H163" s="137">
        <v>1</v>
      </c>
      <c r="I163" s="137">
        <v>1</v>
      </c>
      <c r="J163" s="137">
        <v>1</v>
      </c>
      <c r="K163" s="137">
        <v>1</v>
      </c>
      <c r="L163" s="137">
        <v>1</v>
      </c>
      <c r="M163" s="137">
        <v>1</v>
      </c>
      <c r="N163" s="137">
        <v>1</v>
      </c>
      <c r="O163" s="137">
        <v>1</v>
      </c>
      <c r="P163" s="137">
        <v>1</v>
      </c>
      <c r="Q163" s="137">
        <v>1</v>
      </c>
      <c r="R163" s="137">
        <v>1</v>
      </c>
      <c r="S163" s="137">
        <v>1</v>
      </c>
      <c r="T163" s="137">
        <v>1</v>
      </c>
      <c r="U163" s="137">
        <v>1</v>
      </c>
      <c r="V163" s="137">
        <v>1</v>
      </c>
      <c r="W163" s="137">
        <v>1</v>
      </c>
      <c r="X163" s="137">
        <v>1</v>
      </c>
      <c r="Y163" s="137">
        <v>1</v>
      </c>
      <c r="Z163" s="137">
        <v>1</v>
      </c>
      <c r="AA163" s="137">
        <v>1</v>
      </c>
      <c r="AB163" s="138">
        <v>1</v>
      </c>
    </row>
    <row r="164" spans="1:28">
      <c r="A164" s="45"/>
      <c r="B164" s="46"/>
      <c r="C164" s="46"/>
      <c r="D164" s="46" t="s">
        <v>365</v>
      </c>
      <c r="E164" s="137">
        <v>0</v>
      </c>
      <c r="F164" s="137">
        <v>0</v>
      </c>
      <c r="G164" s="137">
        <v>0</v>
      </c>
      <c r="H164" s="137">
        <v>0</v>
      </c>
      <c r="I164" s="137">
        <v>0</v>
      </c>
      <c r="J164" s="137">
        <v>0</v>
      </c>
      <c r="K164" s="137">
        <v>0</v>
      </c>
      <c r="L164" s="137">
        <v>0</v>
      </c>
      <c r="M164" s="137">
        <v>0</v>
      </c>
      <c r="N164" s="137">
        <v>0</v>
      </c>
      <c r="O164" s="137">
        <v>0</v>
      </c>
      <c r="P164" s="137">
        <v>0</v>
      </c>
      <c r="Q164" s="137">
        <v>0</v>
      </c>
      <c r="R164" s="137">
        <v>0</v>
      </c>
      <c r="S164" s="137">
        <v>0</v>
      </c>
      <c r="T164" s="137">
        <v>0</v>
      </c>
      <c r="U164" s="137">
        <v>0</v>
      </c>
      <c r="V164" s="137">
        <v>0</v>
      </c>
      <c r="W164" s="137">
        <v>0</v>
      </c>
      <c r="X164" s="137">
        <v>0</v>
      </c>
      <c r="Y164" s="137">
        <v>0</v>
      </c>
      <c r="Z164" s="137">
        <v>0</v>
      </c>
      <c r="AA164" s="137">
        <v>0</v>
      </c>
      <c r="AB164" s="138">
        <v>0</v>
      </c>
    </row>
    <row r="165" spans="1:28">
      <c r="A165" s="45"/>
      <c r="B165" s="46"/>
      <c r="C165" s="46"/>
      <c r="D165" s="46" t="s">
        <v>366</v>
      </c>
      <c r="E165" s="137">
        <v>0.7</v>
      </c>
      <c r="F165" s="137">
        <v>0.7</v>
      </c>
      <c r="G165" s="137">
        <v>0.7</v>
      </c>
      <c r="H165" s="137">
        <v>0.7</v>
      </c>
      <c r="I165" s="137">
        <v>0.7</v>
      </c>
      <c r="J165" s="137">
        <v>0.7</v>
      </c>
      <c r="K165" s="137">
        <v>0.7</v>
      </c>
      <c r="L165" s="137">
        <v>0.7</v>
      </c>
      <c r="M165" s="137">
        <v>0.5</v>
      </c>
      <c r="N165" s="137">
        <v>0.5</v>
      </c>
      <c r="O165" s="137">
        <v>0.5</v>
      </c>
      <c r="P165" s="137">
        <v>0.3</v>
      </c>
      <c r="Q165" s="137">
        <v>0.3</v>
      </c>
      <c r="R165" s="137">
        <v>0.2</v>
      </c>
      <c r="S165" s="137">
        <v>0.2</v>
      </c>
      <c r="T165" s="137">
        <v>0.2</v>
      </c>
      <c r="U165" s="137">
        <v>0.3</v>
      </c>
      <c r="V165" s="137">
        <v>0.4</v>
      </c>
      <c r="W165" s="137">
        <v>0.4</v>
      </c>
      <c r="X165" s="137">
        <v>0.6</v>
      </c>
      <c r="Y165" s="137">
        <v>0.6</v>
      </c>
      <c r="Z165" s="137">
        <v>0.8</v>
      </c>
      <c r="AA165" s="137">
        <v>0.8</v>
      </c>
      <c r="AB165" s="138">
        <v>0.8</v>
      </c>
    </row>
    <row r="166" spans="1:28">
      <c r="A166" s="45" t="s">
        <v>380</v>
      </c>
      <c r="B166" s="46" t="s">
        <v>138</v>
      </c>
      <c r="C166" s="46" t="s">
        <v>139</v>
      </c>
      <c r="D166" s="46" t="s">
        <v>314</v>
      </c>
      <c r="E166" s="137">
        <v>0.65</v>
      </c>
      <c r="F166" s="137">
        <v>0.65</v>
      </c>
      <c r="G166" s="137">
        <v>0.65</v>
      </c>
      <c r="H166" s="137">
        <v>0.65</v>
      </c>
      <c r="I166" s="137">
        <v>0.65</v>
      </c>
      <c r="J166" s="137">
        <v>0.65</v>
      </c>
      <c r="K166" s="137">
        <v>0.5</v>
      </c>
      <c r="L166" s="137">
        <v>0.28000000000000003</v>
      </c>
      <c r="M166" s="137">
        <v>0.28000000000000003</v>
      </c>
      <c r="N166" s="137">
        <v>0.13</v>
      </c>
      <c r="O166" s="137">
        <v>0.13</v>
      </c>
      <c r="P166" s="137">
        <v>0.13</v>
      </c>
      <c r="Q166" s="137">
        <v>0.13</v>
      </c>
      <c r="R166" s="137">
        <v>0.13</v>
      </c>
      <c r="S166" s="137">
        <v>0.13</v>
      </c>
      <c r="T166" s="137">
        <v>0.2</v>
      </c>
      <c r="U166" s="137">
        <v>0.35</v>
      </c>
      <c r="V166" s="137">
        <v>0.35</v>
      </c>
      <c r="W166" s="137">
        <v>0.35</v>
      </c>
      <c r="X166" s="137">
        <v>0.5</v>
      </c>
      <c r="Y166" s="137">
        <v>0.5</v>
      </c>
      <c r="Z166" s="137">
        <v>0.57999999999999996</v>
      </c>
      <c r="AA166" s="137">
        <v>0.65</v>
      </c>
      <c r="AB166" s="138">
        <v>0.65</v>
      </c>
    </row>
    <row r="167" spans="1:28">
      <c r="A167" s="45" t="s">
        <v>368</v>
      </c>
      <c r="B167" s="46"/>
      <c r="C167" s="46"/>
      <c r="D167" s="46" t="s">
        <v>381</v>
      </c>
      <c r="E167" s="137">
        <v>0.65</v>
      </c>
      <c r="F167" s="137">
        <v>0.65</v>
      </c>
      <c r="G167" s="137">
        <v>0.65</v>
      </c>
      <c r="H167" s="137">
        <v>0.65</v>
      </c>
      <c r="I167" s="137">
        <v>0.65</v>
      </c>
      <c r="J167" s="137">
        <v>0.65</v>
      </c>
      <c r="K167" s="137">
        <v>0.5</v>
      </c>
      <c r="L167" s="137">
        <v>0.34</v>
      </c>
      <c r="M167" s="137">
        <v>0.34</v>
      </c>
      <c r="N167" s="137">
        <v>0.2</v>
      </c>
      <c r="O167" s="137">
        <v>0.2</v>
      </c>
      <c r="P167" s="137">
        <v>0.2</v>
      </c>
      <c r="Q167" s="137">
        <v>0.2</v>
      </c>
      <c r="R167" s="137">
        <v>0.2</v>
      </c>
      <c r="S167" s="137">
        <v>0.2</v>
      </c>
      <c r="T167" s="137">
        <v>0.2</v>
      </c>
      <c r="U167" s="137">
        <v>0.2</v>
      </c>
      <c r="V167" s="137">
        <v>0.34</v>
      </c>
      <c r="W167" s="137">
        <v>0.35</v>
      </c>
      <c r="X167" s="137">
        <v>0.65</v>
      </c>
      <c r="Y167" s="137">
        <v>0.65</v>
      </c>
      <c r="Z167" s="137">
        <v>0.5</v>
      </c>
      <c r="AA167" s="137">
        <v>0.5</v>
      </c>
      <c r="AB167" s="138">
        <v>0.5</v>
      </c>
    </row>
    <row r="168" spans="1:28">
      <c r="A168" s="45"/>
      <c r="B168" s="139"/>
      <c r="C168" s="46"/>
      <c r="D168" s="46" t="s">
        <v>370</v>
      </c>
      <c r="E168" s="137">
        <v>1</v>
      </c>
      <c r="F168" s="137">
        <v>1</v>
      </c>
      <c r="G168" s="137">
        <v>1</v>
      </c>
      <c r="H168" s="137">
        <v>1</v>
      </c>
      <c r="I168" s="137">
        <v>1</v>
      </c>
      <c r="J168" s="137">
        <v>1</v>
      </c>
      <c r="K168" s="137">
        <v>1</v>
      </c>
      <c r="L168" s="137">
        <v>1</v>
      </c>
      <c r="M168" s="137">
        <v>1</v>
      </c>
      <c r="N168" s="137">
        <v>1</v>
      </c>
      <c r="O168" s="137">
        <v>1</v>
      </c>
      <c r="P168" s="137">
        <v>1</v>
      </c>
      <c r="Q168" s="137">
        <v>1</v>
      </c>
      <c r="R168" s="137">
        <v>1</v>
      </c>
      <c r="S168" s="137">
        <v>1</v>
      </c>
      <c r="T168" s="137">
        <v>1</v>
      </c>
      <c r="U168" s="137">
        <v>1</v>
      </c>
      <c r="V168" s="137">
        <v>1</v>
      </c>
      <c r="W168" s="137">
        <v>1</v>
      </c>
      <c r="X168" s="137">
        <v>1</v>
      </c>
      <c r="Y168" s="137">
        <v>1</v>
      </c>
      <c r="Z168" s="137">
        <v>1</v>
      </c>
      <c r="AA168" s="137">
        <v>1</v>
      </c>
      <c r="AB168" s="138">
        <v>1</v>
      </c>
    </row>
    <row r="169" spans="1:28">
      <c r="A169" s="45"/>
      <c r="B169" s="46"/>
      <c r="C169" s="46"/>
      <c r="D169" s="46" t="s">
        <v>365</v>
      </c>
      <c r="E169" s="137">
        <v>0</v>
      </c>
      <c r="F169" s="137">
        <v>0</v>
      </c>
      <c r="G169" s="137">
        <v>0</v>
      </c>
      <c r="H169" s="137">
        <v>0</v>
      </c>
      <c r="I169" s="137">
        <v>0</v>
      </c>
      <c r="J169" s="137">
        <v>0</v>
      </c>
      <c r="K169" s="137">
        <v>0</v>
      </c>
      <c r="L169" s="137">
        <v>0</v>
      </c>
      <c r="M169" s="137">
        <v>0</v>
      </c>
      <c r="N169" s="137">
        <v>0</v>
      </c>
      <c r="O169" s="137">
        <v>0</v>
      </c>
      <c r="P169" s="137">
        <v>0</v>
      </c>
      <c r="Q169" s="137">
        <v>0</v>
      </c>
      <c r="R169" s="137">
        <v>0</v>
      </c>
      <c r="S169" s="137">
        <v>0</v>
      </c>
      <c r="T169" s="137">
        <v>0</v>
      </c>
      <c r="U169" s="137">
        <v>0</v>
      </c>
      <c r="V169" s="137">
        <v>0</v>
      </c>
      <c r="W169" s="137">
        <v>0</v>
      </c>
      <c r="X169" s="137">
        <v>0</v>
      </c>
      <c r="Y169" s="137">
        <v>0</v>
      </c>
      <c r="Z169" s="137">
        <v>0</v>
      </c>
      <c r="AA169" s="137">
        <v>0</v>
      </c>
      <c r="AB169" s="138">
        <v>0</v>
      </c>
    </row>
    <row r="170" spans="1:28">
      <c r="A170" s="45" t="s">
        <v>180</v>
      </c>
      <c r="B170" s="46" t="s">
        <v>138</v>
      </c>
      <c r="C170" s="46" t="s">
        <v>139</v>
      </c>
      <c r="D170" s="46" t="s">
        <v>314</v>
      </c>
      <c r="E170" s="137">
        <v>0.05</v>
      </c>
      <c r="F170" s="137">
        <v>0.05</v>
      </c>
      <c r="G170" s="137">
        <v>0.05</v>
      </c>
      <c r="H170" s="137">
        <v>0.05</v>
      </c>
      <c r="I170" s="137">
        <v>0.1</v>
      </c>
      <c r="J170" s="137">
        <v>0.2</v>
      </c>
      <c r="K170" s="137">
        <v>0.4</v>
      </c>
      <c r="L170" s="137">
        <v>0.5</v>
      </c>
      <c r="M170" s="137">
        <v>0.5</v>
      </c>
      <c r="N170" s="137">
        <v>0.35</v>
      </c>
      <c r="O170" s="137">
        <v>0.15</v>
      </c>
      <c r="P170" s="137">
        <v>0.15</v>
      </c>
      <c r="Q170" s="137">
        <v>0.15</v>
      </c>
      <c r="R170" s="137">
        <v>0.15</v>
      </c>
      <c r="S170" s="137">
        <v>0.15</v>
      </c>
      <c r="T170" s="137">
        <v>0.15</v>
      </c>
      <c r="U170" s="137">
        <v>0.35</v>
      </c>
      <c r="V170" s="137">
        <v>0.5</v>
      </c>
      <c r="W170" s="137">
        <v>0.5</v>
      </c>
      <c r="X170" s="137">
        <v>0.4</v>
      </c>
      <c r="Y170" s="137">
        <v>0.4</v>
      </c>
      <c r="Z170" s="137">
        <v>0.3</v>
      </c>
      <c r="AA170" s="137">
        <v>0.2</v>
      </c>
      <c r="AB170" s="138">
        <v>0.1</v>
      </c>
    </row>
    <row r="171" spans="1:28">
      <c r="A171" s="45"/>
      <c r="B171" s="46"/>
      <c r="C171" s="46"/>
      <c r="D171" s="46" t="s">
        <v>315</v>
      </c>
      <c r="E171" s="137">
        <v>0.05</v>
      </c>
      <c r="F171" s="137">
        <v>0.05</v>
      </c>
      <c r="G171" s="137">
        <v>0.05</v>
      </c>
      <c r="H171" s="137">
        <v>0.05</v>
      </c>
      <c r="I171" s="137">
        <v>0.1</v>
      </c>
      <c r="J171" s="137">
        <v>0.2</v>
      </c>
      <c r="K171" s="137">
        <v>0.4</v>
      </c>
      <c r="L171" s="137">
        <v>0.5</v>
      </c>
      <c r="M171" s="137">
        <v>0.5</v>
      </c>
      <c r="N171" s="137">
        <v>0.35</v>
      </c>
      <c r="O171" s="137">
        <v>0.15</v>
      </c>
      <c r="P171" s="137">
        <v>0.15</v>
      </c>
      <c r="Q171" s="137">
        <v>0.15</v>
      </c>
      <c r="R171" s="137">
        <v>0.15</v>
      </c>
      <c r="S171" s="137">
        <v>0.15</v>
      </c>
      <c r="T171" s="137">
        <v>0.15</v>
      </c>
      <c r="U171" s="137">
        <v>0.35</v>
      </c>
      <c r="V171" s="137">
        <v>0.5</v>
      </c>
      <c r="W171" s="137">
        <v>0.5</v>
      </c>
      <c r="X171" s="137">
        <v>0.4</v>
      </c>
      <c r="Y171" s="137">
        <v>0.4</v>
      </c>
      <c r="Z171" s="137">
        <v>0.3</v>
      </c>
      <c r="AA171" s="137">
        <v>0.2</v>
      </c>
      <c r="AB171" s="138">
        <v>0.1</v>
      </c>
    </row>
    <row r="172" spans="1:28">
      <c r="A172" s="45"/>
      <c r="B172" s="46"/>
      <c r="C172" s="46"/>
      <c r="D172" s="46" t="s">
        <v>318</v>
      </c>
      <c r="E172" s="137">
        <v>0.05</v>
      </c>
      <c r="F172" s="137">
        <v>0.05</v>
      </c>
      <c r="G172" s="137">
        <v>0.05</v>
      </c>
      <c r="H172" s="137">
        <v>0.05</v>
      </c>
      <c r="I172" s="137">
        <v>0.1</v>
      </c>
      <c r="J172" s="137">
        <v>0.2</v>
      </c>
      <c r="K172" s="137">
        <v>0.4</v>
      </c>
      <c r="L172" s="137">
        <v>0.5</v>
      </c>
      <c r="M172" s="137">
        <v>0.5</v>
      </c>
      <c r="N172" s="137">
        <v>0.35</v>
      </c>
      <c r="O172" s="137">
        <v>0.15</v>
      </c>
      <c r="P172" s="137">
        <v>0.15</v>
      </c>
      <c r="Q172" s="137">
        <v>0.15</v>
      </c>
      <c r="R172" s="137">
        <v>0.15</v>
      </c>
      <c r="S172" s="137">
        <v>0.15</v>
      </c>
      <c r="T172" s="137">
        <v>0.15</v>
      </c>
      <c r="U172" s="137">
        <v>0.35</v>
      </c>
      <c r="V172" s="137">
        <v>0.5</v>
      </c>
      <c r="W172" s="137">
        <v>0.5</v>
      </c>
      <c r="X172" s="137">
        <v>0.4</v>
      </c>
      <c r="Y172" s="137">
        <v>0.4</v>
      </c>
      <c r="Z172" s="137">
        <v>0.3</v>
      </c>
      <c r="AA172" s="137">
        <v>0.2</v>
      </c>
      <c r="AB172" s="138">
        <v>0.1</v>
      </c>
    </row>
    <row r="173" spans="1:28">
      <c r="A173" s="45"/>
      <c r="B173" s="46"/>
      <c r="C173" s="46"/>
      <c r="D173" s="46" t="s">
        <v>141</v>
      </c>
      <c r="E173" s="137">
        <v>0.5</v>
      </c>
      <c r="F173" s="137">
        <v>0.5</v>
      </c>
      <c r="G173" s="137">
        <v>0.5</v>
      </c>
      <c r="H173" s="137">
        <v>0.5</v>
      </c>
      <c r="I173" s="137">
        <v>0.5</v>
      </c>
      <c r="J173" s="137">
        <v>0.5</v>
      </c>
      <c r="K173" s="137">
        <v>0.5</v>
      </c>
      <c r="L173" s="137">
        <v>0.5</v>
      </c>
      <c r="M173" s="137">
        <v>0.5</v>
      </c>
      <c r="N173" s="137">
        <v>0.5</v>
      </c>
      <c r="O173" s="137">
        <v>0.5</v>
      </c>
      <c r="P173" s="137">
        <v>0.5</v>
      </c>
      <c r="Q173" s="137">
        <v>0.5</v>
      </c>
      <c r="R173" s="137">
        <v>0.5</v>
      </c>
      <c r="S173" s="137">
        <v>0.5</v>
      </c>
      <c r="T173" s="137">
        <v>0.5</v>
      </c>
      <c r="U173" s="137">
        <v>0.5</v>
      </c>
      <c r="V173" s="137">
        <v>0.5</v>
      </c>
      <c r="W173" s="137">
        <v>0.5</v>
      </c>
      <c r="X173" s="137">
        <v>0.5</v>
      </c>
      <c r="Y173" s="137">
        <v>0.5</v>
      </c>
      <c r="Z173" s="137">
        <v>0.5</v>
      </c>
      <c r="AA173" s="137">
        <v>0.5</v>
      </c>
      <c r="AB173" s="138">
        <v>0.5</v>
      </c>
    </row>
    <row r="174" spans="1:28">
      <c r="A174" s="45"/>
      <c r="B174" s="46"/>
      <c r="C174" s="46"/>
      <c r="D174" s="46" t="s">
        <v>142</v>
      </c>
      <c r="E174" s="137">
        <v>0.05</v>
      </c>
      <c r="F174" s="137">
        <v>0.05</v>
      </c>
      <c r="G174" s="137">
        <v>0.05</v>
      </c>
      <c r="H174" s="137">
        <v>0.05</v>
      </c>
      <c r="I174" s="137">
        <v>0.05</v>
      </c>
      <c r="J174" s="137">
        <v>0.05</v>
      </c>
      <c r="K174" s="137">
        <v>0.05</v>
      </c>
      <c r="L174" s="137">
        <v>0.05</v>
      </c>
      <c r="M174" s="137">
        <v>0.05</v>
      </c>
      <c r="N174" s="137">
        <v>0.05</v>
      </c>
      <c r="O174" s="137">
        <v>0.05</v>
      </c>
      <c r="P174" s="137">
        <v>0.05</v>
      </c>
      <c r="Q174" s="137">
        <v>0.05</v>
      </c>
      <c r="R174" s="137">
        <v>0.05</v>
      </c>
      <c r="S174" s="137">
        <v>0.05</v>
      </c>
      <c r="T174" s="137">
        <v>0.05</v>
      </c>
      <c r="U174" s="137">
        <v>0.05</v>
      </c>
      <c r="V174" s="137">
        <v>0.05</v>
      </c>
      <c r="W174" s="137">
        <v>0.05</v>
      </c>
      <c r="X174" s="137">
        <v>0.05</v>
      </c>
      <c r="Y174" s="137">
        <v>0.05</v>
      </c>
      <c r="Z174" s="137">
        <v>0.05</v>
      </c>
      <c r="AA174" s="137">
        <v>0.05</v>
      </c>
      <c r="AB174" s="138">
        <v>0.05</v>
      </c>
    </row>
    <row r="175" spans="1:28">
      <c r="A175" s="45" t="s">
        <v>319</v>
      </c>
      <c r="B175" s="46" t="s">
        <v>138</v>
      </c>
      <c r="C175" s="46" t="s">
        <v>139</v>
      </c>
      <c r="D175" s="46" t="s">
        <v>314</v>
      </c>
      <c r="E175" s="137">
        <v>1</v>
      </c>
      <c r="F175" s="137">
        <v>1</v>
      </c>
      <c r="G175" s="137">
        <v>1</v>
      </c>
      <c r="H175" s="137">
        <v>1</v>
      </c>
      <c r="I175" s="137">
        <v>1</v>
      </c>
      <c r="J175" s="137">
        <v>1</v>
      </c>
      <c r="K175" s="137">
        <v>1</v>
      </c>
      <c r="L175" s="137">
        <v>1</v>
      </c>
      <c r="M175" s="137">
        <v>1</v>
      </c>
      <c r="N175" s="137">
        <v>1</v>
      </c>
      <c r="O175" s="137">
        <v>1</v>
      </c>
      <c r="P175" s="137">
        <v>1</v>
      </c>
      <c r="Q175" s="137">
        <v>1</v>
      </c>
      <c r="R175" s="137">
        <v>1</v>
      </c>
      <c r="S175" s="137">
        <v>1</v>
      </c>
      <c r="T175" s="137">
        <v>1</v>
      </c>
      <c r="U175" s="137">
        <v>1</v>
      </c>
      <c r="V175" s="137">
        <v>1</v>
      </c>
      <c r="W175" s="137">
        <v>1</v>
      </c>
      <c r="X175" s="137">
        <v>1</v>
      </c>
      <c r="Y175" s="137">
        <v>1</v>
      </c>
      <c r="Z175" s="137">
        <v>1</v>
      </c>
      <c r="AA175" s="137">
        <v>1</v>
      </c>
      <c r="AB175" s="138">
        <v>1</v>
      </c>
    </row>
    <row r="176" spans="1:28">
      <c r="A176" s="45"/>
      <c r="B176" s="46"/>
      <c r="C176" s="46"/>
      <c r="D176" s="46" t="s">
        <v>315</v>
      </c>
      <c r="E176" s="137">
        <v>1</v>
      </c>
      <c r="F176" s="137">
        <v>1</v>
      </c>
      <c r="G176" s="137">
        <v>1</v>
      </c>
      <c r="H176" s="137">
        <v>1</v>
      </c>
      <c r="I176" s="137">
        <v>1</v>
      </c>
      <c r="J176" s="137">
        <v>1</v>
      </c>
      <c r="K176" s="137">
        <v>1</v>
      </c>
      <c r="L176" s="137">
        <v>1</v>
      </c>
      <c r="M176" s="137">
        <v>1</v>
      </c>
      <c r="N176" s="137">
        <v>1</v>
      </c>
      <c r="O176" s="137">
        <v>1</v>
      </c>
      <c r="P176" s="137">
        <v>1</v>
      </c>
      <c r="Q176" s="137">
        <v>1</v>
      </c>
      <c r="R176" s="137">
        <v>1</v>
      </c>
      <c r="S176" s="137">
        <v>1</v>
      </c>
      <c r="T176" s="137">
        <v>1</v>
      </c>
      <c r="U176" s="137">
        <v>1</v>
      </c>
      <c r="V176" s="137">
        <v>1</v>
      </c>
      <c r="W176" s="137">
        <v>1</v>
      </c>
      <c r="X176" s="137">
        <v>1</v>
      </c>
      <c r="Y176" s="137">
        <v>1</v>
      </c>
      <c r="Z176" s="137">
        <v>1</v>
      </c>
      <c r="AA176" s="137">
        <v>1</v>
      </c>
      <c r="AB176" s="138">
        <v>1</v>
      </c>
    </row>
    <row r="177" spans="1:28">
      <c r="A177" s="45"/>
      <c r="B177" s="46"/>
      <c r="C177" s="46"/>
      <c r="D177" s="46" t="s">
        <v>140</v>
      </c>
      <c r="E177" s="137">
        <v>1</v>
      </c>
      <c r="F177" s="137">
        <v>1</v>
      </c>
      <c r="G177" s="137">
        <v>1</v>
      </c>
      <c r="H177" s="137">
        <v>1</v>
      </c>
      <c r="I177" s="137">
        <v>1</v>
      </c>
      <c r="J177" s="137">
        <v>1</v>
      </c>
      <c r="K177" s="137">
        <v>1</v>
      </c>
      <c r="L177" s="137">
        <v>1</v>
      </c>
      <c r="M177" s="137">
        <v>1</v>
      </c>
      <c r="N177" s="137">
        <v>1</v>
      </c>
      <c r="O177" s="137">
        <v>1</v>
      </c>
      <c r="P177" s="137">
        <v>1</v>
      </c>
      <c r="Q177" s="137">
        <v>1</v>
      </c>
      <c r="R177" s="137">
        <v>1</v>
      </c>
      <c r="S177" s="137">
        <v>1</v>
      </c>
      <c r="T177" s="137">
        <v>1</v>
      </c>
      <c r="U177" s="137">
        <v>1</v>
      </c>
      <c r="V177" s="137">
        <v>1</v>
      </c>
      <c r="W177" s="137">
        <v>1</v>
      </c>
      <c r="X177" s="137">
        <v>1</v>
      </c>
      <c r="Y177" s="137">
        <v>1</v>
      </c>
      <c r="Z177" s="137">
        <v>1</v>
      </c>
      <c r="AA177" s="137">
        <v>1</v>
      </c>
      <c r="AB177" s="138">
        <v>1</v>
      </c>
    </row>
    <row r="178" spans="1:28">
      <c r="A178" s="45"/>
      <c r="B178" s="46"/>
      <c r="C178" s="46"/>
      <c r="D178" s="46" t="s">
        <v>141</v>
      </c>
      <c r="E178" s="137">
        <v>1</v>
      </c>
      <c r="F178" s="137">
        <v>1</v>
      </c>
      <c r="G178" s="137">
        <v>1</v>
      </c>
      <c r="H178" s="137">
        <v>1</v>
      </c>
      <c r="I178" s="137">
        <v>1</v>
      </c>
      <c r="J178" s="137">
        <v>1</v>
      </c>
      <c r="K178" s="137">
        <v>1</v>
      </c>
      <c r="L178" s="137">
        <v>1</v>
      </c>
      <c r="M178" s="137">
        <v>1</v>
      </c>
      <c r="N178" s="137">
        <v>1</v>
      </c>
      <c r="O178" s="137">
        <v>1</v>
      </c>
      <c r="P178" s="137">
        <v>1</v>
      </c>
      <c r="Q178" s="137">
        <v>1</v>
      </c>
      <c r="R178" s="137">
        <v>1</v>
      </c>
      <c r="S178" s="137">
        <v>1</v>
      </c>
      <c r="T178" s="137">
        <v>1</v>
      </c>
      <c r="U178" s="137">
        <v>1</v>
      </c>
      <c r="V178" s="137">
        <v>1</v>
      </c>
      <c r="W178" s="137">
        <v>1</v>
      </c>
      <c r="X178" s="137">
        <v>1</v>
      </c>
      <c r="Y178" s="137">
        <v>1</v>
      </c>
      <c r="Z178" s="137">
        <v>1</v>
      </c>
      <c r="AA178" s="137">
        <v>1</v>
      </c>
      <c r="AB178" s="138">
        <v>1</v>
      </c>
    </row>
    <row r="179" spans="1:28">
      <c r="A179" s="45"/>
      <c r="B179" s="46"/>
      <c r="C179" s="46"/>
      <c r="D179" s="46" t="s">
        <v>142</v>
      </c>
      <c r="E179" s="137">
        <v>1</v>
      </c>
      <c r="F179" s="137">
        <v>1</v>
      </c>
      <c r="G179" s="137">
        <v>1</v>
      </c>
      <c r="H179" s="137">
        <v>1</v>
      </c>
      <c r="I179" s="137">
        <v>1</v>
      </c>
      <c r="J179" s="137">
        <v>1</v>
      </c>
      <c r="K179" s="137">
        <v>1</v>
      </c>
      <c r="L179" s="137">
        <v>1</v>
      </c>
      <c r="M179" s="137">
        <v>1</v>
      </c>
      <c r="N179" s="137">
        <v>1</v>
      </c>
      <c r="O179" s="137">
        <v>1</v>
      </c>
      <c r="P179" s="137">
        <v>1</v>
      </c>
      <c r="Q179" s="137">
        <v>1</v>
      </c>
      <c r="R179" s="137">
        <v>1</v>
      </c>
      <c r="S179" s="137">
        <v>1</v>
      </c>
      <c r="T179" s="137">
        <v>1</v>
      </c>
      <c r="U179" s="137">
        <v>1</v>
      </c>
      <c r="V179" s="137">
        <v>1</v>
      </c>
      <c r="W179" s="137">
        <v>1</v>
      </c>
      <c r="X179" s="137">
        <v>1</v>
      </c>
      <c r="Y179" s="137">
        <v>1</v>
      </c>
      <c r="Z179" s="137">
        <v>1</v>
      </c>
      <c r="AA179" s="137">
        <v>1</v>
      </c>
      <c r="AB179" s="138">
        <v>1</v>
      </c>
    </row>
    <row r="180" spans="1:28">
      <c r="A180" s="71" t="s">
        <v>382</v>
      </c>
      <c r="B180" s="46" t="s">
        <v>189</v>
      </c>
      <c r="C180" s="46" t="s">
        <v>139</v>
      </c>
      <c r="D180" s="46" t="s">
        <v>152</v>
      </c>
      <c r="E180" s="137">
        <v>0</v>
      </c>
      <c r="F180" s="137">
        <v>0</v>
      </c>
      <c r="G180" s="137">
        <v>0</v>
      </c>
      <c r="H180" s="137">
        <v>0</v>
      </c>
      <c r="I180" s="137">
        <v>0</v>
      </c>
      <c r="J180" s="137">
        <v>0</v>
      </c>
      <c r="K180" s="137">
        <v>0</v>
      </c>
      <c r="L180" s="137">
        <v>1</v>
      </c>
      <c r="M180" s="137">
        <v>1</v>
      </c>
      <c r="N180" s="137">
        <v>1</v>
      </c>
      <c r="O180" s="137">
        <v>1</v>
      </c>
      <c r="P180" s="137">
        <v>1</v>
      </c>
      <c r="Q180" s="137">
        <v>1</v>
      </c>
      <c r="R180" s="137">
        <v>1</v>
      </c>
      <c r="S180" s="137">
        <v>1</v>
      </c>
      <c r="T180" s="137">
        <v>1</v>
      </c>
      <c r="U180" s="137">
        <v>1</v>
      </c>
      <c r="V180" s="137">
        <v>1</v>
      </c>
      <c r="W180" s="137">
        <v>1</v>
      </c>
      <c r="X180" s="137">
        <v>1</v>
      </c>
      <c r="Y180" s="137">
        <v>1</v>
      </c>
      <c r="Z180" s="137">
        <v>1</v>
      </c>
      <c r="AA180" s="137">
        <v>1</v>
      </c>
      <c r="AB180" s="138">
        <v>1</v>
      </c>
    </row>
    <row r="181" spans="1:28">
      <c r="A181" s="45"/>
      <c r="B181" s="46"/>
      <c r="C181" s="46"/>
      <c r="D181" s="46"/>
      <c r="E181" s="140"/>
      <c r="F181" s="140"/>
      <c r="G181" s="140"/>
      <c r="H181" s="140"/>
      <c r="I181" s="140"/>
      <c r="J181" s="140"/>
      <c r="K181" s="140"/>
      <c r="L181" s="140"/>
      <c r="M181" s="140"/>
      <c r="N181" s="140"/>
      <c r="O181" s="140"/>
      <c r="P181" s="140"/>
      <c r="Q181" s="140"/>
      <c r="R181" s="140"/>
      <c r="S181" s="140"/>
      <c r="T181" s="140"/>
      <c r="U181" s="140"/>
      <c r="V181" s="140"/>
      <c r="W181" s="140"/>
      <c r="X181" s="140"/>
      <c r="Y181" s="140"/>
      <c r="Z181" s="140"/>
      <c r="AA181" s="140"/>
      <c r="AB181" s="141"/>
    </row>
    <row r="182" spans="1:28">
      <c r="A182" s="372" t="s">
        <v>143</v>
      </c>
      <c r="B182" s="373"/>
      <c r="C182" s="373"/>
      <c r="D182" s="373"/>
      <c r="E182" s="373"/>
      <c r="F182" s="373"/>
      <c r="G182" s="373"/>
      <c r="H182" s="373"/>
      <c r="I182" s="373"/>
      <c r="J182" s="373"/>
      <c r="K182" s="373"/>
      <c r="L182" s="373"/>
      <c r="M182" s="373"/>
      <c r="N182" s="373"/>
      <c r="O182" s="373"/>
      <c r="P182" s="373"/>
      <c r="Q182" s="373"/>
      <c r="R182" s="373"/>
      <c r="S182" s="373"/>
      <c r="T182" s="373"/>
      <c r="U182" s="373"/>
      <c r="V182" s="373"/>
      <c r="W182" s="373"/>
      <c r="X182" s="373"/>
      <c r="Y182" s="373"/>
      <c r="Z182" s="373"/>
      <c r="AA182" s="373"/>
      <c r="AB182" s="374"/>
    </row>
    <row r="183" spans="1:28">
      <c r="A183" s="45" t="s">
        <v>144</v>
      </c>
      <c r="B183" s="46" t="s">
        <v>138</v>
      </c>
      <c r="C183" s="46" t="s">
        <v>139</v>
      </c>
      <c r="D183" s="46" t="s">
        <v>383</v>
      </c>
      <c r="E183" s="137">
        <v>0.2</v>
      </c>
      <c r="F183" s="137">
        <v>0.15</v>
      </c>
      <c r="G183" s="137">
        <v>0.15</v>
      </c>
      <c r="H183" s="137">
        <v>0.15</v>
      </c>
      <c r="I183" s="137">
        <v>0.2</v>
      </c>
      <c r="J183" s="137">
        <v>0.25</v>
      </c>
      <c r="K183" s="137">
        <v>0.5</v>
      </c>
      <c r="L183" s="137">
        <v>0.6</v>
      </c>
      <c r="M183" s="137">
        <v>0.55000000000000004</v>
      </c>
      <c r="N183" s="137">
        <v>0.45</v>
      </c>
      <c r="O183" s="137">
        <v>0.4</v>
      </c>
      <c r="P183" s="137">
        <v>0.45</v>
      </c>
      <c r="Q183" s="137">
        <v>0.4</v>
      </c>
      <c r="R183" s="137">
        <v>0.35</v>
      </c>
      <c r="S183" s="137">
        <v>0.3</v>
      </c>
      <c r="T183" s="137">
        <v>0.3</v>
      </c>
      <c r="U183" s="137">
        <v>0.3</v>
      </c>
      <c r="V183" s="137">
        <v>0.4</v>
      </c>
      <c r="W183" s="137">
        <v>0.55000000000000004</v>
      </c>
      <c r="X183" s="137">
        <v>0.6</v>
      </c>
      <c r="Y183" s="137">
        <v>0.5</v>
      </c>
      <c r="Z183" s="137">
        <v>0.55000000000000004</v>
      </c>
      <c r="AA183" s="137">
        <v>0.45</v>
      </c>
      <c r="AB183" s="138">
        <v>0.25</v>
      </c>
    </row>
    <row r="184" spans="1:28">
      <c r="A184" s="45"/>
      <c r="B184" s="46"/>
      <c r="C184" s="46"/>
      <c r="D184" s="46" t="s">
        <v>384</v>
      </c>
      <c r="E184" s="137">
        <v>0.2</v>
      </c>
      <c r="F184" s="137">
        <v>0.15</v>
      </c>
      <c r="G184" s="137">
        <v>0.15</v>
      </c>
      <c r="H184" s="137">
        <v>0.15</v>
      </c>
      <c r="I184" s="137">
        <v>0.2</v>
      </c>
      <c r="J184" s="137">
        <v>0.25</v>
      </c>
      <c r="K184" s="137">
        <v>0.4</v>
      </c>
      <c r="L184" s="137">
        <v>0.5</v>
      </c>
      <c r="M184" s="137">
        <v>0.5</v>
      </c>
      <c r="N184" s="137">
        <v>0.5</v>
      </c>
      <c r="O184" s="137">
        <v>0.45</v>
      </c>
      <c r="P184" s="137">
        <v>0.5</v>
      </c>
      <c r="Q184" s="137">
        <v>0.5</v>
      </c>
      <c r="R184" s="137">
        <v>0.45</v>
      </c>
      <c r="S184" s="137">
        <v>0.4</v>
      </c>
      <c r="T184" s="137">
        <v>0.4</v>
      </c>
      <c r="U184" s="137">
        <v>0.35</v>
      </c>
      <c r="V184" s="137">
        <v>0.4</v>
      </c>
      <c r="W184" s="137">
        <v>0.55000000000000004</v>
      </c>
      <c r="X184" s="137">
        <v>0.55000000000000004</v>
      </c>
      <c r="Y184" s="137">
        <v>0.5</v>
      </c>
      <c r="Z184" s="137">
        <v>0.55000000000000004</v>
      </c>
      <c r="AA184" s="137">
        <v>0.4</v>
      </c>
      <c r="AB184" s="138">
        <v>0.3</v>
      </c>
    </row>
    <row r="185" spans="1:28">
      <c r="A185" s="45"/>
      <c r="B185" s="46"/>
      <c r="C185" s="46"/>
      <c r="D185" s="46" t="s">
        <v>379</v>
      </c>
      <c r="E185" s="137">
        <v>0.25</v>
      </c>
      <c r="F185" s="137">
        <v>0.2</v>
      </c>
      <c r="G185" s="137">
        <v>0.2</v>
      </c>
      <c r="H185" s="137">
        <v>0.2</v>
      </c>
      <c r="I185" s="137">
        <v>0.2</v>
      </c>
      <c r="J185" s="137">
        <v>0.3</v>
      </c>
      <c r="K185" s="137">
        <v>0.5</v>
      </c>
      <c r="L185" s="137">
        <v>0.5</v>
      </c>
      <c r="M185" s="137">
        <v>0.5</v>
      </c>
      <c r="N185" s="137">
        <v>0.55000000000000004</v>
      </c>
      <c r="O185" s="137">
        <v>0.5</v>
      </c>
      <c r="P185" s="137">
        <v>0.5</v>
      </c>
      <c r="Q185" s="137">
        <v>0.4</v>
      </c>
      <c r="R185" s="137">
        <v>0.4</v>
      </c>
      <c r="S185" s="137">
        <v>0.3</v>
      </c>
      <c r="T185" s="137">
        <v>0.3</v>
      </c>
      <c r="U185" s="137">
        <v>0.3</v>
      </c>
      <c r="V185" s="137">
        <v>0.4</v>
      </c>
      <c r="W185" s="137">
        <v>0.5</v>
      </c>
      <c r="X185" s="137">
        <v>0.5</v>
      </c>
      <c r="Y185" s="137">
        <v>0.4</v>
      </c>
      <c r="Z185" s="137">
        <v>0.5</v>
      </c>
      <c r="AA185" s="137">
        <v>0.4</v>
      </c>
      <c r="AB185" s="138">
        <v>0.2</v>
      </c>
    </row>
    <row r="186" spans="1:28">
      <c r="A186" s="45" t="s">
        <v>385</v>
      </c>
      <c r="B186" s="46" t="s">
        <v>138</v>
      </c>
      <c r="C186" s="46" t="s">
        <v>139</v>
      </c>
      <c r="D186" s="46" t="s">
        <v>314</v>
      </c>
      <c r="E186" s="137">
        <v>0.2</v>
      </c>
      <c r="F186" s="137">
        <v>0.15</v>
      </c>
      <c r="G186" s="137">
        <v>0.15</v>
      </c>
      <c r="H186" s="137">
        <v>0.15</v>
      </c>
      <c r="I186" s="137">
        <v>0.2</v>
      </c>
      <c r="J186" s="137">
        <v>0.35</v>
      </c>
      <c r="K186" s="137">
        <v>0.6</v>
      </c>
      <c r="L186" s="137">
        <v>0.8</v>
      </c>
      <c r="M186" s="137">
        <v>0.55000000000000004</v>
      </c>
      <c r="N186" s="137">
        <v>0.4</v>
      </c>
      <c r="O186" s="137">
        <v>0.3</v>
      </c>
      <c r="P186" s="137">
        <v>0.2</v>
      </c>
      <c r="Q186" s="137">
        <v>0.2</v>
      </c>
      <c r="R186" s="137">
        <v>0.2</v>
      </c>
      <c r="S186" s="137">
        <v>0.2</v>
      </c>
      <c r="T186" s="137">
        <v>0.2</v>
      </c>
      <c r="U186" s="137">
        <v>0.2</v>
      </c>
      <c r="V186" s="137">
        <v>0.3</v>
      </c>
      <c r="W186" s="137">
        <v>0.55000000000000004</v>
      </c>
      <c r="X186" s="137">
        <v>0.4</v>
      </c>
      <c r="Y186" s="137">
        <v>0.4</v>
      </c>
      <c r="Z186" s="137">
        <v>0.6</v>
      </c>
      <c r="AA186" s="137">
        <v>0.45</v>
      </c>
      <c r="AB186" s="138">
        <v>0.25</v>
      </c>
    </row>
    <row r="187" spans="1:28">
      <c r="A187" s="45"/>
      <c r="B187" s="46"/>
      <c r="C187" s="139"/>
      <c r="D187" s="46" t="s">
        <v>386</v>
      </c>
      <c r="E187" s="137">
        <v>0.2</v>
      </c>
      <c r="F187" s="137">
        <v>0.15</v>
      </c>
      <c r="G187" s="137">
        <v>0.15</v>
      </c>
      <c r="H187" s="137">
        <v>0.15</v>
      </c>
      <c r="I187" s="137">
        <v>0.2</v>
      </c>
      <c r="J187" s="137">
        <v>0.25</v>
      </c>
      <c r="K187" s="137">
        <v>0.35</v>
      </c>
      <c r="L187" s="137">
        <v>0.6</v>
      </c>
      <c r="M187" s="137">
        <v>0.8</v>
      </c>
      <c r="N187" s="137">
        <v>0.55000000000000004</v>
      </c>
      <c r="O187" s="137">
        <v>0.4</v>
      </c>
      <c r="P187" s="137">
        <v>0.3</v>
      </c>
      <c r="Q187" s="137">
        <v>0.2</v>
      </c>
      <c r="R187" s="137">
        <v>0.2</v>
      </c>
      <c r="S187" s="137">
        <v>0.2</v>
      </c>
      <c r="T187" s="137">
        <v>0.2</v>
      </c>
      <c r="U187" s="137">
        <v>0.2</v>
      </c>
      <c r="V187" s="137">
        <v>0.25</v>
      </c>
      <c r="W187" s="137">
        <v>0.3</v>
      </c>
      <c r="X187" s="137">
        <v>0.4</v>
      </c>
      <c r="Y187" s="137">
        <v>0.4</v>
      </c>
      <c r="Z187" s="137">
        <v>0.4</v>
      </c>
      <c r="AA187" s="137">
        <v>0.6</v>
      </c>
      <c r="AB187" s="138">
        <v>0.35</v>
      </c>
    </row>
    <row r="188" spans="1:28">
      <c r="A188" s="45" t="s">
        <v>387</v>
      </c>
      <c r="B188" s="46" t="s">
        <v>138</v>
      </c>
      <c r="C188" s="46" t="s">
        <v>139</v>
      </c>
      <c r="D188" s="46" t="s">
        <v>152</v>
      </c>
      <c r="E188" s="137">
        <v>0</v>
      </c>
      <c r="F188" s="137">
        <v>0</v>
      </c>
      <c r="G188" s="137">
        <v>0</v>
      </c>
      <c r="H188" s="137">
        <v>0</v>
      </c>
      <c r="I188" s="137">
        <v>0</v>
      </c>
      <c r="J188" s="137">
        <v>0</v>
      </c>
      <c r="K188" s="137">
        <v>0</v>
      </c>
      <c r="L188" s="137">
        <v>0</v>
      </c>
      <c r="M188" s="137">
        <v>0</v>
      </c>
      <c r="N188" s="137">
        <v>0</v>
      </c>
      <c r="O188" s="137">
        <v>0</v>
      </c>
      <c r="P188" s="137">
        <v>0</v>
      </c>
      <c r="Q188" s="137">
        <v>0</v>
      </c>
      <c r="R188" s="137">
        <v>0</v>
      </c>
      <c r="S188" s="137">
        <v>0</v>
      </c>
      <c r="T188" s="137">
        <v>0</v>
      </c>
      <c r="U188" s="137">
        <v>1</v>
      </c>
      <c r="V188" s="137">
        <v>1</v>
      </c>
      <c r="W188" s="137">
        <v>1</v>
      </c>
      <c r="X188" s="137">
        <v>1</v>
      </c>
      <c r="Y188" s="137">
        <v>1</v>
      </c>
      <c r="Z188" s="137">
        <v>1</v>
      </c>
      <c r="AA188" s="137">
        <v>1</v>
      </c>
      <c r="AB188" s="138">
        <v>1</v>
      </c>
    </row>
    <row r="189" spans="1:28">
      <c r="A189" s="372" t="s">
        <v>145</v>
      </c>
      <c r="B189" s="373"/>
      <c r="C189" s="373"/>
      <c r="D189" s="373"/>
      <c r="E189" s="373"/>
      <c r="F189" s="373"/>
      <c r="G189" s="373"/>
      <c r="H189" s="373"/>
      <c r="I189" s="373"/>
      <c r="J189" s="373"/>
      <c r="K189" s="373"/>
      <c r="L189" s="373"/>
      <c r="M189" s="373"/>
      <c r="N189" s="373"/>
      <c r="O189" s="373"/>
      <c r="P189" s="373"/>
      <c r="Q189" s="373"/>
      <c r="R189" s="373"/>
      <c r="S189" s="373"/>
      <c r="T189" s="373"/>
      <c r="U189" s="373"/>
      <c r="V189" s="373"/>
      <c r="W189" s="373"/>
      <c r="X189" s="373"/>
      <c r="Y189" s="373"/>
      <c r="Z189" s="373"/>
      <c r="AA189" s="373"/>
      <c r="AB189" s="374"/>
    </row>
    <row r="190" spans="1:28">
      <c r="A190" s="45" t="s">
        <v>388</v>
      </c>
      <c r="B190" s="46" t="s">
        <v>189</v>
      </c>
      <c r="C190" s="46" t="s">
        <v>139</v>
      </c>
      <c r="D190" s="46" t="s">
        <v>314</v>
      </c>
      <c r="E190" s="140">
        <v>0.25</v>
      </c>
      <c r="F190" s="140">
        <v>0.25</v>
      </c>
      <c r="G190" s="140">
        <v>0.25</v>
      </c>
      <c r="H190" s="140">
        <v>0.25</v>
      </c>
      <c r="I190" s="140">
        <v>0.25</v>
      </c>
      <c r="J190" s="140">
        <v>0.25</v>
      </c>
      <c r="K190" s="140">
        <v>0.25</v>
      </c>
      <c r="L190" s="140">
        <v>0.25</v>
      </c>
      <c r="M190" s="140">
        <v>0.25</v>
      </c>
      <c r="N190" s="140">
        <v>0.25</v>
      </c>
      <c r="O190" s="140">
        <v>0.25</v>
      </c>
      <c r="P190" s="140">
        <v>0.25</v>
      </c>
      <c r="Q190" s="140">
        <v>0.25</v>
      </c>
      <c r="R190" s="140">
        <v>0.25</v>
      </c>
      <c r="S190" s="140">
        <v>0.25</v>
      </c>
      <c r="T190" s="140">
        <v>0.25</v>
      </c>
      <c r="U190" s="140">
        <v>0.25</v>
      </c>
      <c r="V190" s="140">
        <v>0.25</v>
      </c>
      <c r="W190" s="140">
        <v>0.25</v>
      </c>
      <c r="X190" s="140">
        <v>0.25</v>
      </c>
      <c r="Y190" s="140">
        <v>0.25</v>
      </c>
      <c r="Z190" s="140">
        <v>0.25</v>
      </c>
      <c r="AA190" s="140">
        <v>0.25</v>
      </c>
      <c r="AB190" s="141">
        <v>0.25</v>
      </c>
    </row>
    <row r="191" spans="1:28">
      <c r="A191" s="45" t="s">
        <v>389</v>
      </c>
      <c r="B191" s="46"/>
      <c r="C191" s="46"/>
      <c r="D191" s="46" t="s">
        <v>369</v>
      </c>
      <c r="E191" s="140">
        <v>0.25</v>
      </c>
      <c r="F191" s="140">
        <v>0.25</v>
      </c>
      <c r="G191" s="140">
        <v>0.25</v>
      </c>
      <c r="H191" s="140">
        <v>0.25</v>
      </c>
      <c r="I191" s="140">
        <v>0.25</v>
      </c>
      <c r="J191" s="140">
        <v>0.25</v>
      </c>
      <c r="K191" s="140">
        <v>0.25</v>
      </c>
      <c r="L191" s="140">
        <v>0.25</v>
      </c>
      <c r="M191" s="140">
        <v>0.25</v>
      </c>
      <c r="N191" s="140">
        <v>0.25</v>
      </c>
      <c r="O191" s="140">
        <v>0.25</v>
      </c>
      <c r="P191" s="140">
        <v>0.25</v>
      </c>
      <c r="Q191" s="140">
        <v>0.25</v>
      </c>
      <c r="R191" s="140">
        <v>0.25</v>
      </c>
      <c r="S191" s="140">
        <v>0.25</v>
      </c>
      <c r="T191" s="140">
        <v>0.25</v>
      </c>
      <c r="U191" s="140">
        <v>0.25</v>
      </c>
      <c r="V191" s="140">
        <v>0.25</v>
      </c>
      <c r="W191" s="140">
        <v>0.25</v>
      </c>
      <c r="X191" s="140">
        <v>0.25</v>
      </c>
      <c r="Y191" s="140">
        <v>0.25</v>
      </c>
      <c r="Z191" s="140">
        <v>0.25</v>
      </c>
      <c r="AA191" s="140">
        <v>0.25</v>
      </c>
      <c r="AB191" s="141">
        <v>0.25</v>
      </c>
    </row>
    <row r="192" spans="1:28">
      <c r="A192" s="372" t="s">
        <v>147</v>
      </c>
      <c r="B192" s="373"/>
      <c r="C192" s="373"/>
      <c r="D192" s="373"/>
      <c r="E192" s="373"/>
      <c r="F192" s="373"/>
      <c r="G192" s="373"/>
      <c r="H192" s="373"/>
      <c r="I192" s="373"/>
      <c r="J192" s="373"/>
      <c r="K192" s="373"/>
      <c r="L192" s="373"/>
      <c r="M192" s="373"/>
      <c r="N192" s="373"/>
      <c r="O192" s="373"/>
      <c r="P192" s="373"/>
      <c r="Q192" s="373"/>
      <c r="R192" s="373"/>
      <c r="S192" s="373"/>
      <c r="T192" s="373"/>
      <c r="U192" s="373"/>
      <c r="V192" s="373"/>
      <c r="W192" s="373"/>
      <c r="X192" s="373"/>
      <c r="Y192" s="373"/>
      <c r="Z192" s="373"/>
      <c r="AA192" s="373"/>
      <c r="AB192" s="374"/>
    </row>
    <row r="193" spans="1:29">
      <c r="A193" s="45" t="s">
        <v>390</v>
      </c>
      <c r="B193" s="46" t="s">
        <v>204</v>
      </c>
      <c r="C193" s="46" t="s">
        <v>139</v>
      </c>
      <c r="D193" s="46" t="s">
        <v>152</v>
      </c>
      <c r="E193" s="140">
        <v>1</v>
      </c>
      <c r="F193" s="140">
        <v>1</v>
      </c>
      <c r="G193" s="140">
        <v>1</v>
      </c>
      <c r="H193" s="140">
        <v>1</v>
      </c>
      <c r="I193" s="140">
        <v>1</v>
      </c>
      <c r="J193" s="140">
        <v>1</v>
      </c>
      <c r="K193" s="140">
        <v>1</v>
      </c>
      <c r="L193" s="140">
        <v>1</v>
      </c>
      <c r="M193" s="140">
        <v>1</v>
      </c>
      <c r="N193" s="140">
        <v>1</v>
      </c>
      <c r="O193" s="140">
        <v>1</v>
      </c>
      <c r="P193" s="140">
        <v>1</v>
      </c>
      <c r="Q193" s="140">
        <v>1</v>
      </c>
      <c r="R193" s="140">
        <v>1</v>
      </c>
      <c r="S193" s="140">
        <v>1</v>
      </c>
      <c r="T193" s="140">
        <v>1</v>
      </c>
      <c r="U193" s="140">
        <v>1</v>
      </c>
      <c r="V193" s="140">
        <v>1</v>
      </c>
      <c r="W193" s="140">
        <v>1</v>
      </c>
      <c r="X193" s="140">
        <v>1</v>
      </c>
      <c r="Y193" s="140">
        <v>1</v>
      </c>
      <c r="Z193" s="140">
        <v>1</v>
      </c>
      <c r="AA193" s="140">
        <v>1</v>
      </c>
      <c r="AB193" s="141">
        <v>1</v>
      </c>
    </row>
    <row r="194" spans="1:29">
      <c r="A194" s="45" t="s">
        <v>391</v>
      </c>
      <c r="B194" s="46"/>
      <c r="C194" s="139"/>
      <c r="D194" s="46"/>
      <c r="E194" s="140"/>
      <c r="F194" s="140"/>
      <c r="G194" s="140"/>
      <c r="H194" s="140"/>
      <c r="I194" s="140"/>
      <c r="J194" s="140"/>
      <c r="K194" s="140"/>
      <c r="L194" s="140"/>
      <c r="M194" s="140"/>
      <c r="N194" s="140"/>
      <c r="O194" s="140"/>
      <c r="P194" s="140"/>
      <c r="Q194" s="140"/>
      <c r="R194" s="140"/>
      <c r="S194" s="140"/>
      <c r="T194" s="140"/>
      <c r="U194" s="140"/>
      <c r="V194" s="140"/>
      <c r="W194" s="140"/>
      <c r="X194" s="140"/>
      <c r="Y194" s="140"/>
      <c r="Z194" s="140"/>
      <c r="AA194" s="140"/>
      <c r="AB194" s="141"/>
    </row>
    <row r="195" spans="1:29">
      <c r="A195" s="45" t="s">
        <v>392</v>
      </c>
      <c r="B195" s="46" t="s">
        <v>204</v>
      </c>
      <c r="C195" s="46" t="s">
        <v>139</v>
      </c>
      <c r="D195" s="46" t="s">
        <v>152</v>
      </c>
      <c r="E195" s="140">
        <v>1</v>
      </c>
      <c r="F195" s="140">
        <v>1</v>
      </c>
      <c r="G195" s="140">
        <v>1</v>
      </c>
      <c r="H195" s="140">
        <v>1</v>
      </c>
      <c r="I195" s="140">
        <v>1</v>
      </c>
      <c r="J195" s="140">
        <v>1</v>
      </c>
      <c r="K195" s="140">
        <v>1</v>
      </c>
      <c r="L195" s="140">
        <v>1</v>
      </c>
      <c r="M195" s="140">
        <v>1</v>
      </c>
      <c r="N195" s="140">
        <v>1</v>
      </c>
      <c r="O195" s="140">
        <v>1</v>
      </c>
      <c r="P195" s="140">
        <v>1</v>
      </c>
      <c r="Q195" s="140">
        <v>1</v>
      </c>
      <c r="R195" s="140">
        <v>1</v>
      </c>
      <c r="S195" s="140">
        <v>1</v>
      </c>
      <c r="T195" s="140">
        <v>1</v>
      </c>
      <c r="U195" s="140">
        <v>1</v>
      </c>
      <c r="V195" s="140">
        <v>1</v>
      </c>
      <c r="W195" s="140">
        <v>1</v>
      </c>
      <c r="X195" s="140">
        <v>1</v>
      </c>
      <c r="Y195" s="140">
        <v>1</v>
      </c>
      <c r="Z195" s="140">
        <v>1</v>
      </c>
      <c r="AA195" s="140">
        <v>1</v>
      </c>
      <c r="AB195" s="141">
        <v>1</v>
      </c>
    </row>
    <row r="196" spans="1:29">
      <c r="A196" s="45" t="s">
        <v>391</v>
      </c>
      <c r="B196" s="46"/>
      <c r="C196" s="139"/>
      <c r="D196" s="46"/>
      <c r="E196" s="140"/>
      <c r="F196" s="140"/>
      <c r="G196" s="140"/>
      <c r="H196" s="140"/>
      <c r="I196" s="140"/>
      <c r="J196" s="140"/>
      <c r="K196" s="140"/>
      <c r="L196" s="140"/>
      <c r="M196" s="140"/>
      <c r="N196" s="140"/>
      <c r="O196" s="140"/>
      <c r="P196" s="140"/>
      <c r="Q196" s="140"/>
      <c r="R196" s="140"/>
      <c r="S196" s="140"/>
      <c r="T196" s="140"/>
      <c r="U196" s="140"/>
      <c r="V196" s="140"/>
      <c r="W196" s="140"/>
      <c r="X196" s="140"/>
      <c r="Y196" s="140"/>
      <c r="Z196" s="140"/>
      <c r="AA196" s="140"/>
      <c r="AB196" s="141"/>
    </row>
    <row r="197" spans="1:29">
      <c r="A197" s="45" t="s">
        <v>393</v>
      </c>
      <c r="B197" s="46" t="s">
        <v>149</v>
      </c>
      <c r="C197" s="46" t="s">
        <v>139</v>
      </c>
      <c r="D197" s="46" t="s">
        <v>152</v>
      </c>
      <c r="E197" s="140">
        <v>70</v>
      </c>
      <c r="F197" s="140">
        <v>70</v>
      </c>
      <c r="G197" s="140">
        <v>70</v>
      </c>
      <c r="H197" s="140">
        <v>70</v>
      </c>
      <c r="I197" s="140">
        <v>70</v>
      </c>
      <c r="J197" s="140">
        <v>70</v>
      </c>
      <c r="K197" s="140">
        <v>70</v>
      </c>
      <c r="L197" s="140">
        <v>70</v>
      </c>
      <c r="M197" s="140">
        <v>70</v>
      </c>
      <c r="N197" s="140">
        <v>70</v>
      </c>
      <c r="O197" s="140">
        <v>70</v>
      </c>
      <c r="P197" s="140">
        <v>70</v>
      </c>
      <c r="Q197" s="140">
        <v>70</v>
      </c>
      <c r="R197" s="140">
        <v>70</v>
      </c>
      <c r="S197" s="140">
        <v>70</v>
      </c>
      <c r="T197" s="140">
        <v>70</v>
      </c>
      <c r="U197" s="140">
        <v>70</v>
      </c>
      <c r="V197" s="140">
        <v>70</v>
      </c>
      <c r="W197" s="140">
        <v>70</v>
      </c>
      <c r="X197" s="140">
        <v>70</v>
      </c>
      <c r="Y197" s="140">
        <v>70</v>
      </c>
      <c r="Z197" s="140">
        <v>70</v>
      </c>
      <c r="AA197" s="140">
        <v>70</v>
      </c>
      <c r="AB197" s="141">
        <v>70</v>
      </c>
    </row>
    <row r="198" spans="1:29">
      <c r="A198" s="45"/>
      <c r="B198" s="46" t="s">
        <v>150</v>
      </c>
      <c r="C198" s="46"/>
      <c r="D198" s="46"/>
      <c r="E198" s="140"/>
      <c r="F198" s="140"/>
      <c r="G198" s="140"/>
      <c r="H198" s="140"/>
      <c r="I198" s="140"/>
      <c r="J198" s="140"/>
      <c r="K198" s="140"/>
      <c r="L198" s="140"/>
      <c r="M198" s="140"/>
      <c r="N198" s="140"/>
      <c r="O198" s="140"/>
      <c r="P198" s="140"/>
      <c r="Q198" s="140"/>
      <c r="R198" s="140"/>
      <c r="S198" s="140"/>
      <c r="T198" s="140"/>
      <c r="U198" s="140"/>
      <c r="V198" s="140"/>
      <c r="W198" s="140"/>
      <c r="X198" s="140"/>
      <c r="Y198" s="140"/>
      <c r="Z198" s="140"/>
      <c r="AA198" s="140"/>
      <c r="AB198" s="141"/>
    </row>
    <row r="199" spans="1:29">
      <c r="A199" s="45" t="s">
        <v>394</v>
      </c>
      <c r="B199" s="46" t="s">
        <v>149</v>
      </c>
      <c r="C199" s="46" t="s">
        <v>139</v>
      </c>
      <c r="D199" s="46" t="s">
        <v>152</v>
      </c>
      <c r="E199" s="140">
        <v>70</v>
      </c>
      <c r="F199" s="140">
        <v>70</v>
      </c>
      <c r="G199" s="140">
        <v>70</v>
      </c>
      <c r="H199" s="140">
        <v>70</v>
      </c>
      <c r="I199" s="140">
        <v>70</v>
      </c>
      <c r="J199" s="140">
        <v>70</v>
      </c>
      <c r="K199" s="140">
        <v>70</v>
      </c>
      <c r="L199" s="140">
        <v>70</v>
      </c>
      <c r="M199" s="140">
        <v>70</v>
      </c>
      <c r="N199" s="140">
        <v>70</v>
      </c>
      <c r="O199" s="140">
        <v>70</v>
      </c>
      <c r="P199" s="140">
        <v>70</v>
      </c>
      <c r="Q199" s="140">
        <v>70</v>
      </c>
      <c r="R199" s="140">
        <v>70</v>
      </c>
      <c r="S199" s="140">
        <v>70</v>
      </c>
      <c r="T199" s="140">
        <v>70</v>
      </c>
      <c r="U199" s="140">
        <v>70</v>
      </c>
      <c r="V199" s="140">
        <v>70</v>
      </c>
      <c r="W199" s="140">
        <v>70</v>
      </c>
      <c r="X199" s="140">
        <v>70</v>
      </c>
      <c r="Y199" s="140">
        <v>70</v>
      </c>
      <c r="Z199" s="140">
        <v>70</v>
      </c>
      <c r="AA199" s="140">
        <v>70</v>
      </c>
      <c r="AB199" s="141">
        <v>70</v>
      </c>
    </row>
    <row r="200" spans="1:29">
      <c r="A200" s="45"/>
      <c r="B200" s="46" t="s">
        <v>150</v>
      </c>
      <c r="C200" s="46"/>
      <c r="D200" s="46"/>
      <c r="E200" s="140"/>
      <c r="F200" s="140"/>
      <c r="G200" s="140"/>
      <c r="H200" s="140"/>
      <c r="I200" s="140"/>
      <c r="J200" s="140"/>
      <c r="K200" s="140"/>
      <c r="L200" s="140"/>
      <c r="M200" s="140"/>
      <c r="N200" s="140"/>
      <c r="O200" s="140"/>
      <c r="P200" s="140"/>
      <c r="Q200" s="140"/>
      <c r="R200" s="140"/>
      <c r="S200" s="140"/>
      <c r="T200" s="140"/>
      <c r="U200" s="140"/>
      <c r="V200" s="140"/>
      <c r="W200" s="140"/>
      <c r="X200" s="140"/>
      <c r="Y200" s="140"/>
      <c r="Z200" s="140"/>
      <c r="AA200" s="140"/>
      <c r="AB200" s="141"/>
    </row>
    <row r="201" spans="1:29">
      <c r="A201" s="45" t="s">
        <v>327</v>
      </c>
      <c r="B201" s="46" t="s">
        <v>204</v>
      </c>
      <c r="C201" s="46" t="s">
        <v>139</v>
      </c>
      <c r="D201" s="46" t="s">
        <v>152</v>
      </c>
      <c r="E201" s="140">
        <v>1</v>
      </c>
      <c r="F201" s="140">
        <v>1</v>
      </c>
      <c r="G201" s="140">
        <v>1</v>
      </c>
      <c r="H201" s="140">
        <v>1</v>
      </c>
      <c r="I201" s="140">
        <v>1</v>
      </c>
      <c r="J201" s="140">
        <v>1</v>
      </c>
      <c r="K201" s="140">
        <v>1</v>
      </c>
      <c r="L201" s="140">
        <v>1</v>
      </c>
      <c r="M201" s="140">
        <v>1</v>
      </c>
      <c r="N201" s="140">
        <v>1</v>
      </c>
      <c r="O201" s="140">
        <v>1</v>
      </c>
      <c r="P201" s="140">
        <v>1</v>
      </c>
      <c r="Q201" s="140">
        <v>1</v>
      </c>
      <c r="R201" s="140">
        <v>1</v>
      </c>
      <c r="S201" s="140">
        <v>1</v>
      </c>
      <c r="T201" s="140">
        <v>1</v>
      </c>
      <c r="U201" s="140">
        <v>1</v>
      </c>
      <c r="V201" s="140">
        <v>1</v>
      </c>
      <c r="W201" s="140">
        <v>1</v>
      </c>
      <c r="X201" s="140">
        <v>1</v>
      </c>
      <c r="Y201" s="140">
        <v>1</v>
      </c>
      <c r="Z201" s="140">
        <v>1</v>
      </c>
      <c r="AA201" s="140">
        <v>1</v>
      </c>
      <c r="AB201" s="141">
        <v>1</v>
      </c>
    </row>
    <row r="202" spans="1:29">
      <c r="A202" s="45"/>
      <c r="B202" s="46"/>
      <c r="C202" s="139"/>
      <c r="D202" s="46"/>
      <c r="E202" s="140"/>
      <c r="F202" s="140"/>
      <c r="G202" s="140"/>
      <c r="H202" s="140"/>
      <c r="I202" s="140"/>
      <c r="J202" s="140"/>
      <c r="K202" s="140"/>
      <c r="L202" s="140"/>
      <c r="M202" s="140"/>
      <c r="N202" s="140"/>
      <c r="O202" s="140"/>
      <c r="P202" s="140"/>
      <c r="Q202" s="140"/>
      <c r="R202" s="140"/>
      <c r="S202" s="140"/>
      <c r="T202" s="140"/>
      <c r="U202" s="140"/>
      <c r="V202" s="140"/>
      <c r="W202" s="140"/>
      <c r="X202" s="140"/>
      <c r="Y202" s="140"/>
      <c r="Z202" s="140"/>
      <c r="AA202" s="140"/>
      <c r="AB202" s="141"/>
    </row>
    <row r="203" spans="1:29">
      <c r="A203" s="74" t="s">
        <v>395</v>
      </c>
      <c r="B203" s="84" t="s">
        <v>204</v>
      </c>
      <c r="C203" s="84" t="s">
        <v>139</v>
      </c>
      <c r="D203" s="84" t="s">
        <v>152</v>
      </c>
      <c r="E203" s="142">
        <v>1</v>
      </c>
      <c r="F203" s="142">
        <v>1</v>
      </c>
      <c r="G203" s="142">
        <v>1</v>
      </c>
      <c r="H203" s="142">
        <v>1</v>
      </c>
      <c r="I203" s="142">
        <v>1</v>
      </c>
      <c r="J203" s="142">
        <v>1</v>
      </c>
      <c r="K203" s="142">
        <v>1</v>
      </c>
      <c r="L203" s="142">
        <v>1</v>
      </c>
      <c r="M203" s="142">
        <v>1</v>
      </c>
      <c r="N203" s="142">
        <v>1</v>
      </c>
      <c r="O203" s="142">
        <v>1</v>
      </c>
      <c r="P203" s="142">
        <v>1</v>
      </c>
      <c r="Q203" s="142">
        <v>1</v>
      </c>
      <c r="R203" s="142">
        <v>1</v>
      </c>
      <c r="S203" s="142">
        <v>1</v>
      </c>
      <c r="T203" s="142">
        <v>1</v>
      </c>
      <c r="U203" s="142">
        <v>1</v>
      </c>
      <c r="V203" s="142">
        <v>1</v>
      </c>
      <c r="W203" s="142">
        <v>1</v>
      </c>
      <c r="X203" s="142">
        <v>1</v>
      </c>
      <c r="Y203" s="142">
        <v>1</v>
      </c>
      <c r="Z203" s="142">
        <v>1</v>
      </c>
      <c r="AA203" s="142">
        <v>1</v>
      </c>
      <c r="AB203" s="143">
        <v>1</v>
      </c>
    </row>
    <row r="204" spans="1:29" ht="13">
      <c r="A204" s="82" t="s">
        <v>153</v>
      </c>
      <c r="B204" s="83" t="s">
        <v>154</v>
      </c>
      <c r="C204" s="48"/>
      <c r="D204" s="48"/>
      <c r="E204" s="48"/>
      <c r="F204" s="48"/>
      <c r="G204" s="48"/>
      <c r="H204" s="48"/>
      <c r="I204" s="48"/>
      <c r="J204" s="48"/>
      <c r="K204" s="48"/>
      <c r="L204" s="48"/>
      <c r="M204" s="48"/>
      <c r="N204" s="48"/>
      <c r="O204" s="48"/>
      <c r="P204" s="48"/>
      <c r="Q204" s="48"/>
      <c r="R204" s="48"/>
      <c r="S204" s="48"/>
      <c r="T204" s="48"/>
      <c r="U204" s="48"/>
      <c r="V204" s="48"/>
      <c r="W204" s="48"/>
      <c r="X204" s="48"/>
      <c r="Y204" s="48"/>
      <c r="Z204" s="48"/>
      <c r="AA204" s="48"/>
      <c r="AB204" s="48"/>
      <c r="AC204" s="48"/>
    </row>
  </sheetData>
  <mergeCells count="9">
    <mergeCell ref="A182:AB182"/>
    <mergeCell ref="A189:AB189"/>
    <mergeCell ref="A192:AB192"/>
    <mergeCell ref="A133:AB133"/>
    <mergeCell ref="A3:AB3"/>
    <mergeCell ref="A112:AB112"/>
    <mergeCell ref="A130:AB130"/>
    <mergeCell ref="A59:AB59"/>
    <mergeCell ref="A134:AB134"/>
  </mergeCells>
  <pageMargins left="0.75" right="0.75" top="1" bottom="1" header="0.5" footer="0.5"/>
  <pageSetup orientation="portrait"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Readme</vt:lpstr>
      <vt:lpstr>Building Description</vt:lpstr>
      <vt:lpstr>Space Type Summary</vt:lpstr>
      <vt:lpstr>Outdoor Air</vt:lpstr>
      <vt:lpstr>Schedules</vt:lpstr>
      <vt:lpstr>'Building Description'!Print_Titles</vt:lpstr>
    </vt:vector>
  </TitlesOfParts>
  <Company>Hewlett-Packard Company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Kaiyu Sun</dc:creator>
  <cp:lastModifiedBy>Kaiyu Sun</cp:lastModifiedBy>
  <dcterms:created xsi:type="dcterms:W3CDTF">2016-10-06T17:48:38Z</dcterms:created>
  <dcterms:modified xsi:type="dcterms:W3CDTF">2020-09-02T21:33:33Z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6ad655ee-93c8-4b46-99a7-c1eba5fc821b</vt:lpwstr>
  </property>
</Properties>
</file>