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7DDDFA54-765F-4F7D-BCAF-4E5A640ABBF4}" xr6:coauthVersionLast="47" xr6:coauthVersionMax="47" xr10:uidLastSave="{00000000-0000-0000-0000-000000000000}"/>
  <bookViews>
    <workbookView xWindow="15" yWindow="-16320" windowWidth="29040" windowHeight="15840" xr2:uid="{D052CFEE-CC97-4BB4-A7CC-34ED2B2386ED}"/>
  </bookViews>
  <sheets>
    <sheet name="designs" sheetId="1" r:id="rId1"/>
    <sheet name="parameters" sheetId="5" r:id="rId2"/>
    <sheet name="results" sheetId="6" r:id="rId3"/>
    <sheet name="indic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E30" i="5"/>
  <c r="E24" i="5"/>
  <c r="E2" i="5"/>
  <c r="E11" i="1"/>
  <c r="E10" i="1"/>
</calcChain>
</file>

<file path=xl/sharedStrings.xml><?xml version="1.0" encoding="utf-8"?>
<sst xmlns="http://schemas.openxmlformats.org/spreadsheetml/2006/main" count="388" uniqueCount="167">
  <si>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</si>
  <si>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</si>
  <si>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</si>
  <si>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</si>
  <si>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</si>
  <si>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</si>
  <si>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</si>
  <si>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</si>
  <si>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</si>
  <si>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</si>
  <si>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</si>
  <si>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</si>
  <si>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</si>
  <si>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</si>
  <si>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</si>
  <si>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</si>
  <si>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</si>
  <si>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Battery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</si>
  <si>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</si>
  <si>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</si>
  <si>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</si>
  <si>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</si>
  <si>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</si>
  <si>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</si>
  <si>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</si>
  <si>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</si>
  <si>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</si>
  <si>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</si>
  <si>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</si>
  <si>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</si>
  <si>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</si>
  <si>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</si>
  <si>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</si>
  <si>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</si>
  <si>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</si>
  <si>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</si>
  <si>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</si>
  <si>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</si>
  <si>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</si>
  <si>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</si>
  <si>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</si>
  <si>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</si>
  <si>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</si>
  <si>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</si>
  <si>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</si>
  <si>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</si>
  <si>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</si>
  <si>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</si>
  <si>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</si>
  <si>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</si>
  <si>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</si>
  <si>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</si>
  <si>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</si>
  <si>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</si>
  <si>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</si>
  <si>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</si>
  <si>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</si>
  <si>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</si>
  <si>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</si>
  <si>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</si>
  <si>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</si>
  <si>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</si>
  <si>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</si>
  <si>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</si>
  <si>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</si>
  <si>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</si>
  <si>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</si>
  <si>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</si>
  <si>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</si>
  <si>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</si>
  <si>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</si>
  <si>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</si>
  <si>
    <t>Class 8 glider cost before markup</t>
  </si>
  <si>
    <t>Diesel engine cost slope</t>
  </si>
  <si>
    <t>Diesel engine fixed cost</t>
  </si>
  <si>
    <t>Diesel engine weight</t>
  </si>
  <si>
    <t>No LIB in a diesel tractor</t>
  </si>
  <si>
    <t>Diesel tank cost</t>
  </si>
  <si>
    <t>No electric drive in a diesel tractor</t>
  </si>
  <si>
    <t>No plug in a diesel tractor</t>
  </si>
  <si>
    <t>fuelStorKwh</t>
  </si>
  <si>
    <t>Diesel fuel storage</t>
  </si>
  <si>
    <t>FASTSim Variable</t>
  </si>
  <si>
    <t>Glider weight</t>
  </si>
  <si>
    <t>gliderKg+transKg</t>
  </si>
  <si>
    <t>fsMassKg</t>
  </si>
  <si>
    <t>fcMassKg</t>
  </si>
  <si>
    <t>essMassKg</t>
  </si>
  <si>
    <t>maxFuelConvKw</t>
  </si>
  <si>
    <t>Diesel engine size to achieve 0-60mph in 60 sec</t>
  </si>
  <si>
    <t>Diesel tank weight</t>
  </si>
  <si>
    <t>maxEssKwh</t>
  </si>
  <si>
    <t>gliderCost</t>
  </si>
  <si>
    <t>plugCost</t>
  </si>
  <si>
    <t>Estimate for Class 8 diesel tractor</t>
  </si>
  <si>
    <t>peAndMcBaseCost</t>
  </si>
  <si>
    <t>peAndMcDolPerKw</t>
  </si>
  <si>
    <t>essDolPerKwh</t>
  </si>
  <si>
    <t>essDolPerKw</t>
  </si>
  <si>
    <t>Energy storage power cost slope</t>
  </si>
  <si>
    <t>fuelStorDolPerKwh, fuelStorH2DolPerKwh, fuelStorCngDolPerKwh</t>
  </si>
  <si>
    <t>iceDolPerKw, cngIceDolPerKw, fuelCellDolPerKw</t>
  </si>
  <si>
    <t>$/tonne</t>
  </si>
  <si>
    <t>$50/tonne CO2e price</t>
  </si>
  <si>
    <t>Class 8 glider weight</t>
  </si>
  <si>
    <t>Style</t>
  </si>
  <si>
    <t>Module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</si>
  <si>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</si>
  <si>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</si>
  <si>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</si>
  <si>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</si>
  <si>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</si>
  <si>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</si>
  <si>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</si>
  <si>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</si>
  <si>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</si>
  <si>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Investment</t>
  </si>
  <si>
    <t>Category</t>
  </si>
  <si>
    <t>Tranche</t>
  </si>
  <si>
    <t>No Investment</t>
  </si>
  <si>
    <t>No Category</t>
  </si>
  <si>
    <t>Business as Usual</t>
  </si>
  <si>
    <t>Amount</t>
  </si>
  <si>
    <t>Cost</t>
  </si>
  <si>
    <t>$/mile</t>
  </si>
  <si>
    <t>Output</t>
  </si>
  <si>
    <t>Metric</t>
  </si>
  <si>
    <t>LCOD</t>
  </si>
  <si>
    <t>LCOD = levelized cost of driving</t>
  </si>
  <si>
    <t>MSRP</t>
  </si>
  <si>
    <t>Vehicle weight</t>
  </si>
  <si>
    <t>MSRP = Minimimum suggested retail price</t>
  </si>
  <si>
    <t>Lifetime cost</t>
  </si>
  <si>
    <t>GHG emissions</t>
  </si>
  <si>
    <t>g-CO2e</t>
  </si>
  <si>
    <t>Other fixed cost</t>
  </si>
  <si>
    <t>Permits, fees, insurance, tolls, driver wages and benefits</t>
  </si>
  <si>
    <t>Other Fixed Costs</t>
  </si>
  <si>
    <t>Vehicle glider</t>
  </si>
  <si>
    <t>Vehicle battery</t>
  </si>
  <si>
    <t>Vehicle fuel converter (e.g., engine, fuel cell)</t>
  </si>
  <si>
    <t>Vehicle fuel storage (e.g., gasoline tank, hydrogen storage)</t>
  </si>
  <si>
    <t>Vehicle power electronics and electric machine</t>
  </si>
  <si>
    <t>Vehicle plug to charge battery</t>
  </si>
  <si>
    <t>Other fixed costs (e.g., insurance, permits, tolls, fees)</t>
  </si>
  <si>
    <t>Fuel/energy input (e.g., diesel, electricity, hydrogen)</t>
  </si>
  <si>
    <t>Miles travelled</t>
  </si>
  <si>
    <t>Fuel converter</t>
  </si>
  <si>
    <t>Fuel storage</t>
  </si>
  <si>
    <t>Electric drive</t>
  </si>
  <si>
    <t>Baseline scenario</t>
  </si>
  <si>
    <t>transport_model</t>
  </si>
  <si>
    <t>Energy consumption</t>
  </si>
  <si>
    <t>Energy storage power</t>
  </si>
  <si>
    <t>Dwell time basis</t>
  </si>
  <si>
    <t>Selection of fuel/energy storage for dwell time calculation (0 = fuel storage, 1 = battery)</t>
  </si>
  <si>
    <t>n/a</t>
  </si>
  <si>
    <t>Inverse of diesel fuel economy of 7 mile/dge (duplicates design variable)</t>
  </si>
  <si>
    <t>Dwell time boolean</t>
  </si>
  <si>
    <t>Boolean to turn on or off dwell time costs (1 = on, 0 = off)</t>
  </si>
  <si>
    <t>Carbon cost boolean</t>
  </si>
  <si>
    <t>Boolean to turn on or off carbon costs (1 = on, 0 = off)</t>
  </si>
  <si>
    <t>Input fuel efficiency</t>
  </si>
  <si>
    <t>Output efficiency</t>
  </si>
  <si>
    <t>Output price</t>
  </si>
  <si>
    <t>mile/mile</t>
  </si>
  <si>
    <t>Placeholder varible since output is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</si>
</sst>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sheetPr codeName="Sheet1"/>
  <dimension ref="A1:G14"/>
  <sheetViews>
    <sheetView tabSelected="1" workbookViewId="0">
      <selection activeCell="H15" sqref="H15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1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21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19</v>
      </c>
      <c r="E3">
        <v>10</v>
      </c>
      <c r="F3" t="s">
        <v>20</v>
      </c>
      <c r="G3" t="s">
        <v>22</v>
      </c>
    </row>
    <row r="4" spans="1:7" x14ac:dyDescent="0.25">
      <c r="A4" t="s">
        <v>7</v>
      </c>
      <c r="B4" t="s">
        <v>8</v>
      </c>
      <c r="C4" t="s">
        <v>16</v>
      </c>
      <c r="D4" t="s">
        <v>147</v>
      </c>
      <c r="E4">
        <v>10</v>
      </c>
      <c r="F4" t="s">
        <v>20</v>
      </c>
      <c r="G4" t="s">
        <v>22</v>
      </c>
    </row>
    <row r="5" spans="1:7" x14ac:dyDescent="0.25">
      <c r="A5" t="s">
        <v>7</v>
      </c>
      <c r="B5" t="s">
        <v>8</v>
      </c>
      <c r="C5" t="s">
        <v>16</v>
      </c>
      <c r="D5" t="s">
        <v>148</v>
      </c>
      <c r="E5">
        <v>10</v>
      </c>
      <c r="F5" t="s">
        <v>20</v>
      </c>
      <c r="G5" t="s">
        <v>22</v>
      </c>
    </row>
    <row r="6" spans="1:7" x14ac:dyDescent="0.25">
      <c r="A6" t="s">
        <v>7</v>
      </c>
      <c r="B6" t="s">
        <v>8</v>
      </c>
      <c r="C6" t="s">
        <v>16</v>
      </c>
      <c r="D6" t="s">
        <v>17</v>
      </c>
      <c r="E6">
        <v>10</v>
      </c>
      <c r="F6" t="s">
        <v>20</v>
      </c>
      <c r="G6" t="s">
        <v>22</v>
      </c>
    </row>
    <row r="7" spans="1:7" x14ac:dyDescent="0.25">
      <c r="A7" t="s">
        <v>7</v>
      </c>
      <c r="B7" t="s">
        <v>8</v>
      </c>
      <c r="C7" t="s">
        <v>16</v>
      </c>
      <c r="D7" t="s">
        <v>149</v>
      </c>
      <c r="E7">
        <v>10</v>
      </c>
      <c r="F7" t="s">
        <v>20</v>
      </c>
      <c r="G7" t="s">
        <v>22</v>
      </c>
    </row>
    <row r="8" spans="1:7" x14ac:dyDescent="0.25">
      <c r="A8" t="s">
        <v>7</v>
      </c>
      <c r="B8" t="s">
        <v>8</v>
      </c>
      <c r="C8" t="s">
        <v>16</v>
      </c>
      <c r="D8" t="s">
        <v>18</v>
      </c>
      <c r="E8">
        <v>10</v>
      </c>
      <c r="F8" t="s">
        <v>20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55</v>
      </c>
      <c r="E9">
        <v>1</v>
      </c>
      <c r="F9" t="s">
        <v>52</v>
      </c>
      <c r="G9" t="s">
        <v>56</v>
      </c>
    </row>
    <row r="10" spans="1:7" x14ac:dyDescent="0.25">
      <c r="A10" t="s">
        <v>7</v>
      </c>
      <c r="B10" t="s">
        <v>8</v>
      </c>
      <c r="C10" t="s">
        <v>25</v>
      </c>
      <c r="D10" t="s">
        <v>55</v>
      </c>
      <c r="E10">
        <f>1/(7*1.136)</f>
        <v>0.12575452716297789</v>
      </c>
      <c r="F10" t="s">
        <v>53</v>
      </c>
      <c r="G10" t="s">
        <v>26</v>
      </c>
    </row>
    <row r="11" spans="1:7" x14ac:dyDescent="0.25">
      <c r="A11" t="s">
        <v>7</v>
      </c>
      <c r="B11" t="s">
        <v>8</v>
      </c>
      <c r="C11" t="s">
        <v>24</v>
      </c>
      <c r="D11" t="s">
        <v>55</v>
      </c>
      <c r="E11">
        <f>3.5*1.136</f>
        <v>3.9759999999999995</v>
      </c>
      <c r="F11" t="s">
        <v>51</v>
      </c>
      <c r="G11" t="s">
        <v>54</v>
      </c>
    </row>
    <row r="12" spans="1:7" x14ac:dyDescent="0.25">
      <c r="A12" t="s">
        <v>7</v>
      </c>
      <c r="B12" t="s">
        <v>8</v>
      </c>
      <c r="C12" t="s">
        <v>125</v>
      </c>
      <c r="D12" t="s">
        <v>14</v>
      </c>
      <c r="E12">
        <v>1</v>
      </c>
      <c r="F12" t="s">
        <v>165</v>
      </c>
      <c r="G12" t="s">
        <v>166</v>
      </c>
    </row>
    <row r="13" spans="1:7" x14ac:dyDescent="0.25">
      <c r="A13" t="s">
        <v>7</v>
      </c>
      <c r="B13" t="s">
        <v>8</v>
      </c>
      <c r="C13" t="s">
        <v>163</v>
      </c>
      <c r="D13" t="s">
        <v>14</v>
      </c>
      <c r="E13">
        <v>1</v>
      </c>
      <c r="F13" t="s">
        <v>165</v>
      </c>
      <c r="G13" t="s">
        <v>166</v>
      </c>
    </row>
    <row r="14" spans="1:7" x14ac:dyDescent="0.25">
      <c r="A14" t="s">
        <v>7</v>
      </c>
      <c r="B14" t="s">
        <v>8</v>
      </c>
      <c r="C14" t="s">
        <v>164</v>
      </c>
      <c r="D14" t="s">
        <v>14</v>
      </c>
      <c r="E14">
        <v>0</v>
      </c>
      <c r="F14" t="s">
        <v>58</v>
      </c>
      <c r="G14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sheetPr codeName="Sheet2"/>
  <dimension ref="A1:H33"/>
  <sheetViews>
    <sheetView workbookViewId="0">
      <selection activeCell="C24" sqref="C24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25.140625" bestFit="1" customWidth="1"/>
    <col min="7" max="7" width="45.1406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82</v>
      </c>
    </row>
    <row r="2" spans="1:8" x14ac:dyDescent="0.25">
      <c r="A2" t="s">
        <v>7</v>
      </c>
      <c r="B2" t="s">
        <v>8</v>
      </c>
      <c r="C2" t="s">
        <v>27</v>
      </c>
      <c r="D2">
        <v>0</v>
      </c>
      <c r="E2">
        <f>123500/E29</f>
        <v>82333.333333333328</v>
      </c>
      <c r="F2" t="s">
        <v>45</v>
      </c>
      <c r="G2" t="s">
        <v>72</v>
      </c>
      <c r="H2" t="s">
        <v>92</v>
      </c>
    </row>
    <row r="3" spans="1:8" x14ac:dyDescent="0.25">
      <c r="A3" t="s">
        <v>7</v>
      </c>
      <c r="B3" t="s">
        <v>8</v>
      </c>
      <c r="C3" t="s">
        <v>30</v>
      </c>
      <c r="D3">
        <v>1</v>
      </c>
      <c r="E3">
        <v>50</v>
      </c>
      <c r="F3" t="s">
        <v>46</v>
      </c>
      <c r="G3" t="s">
        <v>73</v>
      </c>
      <c r="H3" t="s">
        <v>101</v>
      </c>
    </row>
    <row r="4" spans="1:8" x14ac:dyDescent="0.25">
      <c r="A4" t="s">
        <v>7</v>
      </c>
      <c r="B4" t="s">
        <v>8</v>
      </c>
      <c r="C4" t="s">
        <v>28</v>
      </c>
      <c r="D4">
        <v>2</v>
      </c>
      <c r="E4">
        <v>5000</v>
      </c>
      <c r="F4" t="s">
        <v>45</v>
      </c>
      <c r="G4" t="s">
        <v>74</v>
      </c>
    </row>
    <row r="5" spans="1:8" x14ac:dyDescent="0.25">
      <c r="A5" t="s">
        <v>7</v>
      </c>
      <c r="B5" t="s">
        <v>8</v>
      </c>
      <c r="C5" t="s">
        <v>29</v>
      </c>
      <c r="D5">
        <v>3</v>
      </c>
      <c r="E5">
        <v>7.0000000000000007E-2</v>
      </c>
      <c r="F5" t="s">
        <v>47</v>
      </c>
      <c r="G5" t="s">
        <v>77</v>
      </c>
      <c r="H5" t="s">
        <v>100</v>
      </c>
    </row>
    <row r="6" spans="1:8" x14ac:dyDescent="0.25">
      <c r="A6" t="s">
        <v>7</v>
      </c>
      <c r="B6" t="s">
        <v>8</v>
      </c>
      <c r="C6" t="s">
        <v>31</v>
      </c>
      <c r="D6">
        <v>4</v>
      </c>
      <c r="E6">
        <v>0</v>
      </c>
      <c r="F6" t="s">
        <v>45</v>
      </c>
      <c r="G6" t="s">
        <v>77</v>
      </c>
    </row>
    <row r="7" spans="1:8" x14ac:dyDescent="0.25">
      <c r="A7" t="s">
        <v>7</v>
      </c>
      <c r="B7" t="s">
        <v>8</v>
      </c>
      <c r="C7" t="s">
        <v>32</v>
      </c>
      <c r="D7">
        <v>5</v>
      </c>
      <c r="E7">
        <v>0</v>
      </c>
      <c r="F7" t="s">
        <v>47</v>
      </c>
      <c r="G7" t="s">
        <v>76</v>
      </c>
      <c r="H7" t="s">
        <v>97</v>
      </c>
    </row>
    <row r="8" spans="1:8" x14ac:dyDescent="0.25">
      <c r="A8" t="s">
        <v>7</v>
      </c>
      <c r="B8" t="s">
        <v>8</v>
      </c>
      <c r="C8" t="s">
        <v>33</v>
      </c>
      <c r="D8">
        <v>6</v>
      </c>
      <c r="E8">
        <v>0</v>
      </c>
      <c r="F8" t="s">
        <v>45</v>
      </c>
      <c r="G8" t="s">
        <v>76</v>
      </c>
    </row>
    <row r="9" spans="1:8" x14ac:dyDescent="0.25">
      <c r="A9" t="s">
        <v>7</v>
      </c>
      <c r="B9" t="s">
        <v>8</v>
      </c>
      <c r="C9" t="s">
        <v>99</v>
      </c>
      <c r="D9">
        <v>7</v>
      </c>
      <c r="E9">
        <v>0</v>
      </c>
      <c r="F9" t="s">
        <v>46</v>
      </c>
      <c r="G9" t="s">
        <v>76</v>
      </c>
      <c r="H9" t="s">
        <v>98</v>
      </c>
    </row>
    <row r="10" spans="1:8" x14ac:dyDescent="0.25">
      <c r="A10" t="s">
        <v>7</v>
      </c>
      <c r="B10" t="s">
        <v>8</v>
      </c>
      <c r="C10" t="s">
        <v>34</v>
      </c>
      <c r="D10">
        <v>8</v>
      </c>
      <c r="E10">
        <v>0</v>
      </c>
      <c r="F10" t="s">
        <v>46</v>
      </c>
      <c r="G10" t="s">
        <v>78</v>
      </c>
      <c r="H10" t="s">
        <v>96</v>
      </c>
    </row>
    <row r="11" spans="1:8" x14ac:dyDescent="0.25">
      <c r="A11" t="s">
        <v>7</v>
      </c>
      <c r="B11" t="s">
        <v>8</v>
      </c>
      <c r="C11" t="s">
        <v>35</v>
      </c>
      <c r="D11">
        <v>9</v>
      </c>
      <c r="E11">
        <v>0</v>
      </c>
      <c r="F11" t="s">
        <v>45</v>
      </c>
      <c r="G11" t="s">
        <v>78</v>
      </c>
      <c r="H11" t="s">
        <v>95</v>
      </c>
    </row>
    <row r="12" spans="1:8" x14ac:dyDescent="0.25">
      <c r="A12" t="s">
        <v>7</v>
      </c>
      <c r="B12" t="s">
        <v>8</v>
      </c>
      <c r="C12" t="s">
        <v>36</v>
      </c>
      <c r="D12">
        <v>10</v>
      </c>
      <c r="E12">
        <v>0</v>
      </c>
      <c r="F12" t="s">
        <v>45</v>
      </c>
      <c r="G12" t="s">
        <v>79</v>
      </c>
      <c r="H12" t="s">
        <v>93</v>
      </c>
    </row>
    <row r="13" spans="1:8" x14ac:dyDescent="0.25">
      <c r="A13" t="s">
        <v>7</v>
      </c>
      <c r="B13" t="s">
        <v>8</v>
      </c>
      <c r="C13" t="s">
        <v>83</v>
      </c>
      <c r="D13">
        <v>11</v>
      </c>
      <c r="E13">
        <v>14000</v>
      </c>
      <c r="F13" t="s">
        <v>49</v>
      </c>
      <c r="G13" t="s">
        <v>104</v>
      </c>
      <c r="H13" t="s">
        <v>84</v>
      </c>
    </row>
    <row r="14" spans="1:8" x14ac:dyDescent="0.25">
      <c r="A14" t="s">
        <v>7</v>
      </c>
      <c r="B14" t="s">
        <v>8</v>
      </c>
      <c r="C14" t="s">
        <v>37</v>
      </c>
      <c r="D14">
        <v>12</v>
      </c>
      <c r="E14">
        <v>317</v>
      </c>
      <c r="F14" t="s">
        <v>48</v>
      </c>
      <c r="G14" t="s">
        <v>89</v>
      </c>
      <c r="H14" t="s">
        <v>88</v>
      </c>
    </row>
    <row r="15" spans="1:8" x14ac:dyDescent="0.25">
      <c r="A15" t="s">
        <v>7</v>
      </c>
      <c r="B15" t="s">
        <v>8</v>
      </c>
      <c r="C15" t="s">
        <v>38</v>
      </c>
      <c r="D15">
        <v>13</v>
      </c>
      <c r="E15">
        <v>1385</v>
      </c>
      <c r="F15" t="s">
        <v>49</v>
      </c>
      <c r="G15" t="s">
        <v>75</v>
      </c>
      <c r="H15" t="s">
        <v>86</v>
      </c>
    </row>
    <row r="16" spans="1:8" x14ac:dyDescent="0.25">
      <c r="A16" t="s">
        <v>7</v>
      </c>
      <c r="B16" t="s">
        <v>8</v>
      </c>
      <c r="C16" t="s">
        <v>39</v>
      </c>
      <c r="D16">
        <v>14</v>
      </c>
      <c r="E16">
        <v>3400</v>
      </c>
      <c r="F16" t="s">
        <v>50</v>
      </c>
      <c r="G16" t="s">
        <v>81</v>
      </c>
      <c r="H16" t="s">
        <v>80</v>
      </c>
    </row>
    <row r="17" spans="1:8" x14ac:dyDescent="0.25">
      <c r="A17" t="s">
        <v>7</v>
      </c>
      <c r="B17" t="s">
        <v>8</v>
      </c>
      <c r="C17" t="s">
        <v>40</v>
      </c>
      <c r="D17">
        <v>15</v>
      </c>
      <c r="E17">
        <v>415</v>
      </c>
      <c r="F17" t="s">
        <v>49</v>
      </c>
      <c r="G17" t="s">
        <v>90</v>
      </c>
      <c r="H17" t="s">
        <v>85</v>
      </c>
    </row>
    <row r="18" spans="1:8" x14ac:dyDescent="0.25">
      <c r="A18" t="s">
        <v>7</v>
      </c>
      <c r="B18" t="s">
        <v>8</v>
      </c>
      <c r="C18" t="s">
        <v>41</v>
      </c>
      <c r="D18">
        <v>16</v>
      </c>
      <c r="E18">
        <v>0</v>
      </c>
      <c r="F18" t="s">
        <v>50</v>
      </c>
      <c r="G18" t="s">
        <v>76</v>
      </c>
      <c r="H18" t="s">
        <v>91</v>
      </c>
    </row>
    <row r="19" spans="1:8" x14ac:dyDescent="0.25">
      <c r="A19" t="s">
        <v>7</v>
      </c>
      <c r="B19" t="s">
        <v>8</v>
      </c>
      <c r="C19" t="s">
        <v>42</v>
      </c>
      <c r="D19">
        <v>17</v>
      </c>
      <c r="E19">
        <v>0</v>
      </c>
      <c r="F19" t="s">
        <v>49</v>
      </c>
      <c r="G19" t="s">
        <v>76</v>
      </c>
      <c r="H19" t="s">
        <v>87</v>
      </c>
    </row>
    <row r="20" spans="1:8" x14ac:dyDescent="0.25">
      <c r="A20" t="s">
        <v>7</v>
      </c>
      <c r="B20" t="s">
        <v>8</v>
      </c>
      <c r="C20" t="s">
        <v>153</v>
      </c>
      <c r="D20">
        <v>18</v>
      </c>
      <c r="E20">
        <v>0</v>
      </c>
      <c r="F20" t="s">
        <v>48</v>
      </c>
      <c r="G20" t="s">
        <v>76</v>
      </c>
    </row>
    <row r="21" spans="1:8" x14ac:dyDescent="0.25">
      <c r="A21" t="s">
        <v>7</v>
      </c>
      <c r="B21" t="s">
        <v>8</v>
      </c>
      <c r="C21" t="s">
        <v>43</v>
      </c>
      <c r="D21">
        <v>19</v>
      </c>
      <c r="E21">
        <v>0</v>
      </c>
      <c r="F21" t="s">
        <v>48</v>
      </c>
      <c r="G21" t="s">
        <v>78</v>
      </c>
    </row>
    <row r="22" spans="1:8" x14ac:dyDescent="0.25">
      <c r="A22" t="s">
        <v>7</v>
      </c>
      <c r="B22" t="s">
        <v>8</v>
      </c>
      <c r="C22" t="s">
        <v>44</v>
      </c>
      <c r="D22">
        <v>20</v>
      </c>
      <c r="E22">
        <v>0</v>
      </c>
      <c r="F22" t="s">
        <v>49</v>
      </c>
      <c r="G22" t="s">
        <v>78</v>
      </c>
    </row>
    <row r="23" spans="1:8" x14ac:dyDescent="0.25">
      <c r="A23" t="s">
        <v>7</v>
      </c>
      <c r="B23" t="s">
        <v>8</v>
      </c>
      <c r="C23" t="s">
        <v>60</v>
      </c>
      <c r="D23">
        <v>21</v>
      </c>
      <c r="E23">
        <v>50</v>
      </c>
      <c r="F23" t="s">
        <v>61</v>
      </c>
      <c r="G23" t="s">
        <v>62</v>
      </c>
    </row>
    <row r="24" spans="1:8" x14ac:dyDescent="0.25">
      <c r="A24" t="s">
        <v>7</v>
      </c>
      <c r="B24" t="s">
        <v>8</v>
      </c>
      <c r="C24" t="s">
        <v>63</v>
      </c>
      <c r="D24">
        <v>22</v>
      </c>
      <c r="E24">
        <f>15*33*1.136</f>
        <v>562.31999999999994</v>
      </c>
      <c r="F24" t="s">
        <v>65</v>
      </c>
      <c r="G24" t="s">
        <v>64</v>
      </c>
    </row>
    <row r="25" spans="1:8" x14ac:dyDescent="0.25">
      <c r="A25" t="s">
        <v>7</v>
      </c>
      <c r="B25" t="s">
        <v>8</v>
      </c>
      <c r="C25" t="s">
        <v>154</v>
      </c>
      <c r="D25">
        <v>23</v>
      </c>
      <c r="E25">
        <v>0</v>
      </c>
      <c r="F25" t="s">
        <v>156</v>
      </c>
      <c r="G25" t="s">
        <v>155</v>
      </c>
    </row>
    <row r="26" spans="1:8" x14ac:dyDescent="0.25">
      <c r="A26" t="s">
        <v>7</v>
      </c>
      <c r="B26" t="s">
        <v>8</v>
      </c>
      <c r="C26" t="s">
        <v>158</v>
      </c>
      <c r="D26">
        <v>24</v>
      </c>
      <c r="E26">
        <v>1</v>
      </c>
      <c r="F26" t="s">
        <v>156</v>
      </c>
      <c r="G26" t="s">
        <v>159</v>
      </c>
    </row>
    <row r="27" spans="1:8" x14ac:dyDescent="0.25">
      <c r="A27" t="s">
        <v>7</v>
      </c>
      <c r="B27" t="s">
        <v>8</v>
      </c>
      <c r="C27" t="s">
        <v>57</v>
      </c>
      <c r="D27">
        <v>25</v>
      </c>
      <c r="E27">
        <v>0.15</v>
      </c>
      <c r="F27" t="s">
        <v>58</v>
      </c>
      <c r="G27" t="s">
        <v>94</v>
      </c>
    </row>
    <row r="28" spans="1:8" x14ac:dyDescent="0.25">
      <c r="A28" t="s">
        <v>7</v>
      </c>
      <c r="B28" t="s">
        <v>8</v>
      </c>
      <c r="C28" t="s">
        <v>135</v>
      </c>
      <c r="D28">
        <v>26</v>
      </c>
      <c r="E28">
        <v>0.75</v>
      </c>
      <c r="F28" t="s">
        <v>58</v>
      </c>
      <c r="G28" t="s">
        <v>136</v>
      </c>
    </row>
    <row r="29" spans="1:8" x14ac:dyDescent="0.25">
      <c r="A29" t="s">
        <v>7</v>
      </c>
      <c r="B29" t="s">
        <v>8</v>
      </c>
      <c r="C29" t="s">
        <v>69</v>
      </c>
      <c r="D29">
        <v>27</v>
      </c>
      <c r="E29">
        <v>1.5</v>
      </c>
      <c r="F29" t="s">
        <v>70</v>
      </c>
      <c r="G29" t="s">
        <v>71</v>
      </c>
    </row>
    <row r="30" spans="1:8" x14ac:dyDescent="0.25">
      <c r="A30" t="s">
        <v>7</v>
      </c>
      <c r="B30" t="s">
        <v>8</v>
      </c>
      <c r="C30" t="s">
        <v>66</v>
      </c>
      <c r="D30">
        <v>28</v>
      </c>
      <c r="E30">
        <f>10180/1.136</f>
        <v>8961.2676056338041</v>
      </c>
      <c r="F30" t="s">
        <v>67</v>
      </c>
      <c r="G30" t="s">
        <v>68</v>
      </c>
    </row>
    <row r="31" spans="1:8" x14ac:dyDescent="0.25">
      <c r="A31" t="s">
        <v>7</v>
      </c>
      <c r="B31" t="s">
        <v>8</v>
      </c>
      <c r="C31" t="s">
        <v>59</v>
      </c>
      <c r="D31">
        <v>29</v>
      </c>
      <c r="E31">
        <v>50</v>
      </c>
      <c r="F31" t="s">
        <v>102</v>
      </c>
      <c r="G31" t="s">
        <v>103</v>
      </c>
    </row>
    <row r="32" spans="1:8" x14ac:dyDescent="0.25">
      <c r="A32" t="s">
        <v>7</v>
      </c>
      <c r="B32" t="s">
        <v>8</v>
      </c>
      <c r="C32" t="s">
        <v>160</v>
      </c>
      <c r="D32">
        <v>30</v>
      </c>
      <c r="E32">
        <v>1</v>
      </c>
      <c r="F32" t="s">
        <v>156</v>
      </c>
      <c r="G32" t="s">
        <v>161</v>
      </c>
    </row>
    <row r="33" spans="1:7" x14ac:dyDescent="0.25">
      <c r="A33" t="s">
        <v>7</v>
      </c>
      <c r="B33" t="s">
        <v>8</v>
      </c>
      <c r="C33" t="s">
        <v>162</v>
      </c>
      <c r="D33">
        <v>31</v>
      </c>
      <c r="E33">
        <f>1/(7*1.136)</f>
        <v>0.12575452716297789</v>
      </c>
      <c r="F33" t="s">
        <v>53</v>
      </c>
      <c r="G33" t="s">
        <v>157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sheetPr codeName="Sheet3"/>
  <dimension ref="A1:E7"/>
  <sheetViews>
    <sheetView workbookViewId="0">
      <selection activeCell="C3" sqref="C3:C7"/>
    </sheetView>
  </sheetViews>
  <sheetFormatPr defaultRowHeight="15" x14ac:dyDescent="0.25"/>
  <cols>
    <col min="1" max="1" width="19.7109375" bestFit="1" customWidth="1"/>
    <col min="3" max="3" width="19.28515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7</v>
      </c>
      <c r="B2" t="s">
        <v>123</v>
      </c>
      <c r="C2" t="s">
        <v>127</v>
      </c>
      <c r="D2" t="s">
        <v>124</v>
      </c>
      <c r="E2" t="s">
        <v>128</v>
      </c>
    </row>
    <row r="3" spans="1:5" x14ac:dyDescent="0.25">
      <c r="A3" t="s">
        <v>7</v>
      </c>
      <c r="B3" t="s">
        <v>126</v>
      </c>
      <c r="C3" t="s">
        <v>129</v>
      </c>
      <c r="D3" t="s">
        <v>45</v>
      </c>
      <c r="E3" t="s">
        <v>131</v>
      </c>
    </row>
    <row r="4" spans="1:5" x14ac:dyDescent="0.25">
      <c r="A4" t="s">
        <v>7</v>
      </c>
      <c r="B4" t="s">
        <v>126</v>
      </c>
      <c r="C4" t="s">
        <v>132</v>
      </c>
      <c r="D4" t="s">
        <v>45</v>
      </c>
    </row>
    <row r="5" spans="1:5" x14ac:dyDescent="0.25">
      <c r="A5" t="s">
        <v>7</v>
      </c>
      <c r="B5" t="s">
        <v>126</v>
      </c>
      <c r="C5" t="s">
        <v>130</v>
      </c>
      <c r="D5" t="s">
        <v>49</v>
      </c>
    </row>
    <row r="6" spans="1:5" x14ac:dyDescent="0.25">
      <c r="A6" t="s">
        <v>7</v>
      </c>
      <c r="B6" t="s">
        <v>126</v>
      </c>
      <c r="C6" t="s">
        <v>152</v>
      </c>
      <c r="D6" t="s">
        <v>52</v>
      </c>
    </row>
    <row r="7" spans="1:5" x14ac:dyDescent="0.25">
      <c r="A7" t="s">
        <v>7</v>
      </c>
      <c r="B7" t="s">
        <v>126</v>
      </c>
      <c r="C7" t="s">
        <v>133</v>
      </c>
      <c r="D7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sheetPr codeName="Sheet4"/>
  <dimension ref="A1:F15"/>
  <sheetViews>
    <sheetView workbookViewId="0">
      <selection activeCell="E10" sqref="A10:E10"/>
    </sheetView>
  </sheetViews>
  <sheetFormatPr defaultRowHeight="15" x14ac:dyDescent="0.25"/>
  <cols>
    <col min="1" max="1" width="19.7109375" bestFit="1" customWidth="1"/>
    <col min="3" max="3" width="14.28515625" bestFit="1" customWidth="1"/>
  </cols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  <row r="2" spans="1:6" x14ac:dyDescent="0.25">
      <c r="A2" t="s">
        <v>7</v>
      </c>
      <c r="B2" t="s">
        <v>107</v>
      </c>
      <c r="C2" t="s">
        <v>19</v>
      </c>
      <c r="D2">
        <v>0</v>
      </c>
      <c r="E2" t="s">
        <v>138</v>
      </c>
    </row>
    <row r="3" spans="1:6" x14ac:dyDescent="0.25">
      <c r="A3" t="s">
        <v>7</v>
      </c>
      <c r="B3" t="s">
        <v>107</v>
      </c>
      <c r="C3" t="s">
        <v>147</v>
      </c>
      <c r="D3">
        <v>1</v>
      </c>
      <c r="E3" t="s">
        <v>140</v>
      </c>
    </row>
    <row r="4" spans="1:6" x14ac:dyDescent="0.25">
      <c r="A4" t="s">
        <v>7</v>
      </c>
      <c r="B4" t="s">
        <v>107</v>
      </c>
      <c r="C4" t="s">
        <v>148</v>
      </c>
      <c r="D4">
        <v>2</v>
      </c>
      <c r="E4" t="s">
        <v>141</v>
      </c>
    </row>
    <row r="5" spans="1:6" x14ac:dyDescent="0.25">
      <c r="A5" t="s">
        <v>7</v>
      </c>
      <c r="B5" t="s">
        <v>107</v>
      </c>
      <c r="C5" t="s">
        <v>17</v>
      </c>
      <c r="D5">
        <v>3</v>
      </c>
      <c r="E5" t="s">
        <v>139</v>
      </c>
    </row>
    <row r="6" spans="1:6" x14ac:dyDescent="0.25">
      <c r="A6" t="s">
        <v>7</v>
      </c>
      <c r="B6" t="s">
        <v>107</v>
      </c>
      <c r="C6" t="s">
        <v>149</v>
      </c>
      <c r="D6">
        <v>4</v>
      </c>
      <c r="E6" t="s">
        <v>142</v>
      </c>
    </row>
    <row r="7" spans="1:6" x14ac:dyDescent="0.25">
      <c r="A7" t="s">
        <v>7</v>
      </c>
      <c r="B7" t="s">
        <v>107</v>
      </c>
      <c r="C7" t="s">
        <v>18</v>
      </c>
      <c r="D7">
        <v>5</v>
      </c>
      <c r="E7" t="s">
        <v>143</v>
      </c>
    </row>
    <row r="8" spans="1:6" x14ac:dyDescent="0.25">
      <c r="A8" t="s">
        <v>7</v>
      </c>
      <c r="B8" t="s">
        <v>108</v>
      </c>
      <c r="C8" t="s">
        <v>137</v>
      </c>
      <c r="D8">
        <v>0</v>
      </c>
      <c r="E8" t="s">
        <v>144</v>
      </c>
    </row>
    <row r="9" spans="1:6" x14ac:dyDescent="0.25">
      <c r="A9" t="s">
        <v>7</v>
      </c>
      <c r="B9" t="s">
        <v>23</v>
      </c>
      <c r="C9" t="s">
        <v>55</v>
      </c>
      <c r="D9">
        <v>0</v>
      </c>
      <c r="E9" t="s">
        <v>145</v>
      </c>
    </row>
    <row r="10" spans="1:6" x14ac:dyDescent="0.25">
      <c r="A10" t="s">
        <v>7</v>
      </c>
      <c r="B10" t="s">
        <v>125</v>
      </c>
      <c r="C10" t="s">
        <v>14</v>
      </c>
      <c r="D10">
        <v>0</v>
      </c>
      <c r="E10" t="s">
        <v>146</v>
      </c>
    </row>
    <row r="11" spans="1:6" x14ac:dyDescent="0.25">
      <c r="A11" t="s">
        <v>7</v>
      </c>
      <c r="B11" t="s">
        <v>126</v>
      </c>
      <c r="C11" t="s">
        <v>129</v>
      </c>
      <c r="D11">
        <v>0</v>
      </c>
      <c r="E11" t="s">
        <v>131</v>
      </c>
    </row>
    <row r="12" spans="1:6" x14ac:dyDescent="0.25">
      <c r="A12" t="s">
        <v>7</v>
      </c>
      <c r="B12" t="s">
        <v>126</v>
      </c>
      <c r="C12" t="s">
        <v>132</v>
      </c>
      <c r="D12">
        <v>1</v>
      </c>
    </row>
    <row r="13" spans="1:6" x14ac:dyDescent="0.25">
      <c r="A13" t="s">
        <v>7</v>
      </c>
      <c r="B13" t="s">
        <v>126</v>
      </c>
      <c r="C13" t="s">
        <v>130</v>
      </c>
      <c r="D13">
        <v>2</v>
      </c>
    </row>
    <row r="14" spans="1:6" x14ac:dyDescent="0.25">
      <c r="A14" t="s">
        <v>7</v>
      </c>
      <c r="B14" t="s">
        <v>126</v>
      </c>
      <c r="C14" t="s">
        <v>152</v>
      </c>
      <c r="D14">
        <v>3</v>
      </c>
    </row>
    <row r="15" spans="1:6" x14ac:dyDescent="0.25">
      <c r="A15" t="s">
        <v>7</v>
      </c>
      <c r="B15" t="s">
        <v>126</v>
      </c>
      <c r="C15" t="s">
        <v>133</v>
      </c>
      <c r="D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sheetPr codeName="Sheet5"/>
  <dimension ref="A1:D2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16.42578125" bestFit="1" customWidth="1"/>
    <col min="4" max="4" width="6.28515625" bestFit="1" customWidth="1"/>
  </cols>
  <sheetData>
    <row r="1" spans="1:4" x14ac:dyDescent="0.25">
      <c r="A1" t="s">
        <v>116</v>
      </c>
      <c r="B1" t="s">
        <v>117</v>
      </c>
      <c r="C1" t="s">
        <v>118</v>
      </c>
      <c r="D1" t="s">
        <v>6</v>
      </c>
    </row>
    <row r="2" spans="1:4" x14ac:dyDescent="0.25">
      <c r="A2" t="s">
        <v>119</v>
      </c>
      <c r="B2" t="s">
        <v>120</v>
      </c>
      <c r="C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sheetPr codeName="Sheet6"/>
  <dimension ref="A1:E2"/>
  <sheetViews>
    <sheetView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0.1406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6.28515625" bestFit="1" customWidth="1"/>
  </cols>
  <sheetData>
    <row r="1" spans="1:5" x14ac:dyDescent="0.25">
      <c r="A1" t="s">
        <v>117</v>
      </c>
      <c r="B1" t="s">
        <v>118</v>
      </c>
      <c r="C1" t="s">
        <v>1</v>
      </c>
      <c r="D1" t="s">
        <v>122</v>
      </c>
      <c r="E1" t="s">
        <v>6</v>
      </c>
    </row>
    <row r="2" spans="1:5" x14ac:dyDescent="0.25">
      <c r="A2" t="s">
        <v>120</v>
      </c>
      <c r="B2" t="s">
        <v>121</v>
      </c>
      <c r="C2" t="s">
        <v>8</v>
      </c>
      <c r="D2">
        <v>0</v>
      </c>
      <c r="E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sheetPr codeName="Sheet7"/>
  <dimension ref="A1:H2"/>
  <sheetViews>
    <sheetView workbookViewId="0">
      <selection activeCell="H2" sqref="H2"/>
    </sheetView>
  </sheetViews>
  <sheetFormatPr defaultRowHeight="15" x14ac:dyDescent="0.25"/>
  <cols>
    <col min="1" max="1" width="19.7109375" bestFit="1" customWidth="1"/>
    <col min="2" max="2" width="7.140625" bestFit="1" customWidth="1"/>
    <col min="3" max="3" width="16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1" spans="1:8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6</v>
      </c>
    </row>
    <row r="2" spans="1:8" x14ac:dyDescent="0.25">
      <c r="A2" t="s">
        <v>7</v>
      </c>
      <c r="B2" t="s">
        <v>111</v>
      </c>
      <c r="C2" t="s">
        <v>151</v>
      </c>
      <c r="D2" t="s">
        <v>112</v>
      </c>
      <c r="E2" t="s">
        <v>113</v>
      </c>
      <c r="F2" t="s">
        <v>114</v>
      </c>
      <c r="G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2021-08-10T20:06:36Z</dcterms:modified>
</cp:coreProperties>
</file>