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yes\Desktop\9- Reconciliation phase\10- Reporting\Report Draft 2015-2016 31.01.2018\to be sent\Annexes\"/>
    </mc:Choice>
  </mc:AlternateContent>
  <bookViews>
    <workbookView xWindow="0" yWindow="0" windowWidth="32000" windowHeight="13650" tabRatio="813"/>
  </bookViews>
  <sheets>
    <sheet name="C (1)" sheetId="59" r:id="rId1"/>
    <sheet name="C (2)" sheetId="100" r:id="rId2"/>
    <sheet name="C (3)" sheetId="101" r:id="rId3"/>
    <sheet name="C (4)" sheetId="102" r:id="rId4"/>
    <sheet name="C (5)" sheetId="103" r:id="rId5"/>
    <sheet name="C (6)" sheetId="104" r:id="rId6"/>
    <sheet name="C (7)" sheetId="105" r:id="rId7"/>
    <sheet name="C (8)" sheetId="106" r:id="rId8"/>
    <sheet name="C (9)" sheetId="107" r:id="rId9"/>
    <sheet name="C (10)" sheetId="108" r:id="rId10"/>
    <sheet name="C (11)" sheetId="109" r:id="rId11"/>
    <sheet name="C (12)" sheetId="110" r:id="rId12"/>
    <sheet name="C (13)" sheetId="111" r:id="rId13"/>
    <sheet name="C (14)" sheetId="112" r:id="rId14"/>
    <sheet name="C (15)" sheetId="113" r:id="rId15"/>
    <sheet name="C (16)" sheetId="114" r:id="rId16"/>
    <sheet name="C (18)" sheetId="116" r:id="rId17"/>
    <sheet name="C (19)" sheetId="117" r:id="rId18"/>
    <sheet name="C (20)" sheetId="118" r:id="rId19"/>
    <sheet name="C (21)" sheetId="119" r:id="rId20"/>
    <sheet name="C (22)" sheetId="120" r:id="rId21"/>
    <sheet name="C (23)" sheetId="121" r:id="rId22"/>
    <sheet name="C (24)" sheetId="122" r:id="rId23"/>
    <sheet name="C (25)" sheetId="123" r:id="rId24"/>
    <sheet name="C (26)" sheetId="124" r:id="rId25"/>
    <sheet name="C (27)" sheetId="125" r:id="rId26"/>
    <sheet name="C (28)" sheetId="126" r:id="rId27"/>
    <sheet name="C (29)" sheetId="127" r:id="rId28"/>
    <sheet name="C (30)" sheetId="128" r:id="rId29"/>
    <sheet name="C (31)" sheetId="216" r:id="rId30"/>
    <sheet name="C (32)" sheetId="217" r:id="rId31"/>
    <sheet name="C (33)" sheetId="218" r:id="rId32"/>
    <sheet name="C (34)" sheetId="219" r:id="rId33"/>
    <sheet name="C (35)" sheetId="220" r:id="rId34"/>
    <sheet name="C (36)" sheetId="221" r:id="rId35"/>
    <sheet name="C (37)" sheetId="222" r:id="rId36"/>
    <sheet name="C (38)" sheetId="223" r:id="rId37"/>
    <sheet name="C (39)" sheetId="224" r:id="rId38"/>
    <sheet name="C (40)" sheetId="225" r:id="rId39"/>
    <sheet name="C (41)" sheetId="226" r:id="rId40"/>
    <sheet name="C (42)" sheetId="227" r:id="rId41"/>
    <sheet name="C (43)" sheetId="228" r:id="rId42"/>
    <sheet name="C (44)" sheetId="229" r:id="rId43"/>
    <sheet name="C (45)" sheetId="230" r:id="rId44"/>
    <sheet name="C (46)" sheetId="231" r:id="rId45"/>
    <sheet name="C (47)" sheetId="232" r:id="rId46"/>
    <sheet name="C (48)" sheetId="233" r:id="rId47"/>
    <sheet name="C (49)" sheetId="234" r:id="rId48"/>
    <sheet name="C (50)" sheetId="235" r:id="rId49"/>
    <sheet name="C (51)" sheetId="236" r:id="rId50"/>
    <sheet name="C (52)" sheetId="237" state="hidden" r:id="rId51"/>
    <sheet name="C (53)" sheetId="238" state="hidden" r:id="rId52"/>
    <sheet name="C (54)" sheetId="239" state="hidden" r:id="rId53"/>
    <sheet name="C (55)" sheetId="240" state="hidden" r:id="rId54"/>
    <sheet name="C (56)" sheetId="241" state="hidden" r:id="rId55"/>
    <sheet name="C (57)" sheetId="242" state="hidden" r:id="rId56"/>
    <sheet name="C (58)" sheetId="243" state="hidden" r:id="rId57"/>
    <sheet name="C (59)" sheetId="244" state="hidden" r:id="rId58"/>
    <sheet name="C (60)" sheetId="245" state="hidden" r:id="rId59"/>
    <sheet name="C (61)" sheetId="159" state="hidden" r:id="rId60"/>
    <sheet name="C (62)" sheetId="246" state="hidden" r:id="rId61"/>
    <sheet name="C (63)" sheetId="247" state="hidden" r:id="rId62"/>
    <sheet name="C (64)" sheetId="248" state="hidden" r:id="rId63"/>
    <sheet name="C (65)" sheetId="249" state="hidden" r:id="rId64"/>
    <sheet name="C (66)" sheetId="250" state="hidden" r:id="rId65"/>
    <sheet name="C (67)" sheetId="251" state="hidden" r:id="rId66"/>
    <sheet name="C (68)" sheetId="252" state="hidden" r:id="rId67"/>
    <sheet name="C (69)" sheetId="253" state="hidden" r:id="rId68"/>
    <sheet name="C (70)" sheetId="254" state="hidden" r:id="rId69"/>
    <sheet name="C (71)" sheetId="255" state="hidden" r:id="rId70"/>
    <sheet name="C (72)" sheetId="256" state="hidden" r:id="rId71"/>
    <sheet name="Unilateral-MGEMoF" sheetId="213" state="hidden" r:id="rId72"/>
  </sheets>
  <externalReferences>
    <externalReference r:id="rId73"/>
  </externalReferences>
  <definedNames>
    <definedName name="_xlnm._FilterDatabase" localSheetId="9" hidden="1">#REF!</definedName>
    <definedName name="_xlnm._FilterDatabase" localSheetId="11" hidden="1">#REF!</definedName>
    <definedName name="_xlnm._FilterDatabase" localSheetId="13" hidden="1">#REF!</definedName>
    <definedName name="_xlnm._FilterDatabase" localSheetId="15" hidden="1">'C (16)'!$J$41:$N$71</definedName>
    <definedName name="_xlnm._FilterDatabase" localSheetId="16" hidden="1">#REF!</definedName>
    <definedName name="_xlnm._FilterDatabase" localSheetId="1" hidden="1">#REF!</definedName>
    <definedName name="_xlnm._FilterDatabase" localSheetId="18" hidden="1">#REF!</definedName>
    <definedName name="_xlnm._FilterDatabase" localSheetId="20" hidden="1">#REF!</definedName>
    <definedName name="_xlnm._FilterDatabase" localSheetId="22" hidden="1">#REF!</definedName>
    <definedName name="_xlnm._FilterDatabase" localSheetId="24" hidden="1">#REF!</definedName>
    <definedName name="_xlnm._FilterDatabase" localSheetId="26" hidden="1">#REF!</definedName>
    <definedName name="_xlnm._FilterDatabase" localSheetId="2" hidden="1">'C (3)'!$A$1:$N$695</definedName>
    <definedName name="_xlnm._FilterDatabase" localSheetId="28" hidden="1">#REF!</definedName>
    <definedName name="_xlnm._FilterDatabase" localSheetId="30" hidden="1">#REF!</definedName>
    <definedName name="_xlnm._FilterDatabase" localSheetId="31" hidden="1">'C (33)'!$A$1:$N$695</definedName>
    <definedName name="_xlnm._FilterDatabase" localSheetId="32" hidden="1">#REF!</definedName>
    <definedName name="_xlnm._FilterDatabase" localSheetId="34" hidden="1">#REF!</definedName>
    <definedName name="_xlnm._FilterDatabase" localSheetId="36" hidden="1">#REF!</definedName>
    <definedName name="_xlnm._FilterDatabase" localSheetId="3" hidden="1">#REF!</definedName>
    <definedName name="_xlnm._FilterDatabase" localSheetId="38" hidden="1">#REF!</definedName>
    <definedName name="_xlnm._FilterDatabase" localSheetId="40" hidden="1">#REF!</definedName>
    <definedName name="_xlnm._FilterDatabase" localSheetId="42" hidden="1">#REF!</definedName>
    <definedName name="_xlnm._FilterDatabase" localSheetId="44" hidden="1">'C (46)'!$J$41:$N$71</definedName>
    <definedName name="_xlnm._FilterDatabase" localSheetId="46" hidden="1">#REF!</definedName>
    <definedName name="_xlnm._FilterDatabase" localSheetId="48" hidden="1">#REF!</definedName>
    <definedName name="_xlnm._FilterDatabase" localSheetId="50" hidden="1">#REF!</definedName>
    <definedName name="_xlnm._FilterDatabase" localSheetId="52" hidden="1">#REF!</definedName>
    <definedName name="_xlnm._FilterDatabase" localSheetId="54" hidden="1">#REF!</definedName>
    <definedName name="_xlnm._FilterDatabase" localSheetId="56" hidden="1">#REF!</definedName>
    <definedName name="_xlnm._FilterDatabase" localSheetId="5" hidden="1">#REF!</definedName>
    <definedName name="_xlnm._FilterDatabase" localSheetId="58" hidden="1">#REF!</definedName>
    <definedName name="_xlnm._FilterDatabase" localSheetId="61" hidden="1">#REF!</definedName>
    <definedName name="_xlnm._FilterDatabase" localSheetId="63" hidden="1">#REF!</definedName>
    <definedName name="_xlnm._FilterDatabase" localSheetId="65" hidden="1">#REF!</definedName>
    <definedName name="_xlnm._FilterDatabase" localSheetId="67" hidden="1">#REF!</definedName>
    <definedName name="_xlnm._FilterDatabase" localSheetId="69" hidden="1">#REF!</definedName>
    <definedName name="_xlnm._FilterDatabase" localSheetId="7" hidden="1">#REF!</definedName>
    <definedName name="_xlnm._FilterDatabase" hidden="1">#REF!</definedName>
    <definedName name="_FilterDatabase1" localSheetId="9" hidden="1">#REF!</definedName>
    <definedName name="_FilterDatabase1" localSheetId="11" hidden="1">#REF!</definedName>
    <definedName name="_FilterDatabase1" localSheetId="13" hidden="1">#REF!</definedName>
    <definedName name="_FilterDatabase1" localSheetId="15" hidden="1">#REF!</definedName>
    <definedName name="_FilterDatabase1" localSheetId="16" hidden="1">#REF!</definedName>
    <definedName name="_FilterDatabase1" localSheetId="1" hidden="1">#REF!</definedName>
    <definedName name="_FilterDatabase1" localSheetId="18" hidden="1">#REF!</definedName>
    <definedName name="_FilterDatabase1" localSheetId="20" hidden="1">#REF!</definedName>
    <definedName name="_FilterDatabase1" localSheetId="22" hidden="1">#REF!</definedName>
    <definedName name="_FilterDatabase1" localSheetId="24" hidden="1">#REF!</definedName>
    <definedName name="_FilterDatabase1" localSheetId="26" hidden="1">#REF!</definedName>
    <definedName name="_FilterDatabase1" localSheetId="28" hidden="1">#REF!</definedName>
    <definedName name="_FilterDatabase1" localSheetId="30" hidden="1">#REF!</definedName>
    <definedName name="_FilterDatabase1" localSheetId="32" hidden="1">#REF!</definedName>
    <definedName name="_FilterDatabase1" localSheetId="34" hidden="1">#REF!</definedName>
    <definedName name="_FilterDatabase1" localSheetId="36" hidden="1">#REF!</definedName>
    <definedName name="_FilterDatabase1" localSheetId="3" hidden="1">#REF!</definedName>
    <definedName name="_FilterDatabase1" localSheetId="38" hidden="1">#REF!</definedName>
    <definedName name="_FilterDatabase1" localSheetId="40" hidden="1">#REF!</definedName>
    <definedName name="_FilterDatabase1" localSheetId="42" hidden="1">#REF!</definedName>
    <definedName name="_FilterDatabase1" localSheetId="44" hidden="1">#REF!</definedName>
    <definedName name="_FilterDatabase1" localSheetId="46" hidden="1">#REF!</definedName>
    <definedName name="_FilterDatabase1" localSheetId="48" hidden="1">#REF!</definedName>
    <definedName name="_FilterDatabase1" localSheetId="50" hidden="1">#REF!</definedName>
    <definedName name="_FilterDatabase1" localSheetId="52" hidden="1">#REF!</definedName>
    <definedName name="_FilterDatabase1" localSheetId="54" hidden="1">#REF!</definedName>
    <definedName name="_FilterDatabase1" localSheetId="56" hidden="1">#REF!</definedName>
    <definedName name="_FilterDatabase1" localSheetId="5" hidden="1">#REF!</definedName>
    <definedName name="_FilterDatabase1" localSheetId="58" hidden="1">#REF!</definedName>
    <definedName name="_FilterDatabase1" localSheetId="61" hidden="1">#REF!</definedName>
    <definedName name="_FilterDatabase1" localSheetId="63" hidden="1">#REF!</definedName>
    <definedName name="_FilterDatabase1" localSheetId="65" hidden="1">#REF!</definedName>
    <definedName name="_FilterDatabase1" localSheetId="67" hidden="1">#REF!</definedName>
    <definedName name="_FilterDatabase1" localSheetId="69" hidden="1">#REF!</definedName>
    <definedName name="_FilterDatabase1" localSheetId="7" hidden="1">#REF!</definedName>
    <definedName name="_FilterDatabase1" hidden="1">#REF!</definedName>
    <definedName name="az" localSheetId="9">#REF!</definedName>
    <definedName name="az" localSheetId="11">#REF!</definedName>
    <definedName name="az" localSheetId="13">#REF!</definedName>
    <definedName name="az" localSheetId="15">#REF!</definedName>
    <definedName name="az" localSheetId="16">#REF!</definedName>
    <definedName name="az" localSheetId="1">#REF!</definedName>
    <definedName name="az" localSheetId="18">#REF!</definedName>
    <definedName name="az" localSheetId="20">#REF!</definedName>
    <definedName name="az" localSheetId="22">#REF!</definedName>
    <definedName name="az" localSheetId="24">#REF!</definedName>
    <definedName name="az" localSheetId="26">#REF!</definedName>
    <definedName name="az" localSheetId="28">#REF!</definedName>
    <definedName name="az" localSheetId="30">#REF!</definedName>
    <definedName name="az" localSheetId="32">#REF!</definedName>
    <definedName name="az" localSheetId="34">#REF!</definedName>
    <definedName name="az" localSheetId="36">#REF!</definedName>
    <definedName name="az" localSheetId="3">#REF!</definedName>
    <definedName name="az" localSheetId="38">#REF!</definedName>
    <definedName name="az" localSheetId="40">#REF!</definedName>
    <definedName name="az" localSheetId="42">#REF!</definedName>
    <definedName name="az" localSheetId="44">#REF!</definedName>
    <definedName name="az" localSheetId="46">#REF!</definedName>
    <definedName name="az" localSheetId="48">#REF!</definedName>
    <definedName name="az" localSheetId="50">#REF!</definedName>
    <definedName name="az" localSheetId="52">#REF!</definedName>
    <definedName name="az" localSheetId="54">#REF!</definedName>
    <definedName name="az" localSheetId="56">#REF!</definedName>
    <definedName name="az" localSheetId="5">#REF!</definedName>
    <definedName name="az" localSheetId="58">#REF!</definedName>
    <definedName name="az" localSheetId="61">#REF!</definedName>
    <definedName name="az" localSheetId="63">#REF!</definedName>
    <definedName name="az" localSheetId="65">#REF!</definedName>
    <definedName name="az" localSheetId="67">#REF!</definedName>
    <definedName name="az" localSheetId="69">#REF!</definedName>
    <definedName name="az" localSheetId="7">#REF!</definedName>
    <definedName name="az">#REF!</definedName>
    <definedName name="BATNA" localSheetId="9">#REF!</definedName>
    <definedName name="BATNA" localSheetId="11">#REF!</definedName>
    <definedName name="BATNA" localSheetId="13">#REF!</definedName>
    <definedName name="BATNA" localSheetId="15">#REF!</definedName>
    <definedName name="BATNA" localSheetId="16">#REF!</definedName>
    <definedName name="BATNA" localSheetId="1">#REF!</definedName>
    <definedName name="BATNA" localSheetId="18">#REF!</definedName>
    <definedName name="BATNA" localSheetId="20">#REF!</definedName>
    <definedName name="BATNA" localSheetId="22">#REF!</definedName>
    <definedName name="BATNA" localSheetId="24">#REF!</definedName>
    <definedName name="BATNA" localSheetId="26">#REF!</definedName>
    <definedName name="BATNA" localSheetId="28">#REF!</definedName>
    <definedName name="BATNA" localSheetId="30">#REF!</definedName>
    <definedName name="BATNA" localSheetId="32">#REF!</definedName>
    <definedName name="BATNA" localSheetId="34">#REF!</definedName>
    <definedName name="BATNA" localSheetId="36">#REF!</definedName>
    <definedName name="BATNA" localSheetId="3">#REF!</definedName>
    <definedName name="BATNA" localSheetId="38">#REF!</definedName>
    <definedName name="BATNA" localSheetId="40">#REF!</definedName>
    <definedName name="BATNA" localSheetId="42">#REF!</definedName>
    <definedName name="BATNA" localSheetId="44">#REF!</definedName>
    <definedName name="BATNA" localSheetId="46">#REF!</definedName>
    <definedName name="BATNA" localSheetId="48">#REF!</definedName>
    <definedName name="BATNA" localSheetId="50">#REF!</definedName>
    <definedName name="BATNA" localSheetId="52">#REF!</definedName>
    <definedName name="BATNA" localSheetId="54">#REF!</definedName>
    <definedName name="BATNA" localSheetId="56">#REF!</definedName>
    <definedName name="BATNA" localSheetId="5">#REF!</definedName>
    <definedName name="BATNA" localSheetId="58">#REF!</definedName>
    <definedName name="BATNA" localSheetId="61">#REF!</definedName>
    <definedName name="BATNA" localSheetId="63">#REF!</definedName>
    <definedName name="BATNA" localSheetId="65">#REF!</definedName>
    <definedName name="BATNA" localSheetId="67">#REF!</definedName>
    <definedName name="BATNA" localSheetId="69">#REF!</definedName>
    <definedName name="BATNA" localSheetId="7">#REF!</definedName>
    <definedName name="BATNA">#REF!</definedName>
    <definedName name="BISKRA" localSheetId="9">#REF!</definedName>
    <definedName name="BISKRA" localSheetId="11">#REF!</definedName>
    <definedName name="BISKRA" localSheetId="13">#REF!</definedName>
    <definedName name="BISKRA" localSheetId="15">#REF!</definedName>
    <definedName name="BISKRA" localSheetId="16">#REF!</definedName>
    <definedName name="BISKRA" localSheetId="1">#REF!</definedName>
    <definedName name="BISKRA" localSheetId="18">#REF!</definedName>
    <definedName name="BISKRA" localSheetId="20">#REF!</definedName>
    <definedName name="BISKRA" localSheetId="22">#REF!</definedName>
    <definedName name="BISKRA" localSheetId="24">#REF!</definedName>
    <definedName name="BISKRA" localSheetId="26">#REF!</definedName>
    <definedName name="BISKRA" localSheetId="28">#REF!</definedName>
    <definedName name="BISKRA" localSheetId="30">#REF!</definedName>
    <definedName name="BISKRA" localSheetId="32">#REF!</definedName>
    <definedName name="BISKRA" localSheetId="34">#REF!</definedName>
    <definedName name="BISKRA" localSheetId="36">#REF!</definedName>
    <definedName name="BISKRA" localSheetId="3">#REF!</definedName>
    <definedName name="BISKRA" localSheetId="38">#REF!</definedName>
    <definedName name="BISKRA" localSheetId="40">#REF!</definedName>
    <definedName name="BISKRA" localSheetId="42">#REF!</definedName>
    <definedName name="BISKRA" localSheetId="44">#REF!</definedName>
    <definedName name="BISKRA" localSheetId="46">#REF!</definedName>
    <definedName name="BISKRA" localSheetId="48">#REF!</definedName>
    <definedName name="BISKRA" localSheetId="50">#REF!</definedName>
    <definedName name="BISKRA" localSheetId="52">#REF!</definedName>
    <definedName name="BISKRA" localSheetId="54">#REF!</definedName>
    <definedName name="BISKRA" localSheetId="56">#REF!</definedName>
    <definedName name="BISKRA" localSheetId="5">#REF!</definedName>
    <definedName name="BISKRA" localSheetId="58">#REF!</definedName>
    <definedName name="BISKRA" localSheetId="61">#REF!</definedName>
    <definedName name="BISKRA" localSheetId="63">#REF!</definedName>
    <definedName name="BISKRA" localSheetId="65">#REF!</definedName>
    <definedName name="BISKRA" localSheetId="67">#REF!</definedName>
    <definedName name="BISKRA" localSheetId="69">#REF!</definedName>
    <definedName name="BISKRA" localSheetId="7">#REF!</definedName>
    <definedName name="BISKRA">#REF!</definedName>
    <definedName name="Compadjust">#REF!</definedName>
    <definedName name="_xlnm.Database" localSheetId="9">#REF!</definedName>
    <definedName name="_xlnm.Database" localSheetId="11">#REF!</definedName>
    <definedName name="_xlnm.Database" localSheetId="13">#REF!</definedName>
    <definedName name="_xlnm.Database" localSheetId="15">#REF!</definedName>
    <definedName name="_xlnm.Database" localSheetId="16">#REF!</definedName>
    <definedName name="_xlnm.Database" localSheetId="1">#REF!</definedName>
    <definedName name="_xlnm.Database" localSheetId="18">#REF!</definedName>
    <definedName name="_xlnm.Database" localSheetId="20">#REF!</definedName>
    <definedName name="_xlnm.Database" localSheetId="22">#REF!</definedName>
    <definedName name="_xlnm.Database" localSheetId="24">#REF!</definedName>
    <definedName name="_xlnm.Database" localSheetId="26">#REF!</definedName>
    <definedName name="_xlnm.Database" localSheetId="28">#REF!</definedName>
    <definedName name="_xlnm.Database" localSheetId="30">#REF!</definedName>
    <definedName name="_xlnm.Database" localSheetId="32">#REF!</definedName>
    <definedName name="_xlnm.Database" localSheetId="34">#REF!</definedName>
    <definedName name="_xlnm.Database" localSheetId="36">#REF!</definedName>
    <definedName name="_xlnm.Database" localSheetId="3">#REF!</definedName>
    <definedName name="_xlnm.Database" localSheetId="38">#REF!</definedName>
    <definedName name="_xlnm.Database" localSheetId="40">#REF!</definedName>
    <definedName name="_xlnm.Database" localSheetId="42">#REF!</definedName>
    <definedName name="_xlnm.Database" localSheetId="44">#REF!</definedName>
    <definedName name="_xlnm.Database" localSheetId="46">#REF!</definedName>
    <definedName name="_xlnm.Database" localSheetId="48">#REF!</definedName>
    <definedName name="_xlnm.Database" localSheetId="50">#REF!</definedName>
    <definedName name="_xlnm.Database" localSheetId="52">#REF!</definedName>
    <definedName name="_xlnm.Database" localSheetId="54">#REF!</definedName>
    <definedName name="_xlnm.Database" localSheetId="56">#REF!</definedName>
    <definedName name="_xlnm.Database" localSheetId="5">#REF!</definedName>
    <definedName name="_xlnm.Database" localSheetId="58">#REF!</definedName>
    <definedName name="_xlnm.Database" localSheetId="61">#REF!</definedName>
    <definedName name="_xlnm.Database" localSheetId="63">#REF!</definedName>
    <definedName name="_xlnm.Database" localSheetId="65">#REF!</definedName>
    <definedName name="_xlnm.Database" localSheetId="67">#REF!</definedName>
    <definedName name="_xlnm.Database" localSheetId="69">#REF!</definedName>
    <definedName name="_xlnm.Database" localSheetId="7">#REF!</definedName>
    <definedName name="_xlnm.Database">#REF!</definedName>
    <definedName name="FD" localSheetId="9" hidden="1">#REF!</definedName>
    <definedName name="FD" localSheetId="11" hidden="1">#REF!</definedName>
    <definedName name="FD" localSheetId="13" hidden="1">#REF!</definedName>
    <definedName name="FD" localSheetId="15" hidden="1">#REF!</definedName>
    <definedName name="FD" localSheetId="16" hidden="1">#REF!</definedName>
    <definedName name="FD" localSheetId="1" hidden="1">#REF!</definedName>
    <definedName name="FD" localSheetId="18" hidden="1">#REF!</definedName>
    <definedName name="FD" localSheetId="20" hidden="1">#REF!</definedName>
    <definedName name="FD" localSheetId="22" hidden="1">#REF!</definedName>
    <definedName name="FD" localSheetId="24" hidden="1">#REF!</definedName>
    <definedName name="FD" localSheetId="26" hidden="1">#REF!</definedName>
    <definedName name="FD" localSheetId="28" hidden="1">#REF!</definedName>
    <definedName name="FD" localSheetId="30" hidden="1">#REF!</definedName>
    <definedName name="FD" localSheetId="32" hidden="1">#REF!</definedName>
    <definedName name="FD" localSheetId="34" hidden="1">#REF!</definedName>
    <definedName name="FD" localSheetId="36" hidden="1">#REF!</definedName>
    <definedName name="FD" localSheetId="3" hidden="1">#REF!</definedName>
    <definedName name="FD" localSheetId="38" hidden="1">#REF!</definedName>
    <definedName name="FD" localSheetId="40" hidden="1">#REF!</definedName>
    <definedName name="FD" localSheetId="42" hidden="1">#REF!</definedName>
    <definedName name="FD" localSheetId="44" hidden="1">#REF!</definedName>
    <definedName name="FD" localSheetId="46" hidden="1">#REF!</definedName>
    <definedName name="FD" localSheetId="48" hidden="1">#REF!</definedName>
    <definedName name="FD" localSheetId="50" hidden="1">#REF!</definedName>
    <definedName name="FD" localSheetId="52" hidden="1">#REF!</definedName>
    <definedName name="FD" localSheetId="54" hidden="1">#REF!</definedName>
    <definedName name="FD" localSheetId="56" hidden="1">#REF!</definedName>
    <definedName name="FD" localSheetId="5" hidden="1">#REF!</definedName>
    <definedName name="FD" localSheetId="58" hidden="1">#REF!</definedName>
    <definedName name="FD" localSheetId="61" hidden="1">#REF!</definedName>
    <definedName name="FD" localSheetId="63" hidden="1">#REF!</definedName>
    <definedName name="FD" localSheetId="65" hidden="1">#REF!</definedName>
    <definedName name="FD" localSheetId="67" hidden="1">#REF!</definedName>
    <definedName name="FD" localSheetId="69" hidden="1">#REF!</definedName>
    <definedName name="FD" localSheetId="7" hidden="1">#REF!</definedName>
    <definedName name="FD" hidden="1">#REF!</definedName>
    <definedName name="fdb" localSheetId="9" hidden="1">#REF!</definedName>
    <definedName name="fdb" localSheetId="11" hidden="1">#REF!</definedName>
    <definedName name="fdb" localSheetId="13" hidden="1">#REF!</definedName>
    <definedName name="fdb" localSheetId="15" hidden="1">#REF!</definedName>
    <definedName name="fdb" localSheetId="16" hidden="1">#REF!</definedName>
    <definedName name="fdb" localSheetId="1" hidden="1">#REF!</definedName>
    <definedName name="fdb" localSheetId="18" hidden="1">#REF!</definedName>
    <definedName name="fdb" localSheetId="20" hidden="1">#REF!</definedName>
    <definedName name="fdb" localSheetId="22" hidden="1">#REF!</definedName>
    <definedName name="fdb" localSheetId="24" hidden="1">#REF!</definedName>
    <definedName name="fdb" localSheetId="26" hidden="1">#REF!</definedName>
    <definedName name="fdb" localSheetId="28" hidden="1">#REF!</definedName>
    <definedName name="fdb" localSheetId="30" hidden="1">#REF!</definedName>
    <definedName name="fdb" localSheetId="32" hidden="1">#REF!</definedName>
    <definedName name="fdb" localSheetId="34" hidden="1">#REF!</definedName>
    <definedName name="fdb" localSheetId="36" hidden="1">#REF!</definedName>
    <definedName name="fdb" localSheetId="3" hidden="1">#REF!</definedName>
    <definedName name="fdb" localSheetId="38" hidden="1">#REF!</definedName>
    <definedName name="fdb" localSheetId="40" hidden="1">#REF!</definedName>
    <definedName name="fdb" localSheetId="42" hidden="1">#REF!</definedName>
    <definedName name="fdb" localSheetId="44" hidden="1">#REF!</definedName>
    <definedName name="fdb" localSheetId="46" hidden="1">#REF!</definedName>
    <definedName name="fdb" localSheetId="48" hidden="1">#REF!</definedName>
    <definedName name="fdb" localSheetId="50" hidden="1">#REF!</definedName>
    <definedName name="fdb" localSheetId="52" hidden="1">#REF!</definedName>
    <definedName name="fdb" localSheetId="54" hidden="1">#REF!</definedName>
    <definedName name="fdb" localSheetId="56" hidden="1">#REF!</definedName>
    <definedName name="fdb" localSheetId="5" hidden="1">#REF!</definedName>
    <definedName name="fdb" localSheetId="58" hidden="1">#REF!</definedName>
    <definedName name="fdb" localSheetId="61" hidden="1">#REF!</definedName>
    <definedName name="fdb" localSheetId="63" hidden="1">#REF!</definedName>
    <definedName name="fdb" localSheetId="65" hidden="1">#REF!</definedName>
    <definedName name="fdb" localSheetId="67" hidden="1">#REF!</definedName>
    <definedName name="fdb" localSheetId="69" hidden="1">#REF!</definedName>
    <definedName name="fdb" localSheetId="7" hidden="1">#REF!</definedName>
    <definedName name="fdb" hidden="1">#REF!</definedName>
    <definedName name="FinalDiff">#REF!</definedName>
    <definedName name="Govadjust">#REF!</definedName>
    <definedName name="JIJEL" localSheetId="9">#REF!</definedName>
    <definedName name="JIJEL" localSheetId="11">#REF!</definedName>
    <definedName name="JIJEL" localSheetId="13">#REF!</definedName>
    <definedName name="JIJEL" localSheetId="15">#REF!</definedName>
    <definedName name="JIJEL" localSheetId="16">#REF!</definedName>
    <definedName name="JIJEL" localSheetId="1">#REF!</definedName>
    <definedName name="JIJEL" localSheetId="18">#REF!</definedName>
    <definedName name="JIJEL" localSheetId="20">#REF!</definedName>
    <definedName name="JIJEL" localSheetId="22">#REF!</definedName>
    <definedName name="JIJEL" localSheetId="24">#REF!</definedName>
    <definedName name="JIJEL" localSheetId="26">#REF!</definedName>
    <definedName name="JIJEL" localSheetId="28">#REF!</definedName>
    <definedName name="JIJEL" localSheetId="30">#REF!</definedName>
    <definedName name="JIJEL" localSheetId="32">#REF!</definedName>
    <definedName name="JIJEL" localSheetId="34">#REF!</definedName>
    <definedName name="JIJEL" localSheetId="36">#REF!</definedName>
    <definedName name="JIJEL" localSheetId="3">#REF!</definedName>
    <definedName name="JIJEL" localSheetId="38">#REF!</definedName>
    <definedName name="JIJEL" localSheetId="40">#REF!</definedName>
    <definedName name="JIJEL" localSheetId="42">#REF!</definedName>
    <definedName name="JIJEL" localSheetId="44">#REF!</definedName>
    <definedName name="JIJEL" localSheetId="46">#REF!</definedName>
    <definedName name="JIJEL" localSheetId="48">#REF!</definedName>
    <definedName name="JIJEL" localSheetId="50">#REF!</definedName>
    <definedName name="JIJEL" localSheetId="52">#REF!</definedName>
    <definedName name="JIJEL" localSheetId="54">#REF!</definedName>
    <definedName name="JIJEL" localSheetId="56">#REF!</definedName>
    <definedName name="JIJEL" localSheetId="5">#REF!</definedName>
    <definedName name="JIJEL" localSheetId="58">#REF!</definedName>
    <definedName name="JIJEL" localSheetId="61">#REF!</definedName>
    <definedName name="JIJEL" localSheetId="63">#REF!</definedName>
    <definedName name="JIJEL" localSheetId="65">#REF!</definedName>
    <definedName name="JIJEL" localSheetId="67">#REF!</definedName>
    <definedName name="JIJEL" localSheetId="69">#REF!</definedName>
    <definedName name="JIJEL" localSheetId="7">#REF!</definedName>
    <definedName name="JIJEL">#REF!</definedName>
    <definedName name="KHENCHELA" localSheetId="9">#REF!</definedName>
    <definedName name="KHENCHELA" localSheetId="11">#REF!</definedName>
    <definedName name="KHENCHELA" localSheetId="13">#REF!</definedName>
    <definedName name="KHENCHELA" localSheetId="15">#REF!</definedName>
    <definedName name="KHENCHELA" localSheetId="16">#REF!</definedName>
    <definedName name="KHENCHELA" localSheetId="1">#REF!</definedName>
    <definedName name="KHENCHELA" localSheetId="18">#REF!</definedName>
    <definedName name="KHENCHELA" localSheetId="20">#REF!</definedName>
    <definedName name="KHENCHELA" localSheetId="22">#REF!</definedName>
    <definedName name="KHENCHELA" localSheetId="24">#REF!</definedName>
    <definedName name="KHENCHELA" localSheetId="26">#REF!</definedName>
    <definedName name="KHENCHELA" localSheetId="28">#REF!</definedName>
    <definedName name="KHENCHELA" localSheetId="30">#REF!</definedName>
    <definedName name="KHENCHELA" localSheetId="32">#REF!</definedName>
    <definedName name="KHENCHELA" localSheetId="34">#REF!</definedName>
    <definedName name="KHENCHELA" localSheetId="36">#REF!</definedName>
    <definedName name="KHENCHELA" localSheetId="3">#REF!</definedName>
    <definedName name="KHENCHELA" localSheetId="38">#REF!</definedName>
    <definedName name="KHENCHELA" localSheetId="40">#REF!</definedName>
    <definedName name="KHENCHELA" localSheetId="42">#REF!</definedName>
    <definedName name="KHENCHELA" localSheetId="44">#REF!</definedName>
    <definedName name="KHENCHELA" localSheetId="46">#REF!</definedName>
    <definedName name="KHENCHELA" localSheetId="48">#REF!</definedName>
    <definedName name="KHENCHELA" localSheetId="50">#REF!</definedName>
    <definedName name="KHENCHELA" localSheetId="52">#REF!</definedName>
    <definedName name="KHENCHELA" localSheetId="54">#REF!</definedName>
    <definedName name="KHENCHELA" localSheetId="56">#REF!</definedName>
    <definedName name="KHENCHELA" localSheetId="5">#REF!</definedName>
    <definedName name="KHENCHELA" localSheetId="58">#REF!</definedName>
    <definedName name="KHENCHELA" localSheetId="61">#REF!</definedName>
    <definedName name="KHENCHELA" localSheetId="63">#REF!</definedName>
    <definedName name="KHENCHELA" localSheetId="65">#REF!</definedName>
    <definedName name="KHENCHELA" localSheetId="67">#REF!</definedName>
    <definedName name="KHENCHELA" localSheetId="69">#REF!</definedName>
    <definedName name="KHENCHELA" localSheetId="7">#REF!</definedName>
    <definedName name="KHENCHELA">#REF!</definedName>
    <definedName name="MARI">#REF!</definedName>
    <definedName name="MILA" localSheetId="9">#REF!</definedName>
    <definedName name="MILA" localSheetId="11">#REF!</definedName>
    <definedName name="MILA" localSheetId="13">#REF!</definedName>
    <definedName name="MILA" localSheetId="15">#REF!</definedName>
    <definedName name="MILA" localSheetId="16">#REF!</definedName>
    <definedName name="MILA" localSheetId="1">#REF!</definedName>
    <definedName name="MILA" localSheetId="18">#REF!</definedName>
    <definedName name="MILA" localSheetId="20">#REF!</definedName>
    <definedName name="MILA" localSheetId="22">#REF!</definedName>
    <definedName name="MILA" localSheetId="24">#REF!</definedName>
    <definedName name="MILA" localSheetId="26">#REF!</definedName>
    <definedName name="MILA" localSheetId="28">#REF!</definedName>
    <definedName name="MILA" localSheetId="30">#REF!</definedName>
    <definedName name="MILA" localSheetId="32">#REF!</definedName>
    <definedName name="MILA" localSheetId="34">#REF!</definedName>
    <definedName name="MILA" localSheetId="36">#REF!</definedName>
    <definedName name="MILA" localSheetId="3">#REF!</definedName>
    <definedName name="MILA" localSheetId="38">#REF!</definedName>
    <definedName name="MILA" localSheetId="40">#REF!</definedName>
    <definedName name="MILA" localSheetId="42">#REF!</definedName>
    <definedName name="MILA" localSheetId="44">#REF!</definedName>
    <definedName name="MILA" localSheetId="46">#REF!</definedName>
    <definedName name="MILA" localSheetId="48">#REF!</definedName>
    <definedName name="MILA" localSheetId="50">#REF!</definedName>
    <definedName name="MILA" localSheetId="52">#REF!</definedName>
    <definedName name="MILA" localSheetId="54">#REF!</definedName>
    <definedName name="MILA" localSheetId="56">#REF!</definedName>
    <definedName name="MILA" localSheetId="5">#REF!</definedName>
    <definedName name="MILA" localSheetId="58">#REF!</definedName>
    <definedName name="MILA" localSheetId="61">#REF!</definedName>
    <definedName name="MILA" localSheetId="63">#REF!</definedName>
    <definedName name="MILA" localSheetId="65">#REF!</definedName>
    <definedName name="MILA" localSheetId="67">#REF!</definedName>
    <definedName name="MILA" localSheetId="69">#REF!</definedName>
    <definedName name="MILA" localSheetId="7">#REF!</definedName>
    <definedName name="MILA">#REF!</definedName>
    <definedName name="miseenplace03prjpilotes" localSheetId="9">#REF!</definedName>
    <definedName name="miseenplace03prjpilotes" localSheetId="11">#REF!</definedName>
    <definedName name="miseenplace03prjpilotes" localSheetId="13">#REF!</definedName>
    <definedName name="miseenplace03prjpilotes" localSheetId="15">#REF!</definedName>
    <definedName name="miseenplace03prjpilotes" localSheetId="16">#REF!</definedName>
    <definedName name="miseenplace03prjpilotes" localSheetId="1">#REF!</definedName>
    <definedName name="miseenplace03prjpilotes" localSheetId="18">#REF!</definedName>
    <definedName name="miseenplace03prjpilotes" localSheetId="20">#REF!</definedName>
    <definedName name="miseenplace03prjpilotes" localSheetId="22">#REF!</definedName>
    <definedName name="miseenplace03prjpilotes" localSheetId="24">#REF!</definedName>
    <definedName name="miseenplace03prjpilotes" localSheetId="26">#REF!</definedName>
    <definedName name="miseenplace03prjpilotes" localSheetId="28">#REF!</definedName>
    <definedName name="miseenplace03prjpilotes" localSheetId="30">#REF!</definedName>
    <definedName name="miseenplace03prjpilotes" localSheetId="32">#REF!</definedName>
    <definedName name="miseenplace03prjpilotes" localSheetId="34">#REF!</definedName>
    <definedName name="miseenplace03prjpilotes" localSheetId="36">#REF!</definedName>
    <definedName name="miseenplace03prjpilotes" localSheetId="3">#REF!</definedName>
    <definedName name="miseenplace03prjpilotes" localSheetId="38">#REF!</definedName>
    <definedName name="miseenplace03prjpilotes" localSheetId="40">#REF!</definedName>
    <definedName name="miseenplace03prjpilotes" localSheetId="42">#REF!</definedName>
    <definedName name="miseenplace03prjpilotes" localSheetId="44">#REF!</definedName>
    <definedName name="miseenplace03prjpilotes" localSheetId="46">#REF!</definedName>
    <definedName name="miseenplace03prjpilotes" localSheetId="48">#REF!</definedName>
    <definedName name="miseenplace03prjpilotes" localSheetId="50">#REF!</definedName>
    <definedName name="miseenplace03prjpilotes" localSheetId="52">#REF!</definedName>
    <definedName name="miseenplace03prjpilotes" localSheetId="54">#REF!</definedName>
    <definedName name="miseenplace03prjpilotes" localSheetId="56">#REF!</definedName>
    <definedName name="miseenplace03prjpilotes" localSheetId="5">#REF!</definedName>
    <definedName name="miseenplace03prjpilotes" localSheetId="58">#REF!</definedName>
    <definedName name="miseenplace03prjpilotes" localSheetId="61">#REF!</definedName>
    <definedName name="miseenplace03prjpilotes" localSheetId="63">#REF!</definedName>
    <definedName name="miseenplace03prjpilotes" localSheetId="65">#REF!</definedName>
    <definedName name="miseenplace03prjpilotes" localSheetId="67">#REF!</definedName>
    <definedName name="miseenplace03prjpilotes" localSheetId="69">#REF!</definedName>
    <definedName name="miseenplace03prjpilotes" localSheetId="7">#REF!</definedName>
    <definedName name="miseenplace03prjpilotes">#REF!</definedName>
    <definedName name="MS" localSheetId="9">#REF!</definedName>
    <definedName name="MS" localSheetId="11">#REF!</definedName>
    <definedName name="MS" localSheetId="13">#REF!</definedName>
    <definedName name="MS" localSheetId="15">#REF!</definedName>
    <definedName name="MS" localSheetId="16">#REF!</definedName>
    <definedName name="MS" localSheetId="1">#REF!</definedName>
    <definedName name="MS" localSheetId="18">#REF!</definedName>
    <definedName name="MS" localSheetId="20">#REF!</definedName>
    <definedName name="MS" localSheetId="22">#REF!</definedName>
    <definedName name="MS" localSheetId="24">#REF!</definedName>
    <definedName name="MS" localSheetId="26">#REF!</definedName>
    <definedName name="MS" localSheetId="28">#REF!</definedName>
    <definedName name="MS" localSheetId="30">#REF!</definedName>
    <definedName name="MS" localSheetId="32">#REF!</definedName>
    <definedName name="MS" localSheetId="34">#REF!</definedName>
    <definedName name="MS" localSheetId="36">#REF!</definedName>
    <definedName name="MS" localSheetId="3">#REF!</definedName>
    <definedName name="MS" localSheetId="38">#REF!</definedName>
    <definedName name="MS" localSheetId="40">#REF!</definedName>
    <definedName name="MS" localSheetId="42">#REF!</definedName>
    <definedName name="MS" localSheetId="44">#REF!</definedName>
    <definedName name="MS" localSheetId="46">#REF!</definedName>
    <definedName name="MS" localSheetId="48">#REF!</definedName>
    <definedName name="MS" localSheetId="50">#REF!</definedName>
    <definedName name="MS" localSheetId="52">#REF!</definedName>
    <definedName name="MS" localSheetId="54">#REF!</definedName>
    <definedName name="MS" localSheetId="56">#REF!</definedName>
    <definedName name="MS" localSheetId="5">#REF!</definedName>
    <definedName name="MS" localSheetId="58">#REF!</definedName>
    <definedName name="MS" localSheetId="61">#REF!</definedName>
    <definedName name="MS" localSheetId="63">#REF!</definedName>
    <definedName name="MS" localSheetId="65">#REF!</definedName>
    <definedName name="MS" localSheetId="67">#REF!</definedName>
    <definedName name="MS" localSheetId="69">#REF!</definedName>
    <definedName name="MS" localSheetId="7">#REF!</definedName>
    <definedName name="MS">#REF!</definedName>
    <definedName name="msp" localSheetId="9">#REF!</definedName>
    <definedName name="msp" localSheetId="11">#REF!</definedName>
    <definedName name="msp" localSheetId="13">#REF!</definedName>
    <definedName name="msp" localSheetId="15">#REF!</definedName>
    <definedName name="msp" localSheetId="16">#REF!</definedName>
    <definedName name="msp" localSheetId="1">#REF!</definedName>
    <definedName name="msp" localSheetId="18">#REF!</definedName>
    <definedName name="msp" localSheetId="20">#REF!</definedName>
    <definedName name="msp" localSheetId="22">#REF!</definedName>
    <definedName name="msp" localSheetId="24">#REF!</definedName>
    <definedName name="msp" localSheetId="26">#REF!</definedName>
    <definedName name="msp" localSheetId="28">#REF!</definedName>
    <definedName name="msp" localSheetId="30">#REF!</definedName>
    <definedName name="msp" localSheetId="32">#REF!</definedName>
    <definedName name="msp" localSheetId="34">#REF!</definedName>
    <definedName name="msp" localSheetId="36">#REF!</definedName>
    <definedName name="msp" localSheetId="3">#REF!</definedName>
    <definedName name="msp" localSheetId="38">#REF!</definedName>
    <definedName name="msp" localSheetId="40">#REF!</definedName>
    <definedName name="msp" localSheetId="42">#REF!</definedName>
    <definedName name="msp" localSheetId="44">#REF!</definedName>
    <definedName name="msp" localSheetId="46">#REF!</definedName>
    <definedName name="msp" localSheetId="48">#REF!</definedName>
    <definedName name="msp" localSheetId="50">#REF!</definedName>
    <definedName name="msp" localSheetId="52">#REF!</definedName>
    <definedName name="msp" localSheetId="54">#REF!</definedName>
    <definedName name="msp" localSheetId="56">#REF!</definedName>
    <definedName name="msp" localSheetId="5">#REF!</definedName>
    <definedName name="msp" localSheetId="58">#REF!</definedName>
    <definedName name="msp" localSheetId="61">#REF!</definedName>
    <definedName name="msp" localSheetId="63">#REF!</definedName>
    <definedName name="msp" localSheetId="65">#REF!</definedName>
    <definedName name="msp" localSheetId="67">#REF!</definedName>
    <definedName name="msp" localSheetId="69">#REF!</definedName>
    <definedName name="msp" localSheetId="7">#REF!</definedName>
    <definedName name="msp">#REF!</definedName>
    <definedName name="P" localSheetId="9">#REF!</definedName>
    <definedName name="P" localSheetId="11">#REF!</definedName>
    <definedName name="P" localSheetId="13">#REF!</definedName>
    <definedName name="P" localSheetId="15">#REF!</definedName>
    <definedName name="P" localSheetId="16">#REF!</definedName>
    <definedName name="P" localSheetId="1">#REF!</definedName>
    <definedName name="P" localSheetId="18">#REF!</definedName>
    <definedName name="P" localSheetId="20">#REF!</definedName>
    <definedName name="P" localSheetId="22">#REF!</definedName>
    <definedName name="P" localSheetId="24">#REF!</definedName>
    <definedName name="P" localSheetId="26">#REF!</definedName>
    <definedName name="P" localSheetId="28">#REF!</definedName>
    <definedName name="P" localSheetId="30">#REF!</definedName>
    <definedName name="P" localSheetId="32">#REF!</definedName>
    <definedName name="P" localSheetId="34">#REF!</definedName>
    <definedName name="P" localSheetId="36">#REF!</definedName>
    <definedName name="P" localSheetId="3">#REF!</definedName>
    <definedName name="P" localSheetId="38">#REF!</definedName>
    <definedName name="P" localSheetId="40">#REF!</definedName>
    <definedName name="P" localSheetId="42">#REF!</definedName>
    <definedName name="P" localSheetId="44">#REF!</definedName>
    <definedName name="P" localSheetId="46">#REF!</definedName>
    <definedName name="P" localSheetId="48">#REF!</definedName>
    <definedName name="P" localSheetId="50">#REF!</definedName>
    <definedName name="P" localSheetId="52">#REF!</definedName>
    <definedName name="P" localSheetId="54">#REF!</definedName>
    <definedName name="P" localSheetId="56">#REF!</definedName>
    <definedName name="P" localSheetId="5">#REF!</definedName>
    <definedName name="P" localSheetId="58">#REF!</definedName>
    <definedName name="P" localSheetId="61">#REF!</definedName>
    <definedName name="P" localSheetId="63">#REF!</definedName>
    <definedName name="P" localSheetId="65">#REF!</definedName>
    <definedName name="P" localSheetId="67">#REF!</definedName>
    <definedName name="P" localSheetId="69">#REF!</definedName>
    <definedName name="P" localSheetId="7">#REF!</definedName>
    <definedName name="P">#REF!</definedName>
    <definedName name="po" localSheetId="9">#REF!</definedName>
    <definedName name="po" localSheetId="11">#REF!</definedName>
    <definedName name="po" localSheetId="13">#REF!</definedName>
    <definedName name="po" localSheetId="15">#REF!</definedName>
    <definedName name="po" localSheetId="16">#REF!</definedName>
    <definedName name="po" localSheetId="1">#REF!</definedName>
    <definedName name="po" localSheetId="18">#REF!</definedName>
    <definedName name="po" localSheetId="20">#REF!</definedName>
    <definedName name="po" localSheetId="22">#REF!</definedName>
    <definedName name="po" localSheetId="24">#REF!</definedName>
    <definedName name="po" localSheetId="26">#REF!</definedName>
    <definedName name="po" localSheetId="28">#REF!</definedName>
    <definedName name="po" localSheetId="30">#REF!</definedName>
    <definedName name="po" localSheetId="32">#REF!</definedName>
    <definedName name="po" localSheetId="34">#REF!</definedName>
    <definedName name="po" localSheetId="36">#REF!</definedName>
    <definedName name="po" localSheetId="3">#REF!</definedName>
    <definedName name="po" localSheetId="38">#REF!</definedName>
    <definedName name="po" localSheetId="40">#REF!</definedName>
    <definedName name="po" localSheetId="42">#REF!</definedName>
    <definedName name="po" localSheetId="44">#REF!</definedName>
    <definedName name="po" localSheetId="46">#REF!</definedName>
    <definedName name="po" localSheetId="48">#REF!</definedName>
    <definedName name="po" localSheetId="50">#REF!</definedName>
    <definedName name="po" localSheetId="52">#REF!</definedName>
    <definedName name="po" localSheetId="54">#REF!</definedName>
    <definedName name="po" localSheetId="56">#REF!</definedName>
    <definedName name="po" localSheetId="5">#REF!</definedName>
    <definedName name="po" localSheetId="58">#REF!</definedName>
    <definedName name="po" localSheetId="61">#REF!</definedName>
    <definedName name="po" localSheetId="63">#REF!</definedName>
    <definedName name="po" localSheetId="65">#REF!</definedName>
    <definedName name="po" localSheetId="67">#REF!</definedName>
    <definedName name="po" localSheetId="69">#REF!</definedName>
    <definedName name="po" localSheetId="7">#REF!</definedName>
    <definedName name="po">#REF!</definedName>
    <definedName name="POP" localSheetId="9">#REF!</definedName>
    <definedName name="POP" localSheetId="11">#REF!</definedName>
    <definedName name="POP" localSheetId="13">#REF!</definedName>
    <definedName name="POP" localSheetId="15">#REF!</definedName>
    <definedName name="POP" localSheetId="16">#REF!</definedName>
    <definedName name="POP" localSheetId="1">#REF!</definedName>
    <definedName name="POP" localSheetId="18">#REF!</definedName>
    <definedName name="POP" localSheetId="20">#REF!</definedName>
    <definedName name="POP" localSheetId="22">#REF!</definedName>
    <definedName name="POP" localSheetId="24">#REF!</definedName>
    <definedName name="POP" localSheetId="26">#REF!</definedName>
    <definedName name="POP" localSheetId="28">#REF!</definedName>
    <definedName name="POP" localSheetId="30">#REF!</definedName>
    <definedName name="POP" localSheetId="32">#REF!</definedName>
    <definedName name="POP" localSheetId="34">#REF!</definedName>
    <definedName name="POP" localSheetId="36">#REF!</definedName>
    <definedName name="POP" localSheetId="3">#REF!</definedName>
    <definedName name="POP" localSheetId="38">#REF!</definedName>
    <definedName name="POP" localSheetId="40">#REF!</definedName>
    <definedName name="POP" localSheetId="42">#REF!</definedName>
    <definedName name="POP" localSheetId="44">#REF!</definedName>
    <definedName name="POP" localSheetId="46">#REF!</definedName>
    <definedName name="POP" localSheetId="48">#REF!</definedName>
    <definedName name="POP" localSheetId="50">#REF!</definedName>
    <definedName name="POP" localSheetId="52">#REF!</definedName>
    <definedName name="POP" localSheetId="54">#REF!</definedName>
    <definedName name="POP" localSheetId="56">#REF!</definedName>
    <definedName name="POP" localSheetId="5">#REF!</definedName>
    <definedName name="POP" localSheetId="58">#REF!</definedName>
    <definedName name="POP" localSheetId="61">#REF!</definedName>
    <definedName name="POP" localSheetId="63">#REF!</definedName>
    <definedName name="POP" localSheetId="65">#REF!</definedName>
    <definedName name="POP" localSheetId="67">#REF!</definedName>
    <definedName name="POP" localSheetId="69">#REF!</definedName>
    <definedName name="POP" localSheetId="7">#REF!</definedName>
    <definedName name="POP">#REF!</definedName>
    <definedName name="_xlnm.Print_Area" localSheetId="9">#REF!</definedName>
    <definedName name="_xlnm.Print_Area" localSheetId="11">#REF!</definedName>
    <definedName name="_xlnm.Print_Area" localSheetId="13">#REF!</definedName>
    <definedName name="_xlnm.Print_Area" localSheetId="15">#REF!</definedName>
    <definedName name="_xlnm.Print_Area" localSheetId="16">#REF!</definedName>
    <definedName name="_xlnm.Print_Area" localSheetId="1">#REF!</definedName>
    <definedName name="_xlnm.Print_Area" localSheetId="18">#REF!</definedName>
    <definedName name="_xlnm.Print_Area" localSheetId="20">#REF!</definedName>
    <definedName name="_xlnm.Print_Area" localSheetId="22">#REF!</definedName>
    <definedName name="_xlnm.Print_Area" localSheetId="24">#REF!</definedName>
    <definedName name="_xlnm.Print_Area" localSheetId="26">#REF!</definedName>
    <definedName name="_xlnm.Print_Area" localSheetId="28">#REF!</definedName>
    <definedName name="_xlnm.Print_Area" localSheetId="30">#REF!</definedName>
    <definedName name="_xlnm.Print_Area" localSheetId="32">#REF!</definedName>
    <definedName name="_xlnm.Print_Area" localSheetId="34">#REF!</definedName>
    <definedName name="_xlnm.Print_Area" localSheetId="36">#REF!</definedName>
    <definedName name="_xlnm.Print_Area" localSheetId="3">#REF!</definedName>
    <definedName name="_xlnm.Print_Area" localSheetId="38">#REF!</definedName>
    <definedName name="_xlnm.Print_Area" localSheetId="40">#REF!</definedName>
    <definedName name="_xlnm.Print_Area" localSheetId="42">#REF!</definedName>
    <definedName name="_xlnm.Print_Area" localSheetId="44">#REF!</definedName>
    <definedName name="_xlnm.Print_Area" localSheetId="46">#REF!</definedName>
    <definedName name="_xlnm.Print_Area" localSheetId="48">#REF!</definedName>
    <definedName name="_xlnm.Print_Area" localSheetId="50">#REF!</definedName>
    <definedName name="_xlnm.Print_Area" localSheetId="52">#REF!</definedName>
    <definedName name="_xlnm.Print_Area" localSheetId="54">#REF!</definedName>
    <definedName name="_xlnm.Print_Area" localSheetId="56">#REF!</definedName>
    <definedName name="_xlnm.Print_Area" localSheetId="5">#REF!</definedName>
    <definedName name="_xlnm.Print_Area" localSheetId="58">#REF!</definedName>
    <definedName name="_xlnm.Print_Area" localSheetId="61">#REF!</definedName>
    <definedName name="_xlnm.Print_Area" localSheetId="63">#REF!</definedName>
    <definedName name="_xlnm.Print_Area" localSheetId="65">#REF!</definedName>
    <definedName name="_xlnm.Print_Area" localSheetId="67">#REF!</definedName>
    <definedName name="_xlnm.Print_Area" localSheetId="69">#REF!</definedName>
    <definedName name="_xlnm.Print_Area" localSheetId="7">#REF!</definedName>
    <definedName name="_xlnm.Print_Area">#REF!</definedName>
    <definedName name="RECAP" localSheetId="9">#REF!</definedName>
    <definedName name="RECAP" localSheetId="11">#REF!</definedName>
    <definedName name="RECAP" localSheetId="13">#REF!</definedName>
    <definedName name="RECAP" localSheetId="15">#REF!</definedName>
    <definedName name="RECAP" localSheetId="16">#REF!</definedName>
    <definedName name="RECAP" localSheetId="1">#REF!</definedName>
    <definedName name="RECAP" localSheetId="18">#REF!</definedName>
    <definedName name="RECAP" localSheetId="20">#REF!</definedName>
    <definedName name="RECAP" localSheetId="22">#REF!</definedName>
    <definedName name="RECAP" localSheetId="24">#REF!</definedName>
    <definedName name="RECAP" localSheetId="26">#REF!</definedName>
    <definedName name="RECAP" localSheetId="28">#REF!</definedName>
    <definedName name="RECAP" localSheetId="30">#REF!</definedName>
    <definedName name="RECAP" localSheetId="32">#REF!</definedName>
    <definedName name="RECAP" localSheetId="34">#REF!</definedName>
    <definedName name="RECAP" localSheetId="36">#REF!</definedName>
    <definedName name="RECAP" localSheetId="3">#REF!</definedName>
    <definedName name="RECAP" localSheetId="38">#REF!</definedName>
    <definedName name="RECAP" localSheetId="40">#REF!</definedName>
    <definedName name="RECAP" localSheetId="42">#REF!</definedName>
    <definedName name="RECAP" localSheetId="44">#REF!</definedName>
    <definedName name="RECAP" localSheetId="46">#REF!</definedName>
    <definedName name="RECAP" localSheetId="48">#REF!</definedName>
    <definedName name="RECAP" localSheetId="50">#REF!</definedName>
    <definedName name="RECAP" localSheetId="52">#REF!</definedName>
    <definedName name="RECAP" localSheetId="54">#REF!</definedName>
    <definedName name="RECAP" localSheetId="56">#REF!</definedName>
    <definedName name="RECAP" localSheetId="5">#REF!</definedName>
    <definedName name="RECAP" localSheetId="58">#REF!</definedName>
    <definedName name="RECAP" localSheetId="61">#REF!</definedName>
    <definedName name="RECAP" localSheetId="63">#REF!</definedName>
    <definedName name="RECAP" localSheetId="65">#REF!</definedName>
    <definedName name="RECAP" localSheetId="67">#REF!</definedName>
    <definedName name="RECAP" localSheetId="69">#REF!</definedName>
    <definedName name="RECAP" localSheetId="7">#REF!</definedName>
    <definedName name="RECAP">#REF!</definedName>
    <definedName name="sdqsfdf">[1]Lists!$A$80:$A$88</definedName>
    <definedName name="SOUKAHARS" localSheetId="9">#REF!</definedName>
    <definedName name="SOUKAHARS" localSheetId="11">#REF!</definedName>
    <definedName name="SOUKAHARS" localSheetId="13">#REF!</definedName>
    <definedName name="SOUKAHARS" localSheetId="15">#REF!</definedName>
    <definedName name="SOUKAHARS" localSheetId="16">#REF!</definedName>
    <definedName name="SOUKAHARS" localSheetId="1">#REF!</definedName>
    <definedName name="SOUKAHARS" localSheetId="18">#REF!</definedName>
    <definedName name="SOUKAHARS" localSheetId="20">#REF!</definedName>
    <definedName name="SOUKAHARS" localSheetId="22">#REF!</definedName>
    <definedName name="SOUKAHARS" localSheetId="24">#REF!</definedName>
    <definedName name="SOUKAHARS" localSheetId="26">#REF!</definedName>
    <definedName name="SOUKAHARS" localSheetId="28">#REF!</definedName>
    <definedName name="SOUKAHARS" localSheetId="30">#REF!</definedName>
    <definedName name="SOUKAHARS" localSheetId="32">#REF!</definedName>
    <definedName name="SOUKAHARS" localSheetId="34">#REF!</definedName>
    <definedName name="SOUKAHARS" localSheetId="36">#REF!</definedName>
    <definedName name="SOUKAHARS" localSheetId="3">#REF!</definedName>
    <definedName name="SOUKAHARS" localSheetId="38">#REF!</definedName>
    <definedName name="SOUKAHARS" localSheetId="40">#REF!</definedName>
    <definedName name="SOUKAHARS" localSheetId="42">#REF!</definedName>
    <definedName name="SOUKAHARS" localSheetId="44">#REF!</definedName>
    <definedName name="SOUKAHARS" localSheetId="46">#REF!</definedName>
    <definedName name="SOUKAHARS" localSheetId="48">#REF!</definedName>
    <definedName name="SOUKAHARS" localSheetId="50">#REF!</definedName>
    <definedName name="SOUKAHARS" localSheetId="52">#REF!</definedName>
    <definedName name="SOUKAHARS" localSheetId="54">#REF!</definedName>
    <definedName name="SOUKAHARS" localSheetId="56">#REF!</definedName>
    <definedName name="SOUKAHARS" localSheetId="5">#REF!</definedName>
    <definedName name="SOUKAHARS" localSheetId="58">#REF!</definedName>
    <definedName name="SOUKAHARS" localSheetId="61">#REF!</definedName>
    <definedName name="SOUKAHARS" localSheetId="63">#REF!</definedName>
    <definedName name="SOUKAHARS" localSheetId="65">#REF!</definedName>
    <definedName name="SOUKAHARS" localSheetId="67">#REF!</definedName>
    <definedName name="SOUKAHARS" localSheetId="69">#REF!</definedName>
    <definedName name="SOUKAHARS" localSheetId="7">#REF!</definedName>
    <definedName name="SOUKAHARS">#REF!</definedName>
    <definedName name="Taxes">#REF!</definedName>
    <definedName name="TRAVAUX01" localSheetId="9">#REF!</definedName>
    <definedName name="TRAVAUX01" localSheetId="11">#REF!</definedName>
    <definedName name="TRAVAUX01" localSheetId="13">#REF!</definedName>
    <definedName name="TRAVAUX01" localSheetId="15">#REF!</definedName>
    <definedName name="TRAVAUX01" localSheetId="16">#REF!</definedName>
    <definedName name="TRAVAUX01" localSheetId="1">#REF!</definedName>
    <definedName name="TRAVAUX01" localSheetId="18">#REF!</definedName>
    <definedName name="TRAVAUX01" localSheetId="20">#REF!</definedName>
    <definedName name="TRAVAUX01" localSheetId="22">#REF!</definedName>
    <definedName name="TRAVAUX01" localSheetId="24">#REF!</definedName>
    <definedName name="TRAVAUX01" localSheetId="26">#REF!</definedName>
    <definedName name="TRAVAUX01" localSheetId="28">#REF!</definedName>
    <definedName name="TRAVAUX01" localSheetId="30">#REF!</definedName>
    <definedName name="TRAVAUX01" localSheetId="32">#REF!</definedName>
    <definedName name="TRAVAUX01" localSheetId="34">#REF!</definedName>
    <definedName name="TRAVAUX01" localSheetId="36">#REF!</definedName>
    <definedName name="TRAVAUX01" localSheetId="3">#REF!</definedName>
    <definedName name="TRAVAUX01" localSheetId="38">#REF!</definedName>
    <definedName name="TRAVAUX01" localSheetId="40">#REF!</definedName>
    <definedName name="TRAVAUX01" localSheetId="42">#REF!</definedName>
    <definedName name="TRAVAUX01" localSheetId="44">#REF!</definedName>
    <definedName name="TRAVAUX01" localSheetId="46">#REF!</definedName>
    <definedName name="TRAVAUX01" localSheetId="48">#REF!</definedName>
    <definedName name="TRAVAUX01" localSheetId="50">#REF!</definedName>
    <definedName name="TRAVAUX01" localSheetId="52">#REF!</definedName>
    <definedName name="TRAVAUX01" localSheetId="54">#REF!</definedName>
    <definedName name="TRAVAUX01" localSheetId="56">#REF!</definedName>
    <definedName name="TRAVAUX01" localSheetId="5">#REF!</definedName>
    <definedName name="TRAVAUX01" localSheetId="58">#REF!</definedName>
    <definedName name="TRAVAUX01" localSheetId="61">#REF!</definedName>
    <definedName name="TRAVAUX01" localSheetId="63">#REF!</definedName>
    <definedName name="TRAVAUX01" localSheetId="65">#REF!</definedName>
    <definedName name="TRAVAUX01" localSheetId="67">#REF!</definedName>
    <definedName name="TRAVAUX01" localSheetId="69">#REF!</definedName>
    <definedName name="TRAVAUX01" localSheetId="7">#REF!</definedName>
    <definedName name="TRAVAUX01">#REF!</definedName>
    <definedName name="TRAVAUX07" localSheetId="9">#REF!</definedName>
    <definedName name="TRAVAUX07" localSheetId="11">#REF!</definedName>
    <definedName name="TRAVAUX07" localSheetId="13">#REF!</definedName>
    <definedName name="TRAVAUX07" localSheetId="15">#REF!</definedName>
    <definedName name="TRAVAUX07" localSheetId="16">#REF!</definedName>
    <definedName name="TRAVAUX07" localSheetId="1">#REF!</definedName>
    <definedName name="TRAVAUX07" localSheetId="18">#REF!</definedName>
    <definedName name="TRAVAUX07" localSheetId="20">#REF!</definedName>
    <definedName name="TRAVAUX07" localSheetId="22">#REF!</definedName>
    <definedName name="TRAVAUX07" localSheetId="24">#REF!</definedName>
    <definedName name="TRAVAUX07" localSheetId="26">#REF!</definedName>
    <definedName name="TRAVAUX07" localSheetId="28">#REF!</definedName>
    <definedName name="TRAVAUX07" localSheetId="30">#REF!</definedName>
    <definedName name="TRAVAUX07" localSheetId="32">#REF!</definedName>
    <definedName name="TRAVAUX07" localSheetId="34">#REF!</definedName>
    <definedName name="TRAVAUX07" localSheetId="36">#REF!</definedName>
    <definedName name="TRAVAUX07" localSheetId="3">#REF!</definedName>
    <definedName name="TRAVAUX07" localSheetId="38">#REF!</definedName>
    <definedName name="TRAVAUX07" localSheetId="40">#REF!</definedName>
    <definedName name="TRAVAUX07" localSheetId="42">#REF!</definedName>
    <definedName name="TRAVAUX07" localSheetId="44">#REF!</definedName>
    <definedName name="TRAVAUX07" localSheetId="46">#REF!</definedName>
    <definedName name="TRAVAUX07" localSheetId="48">#REF!</definedName>
    <definedName name="TRAVAUX07" localSheetId="50">#REF!</definedName>
    <definedName name="TRAVAUX07" localSheetId="52">#REF!</definedName>
    <definedName name="TRAVAUX07" localSheetId="54">#REF!</definedName>
    <definedName name="TRAVAUX07" localSheetId="56">#REF!</definedName>
    <definedName name="TRAVAUX07" localSheetId="5">#REF!</definedName>
    <definedName name="TRAVAUX07" localSheetId="58">#REF!</definedName>
    <definedName name="TRAVAUX07" localSheetId="61">#REF!</definedName>
    <definedName name="TRAVAUX07" localSheetId="63">#REF!</definedName>
    <definedName name="TRAVAUX07" localSheetId="65">#REF!</definedName>
    <definedName name="TRAVAUX07" localSheetId="67">#REF!</definedName>
    <definedName name="TRAVAUX07" localSheetId="69">#REF!</definedName>
    <definedName name="TRAVAUX07" localSheetId="7">#REF!</definedName>
    <definedName name="TRAVAUX07">#REF!</definedName>
    <definedName name="TRAVAUX08" localSheetId="9">#REF!</definedName>
    <definedName name="TRAVAUX08" localSheetId="11">#REF!</definedName>
    <definedName name="TRAVAUX08" localSheetId="13">#REF!</definedName>
    <definedName name="TRAVAUX08" localSheetId="15">#REF!</definedName>
    <definedName name="TRAVAUX08" localSheetId="16">#REF!</definedName>
    <definedName name="TRAVAUX08" localSheetId="1">#REF!</definedName>
    <definedName name="TRAVAUX08" localSheetId="18">#REF!</definedName>
    <definedName name="TRAVAUX08" localSheetId="20">#REF!</definedName>
    <definedName name="TRAVAUX08" localSheetId="22">#REF!</definedName>
    <definedName name="TRAVAUX08" localSheetId="24">#REF!</definedName>
    <definedName name="TRAVAUX08" localSheetId="26">#REF!</definedName>
    <definedName name="TRAVAUX08" localSheetId="28">#REF!</definedName>
    <definedName name="TRAVAUX08" localSheetId="30">#REF!</definedName>
    <definedName name="TRAVAUX08" localSheetId="32">#REF!</definedName>
    <definedName name="TRAVAUX08" localSheetId="34">#REF!</definedName>
    <definedName name="TRAVAUX08" localSheetId="36">#REF!</definedName>
    <definedName name="TRAVAUX08" localSheetId="3">#REF!</definedName>
    <definedName name="TRAVAUX08" localSheetId="38">#REF!</definedName>
    <definedName name="TRAVAUX08" localSheetId="40">#REF!</definedName>
    <definedName name="TRAVAUX08" localSheetId="42">#REF!</definedName>
    <definedName name="TRAVAUX08" localSheetId="44">#REF!</definedName>
    <definedName name="TRAVAUX08" localSheetId="46">#REF!</definedName>
    <definedName name="TRAVAUX08" localSheetId="48">#REF!</definedName>
    <definedName name="TRAVAUX08" localSheetId="50">#REF!</definedName>
    <definedName name="TRAVAUX08" localSheetId="52">#REF!</definedName>
    <definedName name="TRAVAUX08" localSheetId="54">#REF!</definedName>
    <definedName name="TRAVAUX08" localSheetId="56">#REF!</definedName>
    <definedName name="TRAVAUX08" localSheetId="5">#REF!</definedName>
    <definedName name="TRAVAUX08" localSheetId="58">#REF!</definedName>
    <definedName name="TRAVAUX08" localSheetId="61">#REF!</definedName>
    <definedName name="TRAVAUX08" localSheetId="63">#REF!</definedName>
    <definedName name="TRAVAUX08" localSheetId="65">#REF!</definedName>
    <definedName name="TRAVAUX08" localSheetId="67">#REF!</definedName>
    <definedName name="TRAVAUX08" localSheetId="69">#REF!</definedName>
    <definedName name="TRAVAUX08" localSheetId="7">#REF!</definedName>
    <definedName name="TRAVAUX08">#REF!</definedName>
    <definedName name="TRAVAUX10" localSheetId="9">#REF!</definedName>
    <definedName name="TRAVAUX10" localSheetId="11">#REF!</definedName>
    <definedName name="TRAVAUX10" localSheetId="13">#REF!</definedName>
    <definedName name="TRAVAUX10" localSheetId="15">#REF!</definedName>
    <definedName name="TRAVAUX10" localSheetId="16">#REF!</definedName>
    <definedName name="TRAVAUX10" localSheetId="1">#REF!</definedName>
    <definedName name="TRAVAUX10" localSheetId="18">#REF!</definedName>
    <definedName name="TRAVAUX10" localSheetId="20">#REF!</definedName>
    <definedName name="TRAVAUX10" localSheetId="22">#REF!</definedName>
    <definedName name="TRAVAUX10" localSheetId="24">#REF!</definedName>
    <definedName name="TRAVAUX10" localSheetId="26">#REF!</definedName>
    <definedName name="TRAVAUX10" localSheetId="28">#REF!</definedName>
    <definedName name="TRAVAUX10" localSheetId="30">#REF!</definedName>
    <definedName name="TRAVAUX10" localSheetId="32">#REF!</definedName>
    <definedName name="TRAVAUX10" localSheetId="34">#REF!</definedName>
    <definedName name="TRAVAUX10" localSheetId="36">#REF!</definedName>
    <definedName name="TRAVAUX10" localSheetId="3">#REF!</definedName>
    <definedName name="TRAVAUX10" localSheetId="38">#REF!</definedName>
    <definedName name="TRAVAUX10" localSheetId="40">#REF!</definedName>
    <definedName name="TRAVAUX10" localSheetId="42">#REF!</definedName>
    <definedName name="TRAVAUX10" localSheetId="44">#REF!</definedName>
    <definedName name="TRAVAUX10" localSheetId="46">#REF!</definedName>
    <definedName name="TRAVAUX10" localSheetId="48">#REF!</definedName>
    <definedName name="TRAVAUX10" localSheetId="50">#REF!</definedName>
    <definedName name="TRAVAUX10" localSheetId="52">#REF!</definedName>
    <definedName name="TRAVAUX10" localSheetId="54">#REF!</definedName>
    <definedName name="TRAVAUX10" localSheetId="56">#REF!</definedName>
    <definedName name="TRAVAUX10" localSheetId="5">#REF!</definedName>
    <definedName name="TRAVAUX10" localSheetId="58">#REF!</definedName>
    <definedName name="TRAVAUX10" localSheetId="61">#REF!</definedName>
    <definedName name="TRAVAUX10" localSheetId="63">#REF!</definedName>
    <definedName name="TRAVAUX10" localSheetId="65">#REF!</definedName>
    <definedName name="TRAVAUX10" localSheetId="67">#REF!</definedName>
    <definedName name="TRAVAUX10" localSheetId="69">#REF!</definedName>
    <definedName name="TRAVAUX10" localSheetId="7">#REF!</definedName>
    <definedName name="TRAVAUX10">#REF!</definedName>
    <definedName name="TRAVAUX11" localSheetId="9">#REF!</definedName>
    <definedName name="TRAVAUX11" localSheetId="11">#REF!</definedName>
    <definedName name="TRAVAUX11" localSheetId="13">#REF!</definedName>
    <definedName name="TRAVAUX11" localSheetId="15">#REF!</definedName>
    <definedName name="TRAVAUX11" localSheetId="16">#REF!</definedName>
    <definedName name="TRAVAUX11" localSheetId="1">#REF!</definedName>
    <definedName name="TRAVAUX11" localSheetId="18">#REF!</definedName>
    <definedName name="TRAVAUX11" localSheetId="20">#REF!</definedName>
    <definedName name="TRAVAUX11" localSheetId="22">#REF!</definedName>
    <definedName name="TRAVAUX11" localSheetId="24">#REF!</definedName>
    <definedName name="TRAVAUX11" localSheetId="26">#REF!</definedName>
    <definedName name="TRAVAUX11" localSheetId="28">#REF!</definedName>
    <definedName name="TRAVAUX11" localSheetId="30">#REF!</definedName>
    <definedName name="TRAVAUX11" localSheetId="32">#REF!</definedName>
    <definedName name="TRAVAUX11" localSheetId="34">#REF!</definedName>
    <definedName name="TRAVAUX11" localSheetId="36">#REF!</definedName>
    <definedName name="TRAVAUX11" localSheetId="3">#REF!</definedName>
    <definedName name="TRAVAUX11" localSheetId="38">#REF!</definedName>
    <definedName name="TRAVAUX11" localSheetId="40">#REF!</definedName>
    <definedName name="TRAVAUX11" localSheetId="42">#REF!</definedName>
    <definedName name="TRAVAUX11" localSheetId="44">#REF!</definedName>
    <definedName name="TRAVAUX11" localSheetId="46">#REF!</definedName>
    <definedName name="TRAVAUX11" localSheetId="48">#REF!</definedName>
    <definedName name="TRAVAUX11" localSheetId="50">#REF!</definedName>
    <definedName name="TRAVAUX11" localSheetId="52">#REF!</definedName>
    <definedName name="TRAVAUX11" localSheetId="54">#REF!</definedName>
    <definedName name="TRAVAUX11" localSheetId="56">#REF!</definedName>
    <definedName name="TRAVAUX11" localSheetId="5">#REF!</definedName>
    <definedName name="TRAVAUX11" localSheetId="58">#REF!</definedName>
    <definedName name="TRAVAUX11" localSheetId="61">#REF!</definedName>
    <definedName name="TRAVAUX11" localSheetId="63">#REF!</definedName>
    <definedName name="TRAVAUX11" localSheetId="65">#REF!</definedName>
    <definedName name="TRAVAUX11" localSheetId="67">#REF!</definedName>
    <definedName name="TRAVAUX11" localSheetId="69">#REF!</definedName>
    <definedName name="TRAVAUX11" localSheetId="7">#REF!</definedName>
    <definedName name="TRAVAUX11">#REF!</definedName>
    <definedName name="TRAVAUX12" localSheetId="9">#REF!</definedName>
    <definedName name="TRAVAUX12" localSheetId="11">#REF!</definedName>
    <definedName name="TRAVAUX12" localSheetId="13">#REF!</definedName>
    <definedName name="TRAVAUX12" localSheetId="15">#REF!</definedName>
    <definedName name="TRAVAUX12" localSheetId="16">#REF!</definedName>
    <definedName name="TRAVAUX12" localSheetId="1">#REF!</definedName>
    <definedName name="TRAVAUX12" localSheetId="18">#REF!</definedName>
    <definedName name="TRAVAUX12" localSheetId="20">#REF!</definedName>
    <definedName name="TRAVAUX12" localSheetId="22">#REF!</definedName>
    <definedName name="TRAVAUX12" localSheetId="24">#REF!</definedName>
    <definedName name="TRAVAUX12" localSheetId="26">#REF!</definedName>
    <definedName name="TRAVAUX12" localSheetId="28">#REF!</definedName>
    <definedName name="TRAVAUX12" localSheetId="30">#REF!</definedName>
    <definedName name="TRAVAUX12" localSheetId="32">#REF!</definedName>
    <definedName name="TRAVAUX12" localSheetId="34">#REF!</definedName>
    <definedName name="TRAVAUX12" localSheetId="36">#REF!</definedName>
    <definedName name="TRAVAUX12" localSheetId="3">#REF!</definedName>
    <definedName name="TRAVAUX12" localSheetId="38">#REF!</definedName>
    <definedName name="TRAVAUX12" localSheetId="40">#REF!</definedName>
    <definedName name="TRAVAUX12" localSheetId="42">#REF!</definedName>
    <definedName name="TRAVAUX12" localSheetId="44">#REF!</definedName>
    <definedName name="TRAVAUX12" localSheetId="46">#REF!</definedName>
    <definedName name="TRAVAUX12" localSheetId="48">#REF!</definedName>
    <definedName name="TRAVAUX12" localSheetId="50">#REF!</definedName>
    <definedName name="TRAVAUX12" localSheetId="52">#REF!</definedName>
    <definedName name="TRAVAUX12" localSheetId="54">#REF!</definedName>
    <definedName name="TRAVAUX12" localSheetId="56">#REF!</definedName>
    <definedName name="TRAVAUX12" localSheetId="5">#REF!</definedName>
    <definedName name="TRAVAUX12" localSheetId="58">#REF!</definedName>
    <definedName name="TRAVAUX12" localSheetId="61">#REF!</definedName>
    <definedName name="TRAVAUX12" localSheetId="63">#REF!</definedName>
    <definedName name="TRAVAUX12" localSheetId="65">#REF!</definedName>
    <definedName name="TRAVAUX12" localSheetId="67">#REF!</definedName>
    <definedName name="TRAVAUX12" localSheetId="69">#REF!</definedName>
    <definedName name="TRAVAUX12" localSheetId="7">#REF!</definedName>
    <definedName name="TRAVAUX12">#REF!</definedName>
    <definedName name="TRAVAUX13" localSheetId="9">#REF!</definedName>
    <definedName name="TRAVAUX13" localSheetId="11">#REF!</definedName>
    <definedName name="TRAVAUX13" localSheetId="13">#REF!</definedName>
    <definedName name="TRAVAUX13" localSheetId="15">#REF!</definedName>
    <definedName name="TRAVAUX13" localSheetId="16">#REF!</definedName>
    <definedName name="TRAVAUX13" localSheetId="1">#REF!</definedName>
    <definedName name="TRAVAUX13" localSheetId="18">#REF!</definedName>
    <definedName name="TRAVAUX13" localSheetId="20">#REF!</definedName>
    <definedName name="TRAVAUX13" localSheetId="22">#REF!</definedName>
    <definedName name="TRAVAUX13" localSheetId="24">#REF!</definedName>
    <definedName name="TRAVAUX13" localSheetId="26">#REF!</definedName>
    <definedName name="TRAVAUX13" localSheetId="28">#REF!</definedName>
    <definedName name="TRAVAUX13" localSheetId="30">#REF!</definedName>
    <definedName name="TRAVAUX13" localSheetId="32">#REF!</definedName>
    <definedName name="TRAVAUX13" localSheetId="34">#REF!</definedName>
    <definedName name="TRAVAUX13" localSheetId="36">#REF!</definedName>
    <definedName name="TRAVAUX13" localSheetId="3">#REF!</definedName>
    <definedName name="TRAVAUX13" localSheetId="38">#REF!</definedName>
    <definedName name="TRAVAUX13" localSheetId="40">#REF!</definedName>
    <definedName name="TRAVAUX13" localSheetId="42">#REF!</definedName>
    <definedName name="TRAVAUX13" localSheetId="44">#REF!</definedName>
    <definedName name="TRAVAUX13" localSheetId="46">#REF!</definedName>
    <definedName name="TRAVAUX13" localSheetId="48">#REF!</definedName>
    <definedName name="TRAVAUX13" localSheetId="50">#REF!</definedName>
    <definedName name="TRAVAUX13" localSheetId="52">#REF!</definedName>
    <definedName name="TRAVAUX13" localSheetId="54">#REF!</definedName>
    <definedName name="TRAVAUX13" localSheetId="56">#REF!</definedName>
    <definedName name="TRAVAUX13" localSheetId="5">#REF!</definedName>
    <definedName name="TRAVAUX13" localSheetId="58">#REF!</definedName>
    <definedName name="TRAVAUX13" localSheetId="61">#REF!</definedName>
    <definedName name="TRAVAUX13" localSheetId="63">#REF!</definedName>
    <definedName name="TRAVAUX13" localSheetId="65">#REF!</definedName>
    <definedName name="TRAVAUX13" localSheetId="67">#REF!</definedName>
    <definedName name="TRAVAUX13" localSheetId="69">#REF!</definedName>
    <definedName name="TRAVAUX13" localSheetId="7">#REF!</definedName>
    <definedName name="TRAVAUX13">#REF!</definedName>
    <definedName name="TRAVAUX14" localSheetId="9">#REF!</definedName>
    <definedName name="TRAVAUX14" localSheetId="11">#REF!</definedName>
    <definedName name="TRAVAUX14" localSheetId="13">#REF!</definedName>
    <definedName name="TRAVAUX14" localSheetId="15">#REF!</definedName>
    <definedName name="TRAVAUX14" localSheetId="16">#REF!</definedName>
    <definedName name="TRAVAUX14" localSheetId="1">#REF!</definedName>
    <definedName name="TRAVAUX14" localSheetId="18">#REF!</definedName>
    <definedName name="TRAVAUX14" localSheetId="20">#REF!</definedName>
    <definedName name="TRAVAUX14" localSheetId="22">#REF!</definedName>
    <definedName name="TRAVAUX14" localSheetId="24">#REF!</definedName>
    <definedName name="TRAVAUX14" localSheetId="26">#REF!</definedName>
    <definedName name="TRAVAUX14" localSheetId="28">#REF!</definedName>
    <definedName name="TRAVAUX14" localSheetId="30">#REF!</definedName>
    <definedName name="TRAVAUX14" localSheetId="32">#REF!</definedName>
    <definedName name="TRAVAUX14" localSheetId="34">#REF!</definedName>
    <definedName name="TRAVAUX14" localSheetId="36">#REF!</definedName>
    <definedName name="TRAVAUX14" localSheetId="3">#REF!</definedName>
    <definedName name="TRAVAUX14" localSheetId="38">#REF!</definedName>
    <definedName name="TRAVAUX14" localSheetId="40">#REF!</definedName>
    <definedName name="TRAVAUX14" localSheetId="42">#REF!</definedName>
    <definedName name="TRAVAUX14" localSheetId="44">#REF!</definedName>
    <definedName name="TRAVAUX14" localSheetId="46">#REF!</definedName>
    <definedName name="TRAVAUX14" localSheetId="48">#REF!</definedName>
    <definedName name="TRAVAUX14" localSheetId="50">#REF!</definedName>
    <definedName name="TRAVAUX14" localSheetId="52">#REF!</definedName>
    <definedName name="TRAVAUX14" localSheetId="54">#REF!</definedName>
    <definedName name="TRAVAUX14" localSheetId="56">#REF!</definedName>
    <definedName name="TRAVAUX14" localSheetId="5">#REF!</definedName>
    <definedName name="TRAVAUX14" localSheetId="58">#REF!</definedName>
    <definedName name="TRAVAUX14" localSheetId="61">#REF!</definedName>
    <definedName name="TRAVAUX14" localSheetId="63">#REF!</definedName>
    <definedName name="TRAVAUX14" localSheetId="65">#REF!</definedName>
    <definedName name="TRAVAUX14" localSheetId="67">#REF!</definedName>
    <definedName name="TRAVAUX14" localSheetId="69">#REF!</definedName>
    <definedName name="TRAVAUX14" localSheetId="7">#REF!</definedName>
    <definedName name="TRAVAUX14">#REF!</definedName>
    <definedName name="TRAVAUX15" localSheetId="9">#REF!</definedName>
    <definedName name="TRAVAUX15" localSheetId="11">#REF!</definedName>
    <definedName name="TRAVAUX15" localSheetId="13">#REF!</definedName>
    <definedName name="TRAVAUX15" localSheetId="15">#REF!</definedName>
    <definedName name="TRAVAUX15" localSheetId="16">#REF!</definedName>
    <definedName name="TRAVAUX15" localSheetId="1">#REF!</definedName>
    <definedName name="TRAVAUX15" localSheetId="18">#REF!</definedName>
    <definedName name="TRAVAUX15" localSheetId="20">#REF!</definedName>
    <definedName name="TRAVAUX15" localSheetId="22">#REF!</definedName>
    <definedName name="TRAVAUX15" localSheetId="24">#REF!</definedName>
    <definedName name="TRAVAUX15" localSheetId="26">#REF!</definedName>
    <definedName name="TRAVAUX15" localSheetId="28">#REF!</definedName>
    <definedName name="TRAVAUX15" localSheetId="30">#REF!</definedName>
    <definedName name="TRAVAUX15" localSheetId="32">#REF!</definedName>
    <definedName name="TRAVAUX15" localSheetId="34">#REF!</definedName>
    <definedName name="TRAVAUX15" localSheetId="36">#REF!</definedName>
    <definedName name="TRAVAUX15" localSheetId="3">#REF!</definedName>
    <definedName name="TRAVAUX15" localSheetId="38">#REF!</definedName>
    <definedName name="TRAVAUX15" localSheetId="40">#REF!</definedName>
    <definedName name="TRAVAUX15" localSheetId="42">#REF!</definedName>
    <definedName name="TRAVAUX15" localSheetId="44">#REF!</definedName>
    <definedName name="TRAVAUX15" localSheetId="46">#REF!</definedName>
    <definedName name="TRAVAUX15" localSheetId="48">#REF!</definedName>
    <definedName name="TRAVAUX15" localSheetId="50">#REF!</definedName>
    <definedName name="TRAVAUX15" localSheetId="52">#REF!</definedName>
    <definedName name="TRAVAUX15" localSheetId="54">#REF!</definedName>
    <definedName name="TRAVAUX15" localSheetId="56">#REF!</definedName>
    <definedName name="TRAVAUX15" localSheetId="5">#REF!</definedName>
    <definedName name="TRAVAUX15" localSheetId="58">#REF!</definedName>
    <definedName name="TRAVAUX15" localSheetId="61">#REF!</definedName>
    <definedName name="TRAVAUX15" localSheetId="63">#REF!</definedName>
    <definedName name="TRAVAUX15" localSheetId="65">#REF!</definedName>
    <definedName name="TRAVAUX15" localSheetId="67">#REF!</definedName>
    <definedName name="TRAVAUX15" localSheetId="69">#REF!</definedName>
    <definedName name="TRAVAUX15" localSheetId="7">#REF!</definedName>
    <definedName name="TRAVAUX15">#REF!</definedName>
    <definedName name="TRAVAUX20" localSheetId="9">#REF!</definedName>
    <definedName name="TRAVAUX20" localSheetId="11">#REF!</definedName>
    <definedName name="TRAVAUX20" localSheetId="13">#REF!</definedName>
    <definedName name="TRAVAUX20" localSheetId="15">#REF!</definedName>
    <definedName name="TRAVAUX20" localSheetId="16">#REF!</definedName>
    <definedName name="TRAVAUX20" localSheetId="1">#REF!</definedName>
    <definedName name="TRAVAUX20" localSheetId="18">#REF!</definedName>
    <definedName name="TRAVAUX20" localSheetId="20">#REF!</definedName>
    <definedName name="TRAVAUX20" localSheetId="22">#REF!</definedName>
    <definedName name="TRAVAUX20" localSheetId="24">#REF!</definedName>
    <definedName name="TRAVAUX20" localSheetId="26">#REF!</definedName>
    <definedName name="TRAVAUX20" localSheetId="28">#REF!</definedName>
    <definedName name="TRAVAUX20" localSheetId="30">#REF!</definedName>
    <definedName name="TRAVAUX20" localSheetId="32">#REF!</definedName>
    <definedName name="TRAVAUX20" localSheetId="34">#REF!</definedName>
    <definedName name="TRAVAUX20" localSheetId="36">#REF!</definedName>
    <definedName name="TRAVAUX20" localSheetId="3">#REF!</definedName>
    <definedName name="TRAVAUX20" localSheetId="38">#REF!</definedName>
    <definedName name="TRAVAUX20" localSheetId="40">#REF!</definedName>
    <definedName name="TRAVAUX20" localSheetId="42">#REF!</definedName>
    <definedName name="TRAVAUX20" localSheetId="44">#REF!</definedName>
    <definedName name="TRAVAUX20" localSheetId="46">#REF!</definedName>
    <definedName name="TRAVAUX20" localSheetId="48">#REF!</definedName>
    <definedName name="TRAVAUX20" localSheetId="50">#REF!</definedName>
    <definedName name="TRAVAUX20" localSheetId="52">#REF!</definedName>
    <definedName name="TRAVAUX20" localSheetId="54">#REF!</definedName>
    <definedName name="TRAVAUX20" localSheetId="56">#REF!</definedName>
    <definedName name="TRAVAUX20" localSheetId="5">#REF!</definedName>
    <definedName name="TRAVAUX20" localSheetId="58">#REF!</definedName>
    <definedName name="TRAVAUX20" localSheetId="61">#REF!</definedName>
    <definedName name="TRAVAUX20" localSheetId="63">#REF!</definedName>
    <definedName name="TRAVAUX20" localSheetId="65">#REF!</definedName>
    <definedName name="TRAVAUX20" localSheetId="67">#REF!</definedName>
    <definedName name="TRAVAUX20" localSheetId="69">#REF!</definedName>
    <definedName name="TRAVAUX20" localSheetId="7">#REF!</definedName>
    <definedName name="TRAVAUX20">#REF!</definedName>
    <definedName name="TRAVAUX21" localSheetId="9">#REF!</definedName>
    <definedName name="TRAVAUX21" localSheetId="11">#REF!</definedName>
    <definedName name="TRAVAUX21" localSheetId="13">#REF!</definedName>
    <definedName name="TRAVAUX21" localSheetId="15">#REF!</definedName>
    <definedName name="TRAVAUX21" localSheetId="16">#REF!</definedName>
    <definedName name="TRAVAUX21" localSheetId="1">#REF!</definedName>
    <definedName name="TRAVAUX21" localSheetId="18">#REF!</definedName>
    <definedName name="TRAVAUX21" localSheetId="20">#REF!</definedName>
    <definedName name="TRAVAUX21" localSheetId="22">#REF!</definedName>
    <definedName name="TRAVAUX21" localSheetId="24">#REF!</definedName>
    <definedName name="TRAVAUX21" localSheetId="26">#REF!</definedName>
    <definedName name="TRAVAUX21" localSheetId="28">#REF!</definedName>
    <definedName name="TRAVAUX21" localSheetId="30">#REF!</definedName>
    <definedName name="TRAVAUX21" localSheetId="32">#REF!</definedName>
    <definedName name="TRAVAUX21" localSheetId="34">#REF!</definedName>
    <definedName name="TRAVAUX21" localSheetId="36">#REF!</definedName>
    <definedName name="TRAVAUX21" localSheetId="3">#REF!</definedName>
    <definedName name="TRAVAUX21" localSheetId="38">#REF!</definedName>
    <definedName name="TRAVAUX21" localSheetId="40">#REF!</definedName>
    <definedName name="TRAVAUX21" localSheetId="42">#REF!</definedName>
    <definedName name="TRAVAUX21" localSheetId="44">#REF!</definedName>
    <definedName name="TRAVAUX21" localSheetId="46">#REF!</definedName>
    <definedName name="TRAVAUX21" localSheetId="48">#REF!</definedName>
    <definedName name="TRAVAUX21" localSheetId="50">#REF!</definedName>
    <definedName name="TRAVAUX21" localSheetId="52">#REF!</definedName>
    <definedName name="TRAVAUX21" localSheetId="54">#REF!</definedName>
    <definedName name="TRAVAUX21" localSheetId="56">#REF!</definedName>
    <definedName name="TRAVAUX21" localSheetId="5">#REF!</definedName>
    <definedName name="TRAVAUX21" localSheetId="58">#REF!</definedName>
    <definedName name="TRAVAUX21" localSheetId="61">#REF!</definedName>
    <definedName name="TRAVAUX21" localSheetId="63">#REF!</definedName>
    <definedName name="TRAVAUX21" localSheetId="65">#REF!</definedName>
    <definedName name="TRAVAUX21" localSheetId="67">#REF!</definedName>
    <definedName name="TRAVAUX21" localSheetId="69">#REF!</definedName>
    <definedName name="TRAVAUX21" localSheetId="7">#REF!</definedName>
    <definedName name="TRAVAUX21">#REF!</definedName>
    <definedName name="TRAVAUX22" localSheetId="9">#REF!</definedName>
    <definedName name="TRAVAUX22" localSheetId="11">#REF!</definedName>
    <definedName name="TRAVAUX22" localSheetId="13">#REF!</definedName>
    <definedName name="TRAVAUX22" localSheetId="15">#REF!</definedName>
    <definedName name="TRAVAUX22" localSheetId="16">#REF!</definedName>
    <definedName name="TRAVAUX22" localSheetId="1">#REF!</definedName>
    <definedName name="TRAVAUX22" localSheetId="18">#REF!</definedName>
    <definedName name="TRAVAUX22" localSheetId="20">#REF!</definedName>
    <definedName name="TRAVAUX22" localSheetId="22">#REF!</definedName>
    <definedName name="TRAVAUX22" localSheetId="24">#REF!</definedName>
    <definedName name="TRAVAUX22" localSheetId="26">#REF!</definedName>
    <definedName name="TRAVAUX22" localSheetId="28">#REF!</definedName>
    <definedName name="TRAVAUX22" localSheetId="30">#REF!</definedName>
    <definedName name="TRAVAUX22" localSheetId="32">#REF!</definedName>
    <definedName name="TRAVAUX22" localSheetId="34">#REF!</definedName>
    <definedName name="TRAVAUX22" localSheetId="36">#REF!</definedName>
    <definedName name="TRAVAUX22" localSheetId="3">#REF!</definedName>
    <definedName name="TRAVAUX22" localSheetId="38">#REF!</definedName>
    <definedName name="TRAVAUX22" localSheetId="40">#REF!</definedName>
    <definedName name="TRAVAUX22" localSheetId="42">#REF!</definedName>
    <definedName name="TRAVAUX22" localSheetId="44">#REF!</definedName>
    <definedName name="TRAVAUX22" localSheetId="46">#REF!</definedName>
    <definedName name="TRAVAUX22" localSheetId="48">#REF!</definedName>
    <definedName name="TRAVAUX22" localSheetId="50">#REF!</definedName>
    <definedName name="TRAVAUX22" localSheetId="52">#REF!</definedName>
    <definedName name="TRAVAUX22" localSheetId="54">#REF!</definedName>
    <definedName name="TRAVAUX22" localSheetId="56">#REF!</definedName>
    <definedName name="TRAVAUX22" localSheetId="5">#REF!</definedName>
    <definedName name="TRAVAUX22" localSheetId="58">#REF!</definedName>
    <definedName name="TRAVAUX22" localSheetId="61">#REF!</definedName>
    <definedName name="TRAVAUX22" localSheetId="63">#REF!</definedName>
    <definedName name="TRAVAUX22" localSheetId="65">#REF!</definedName>
    <definedName name="TRAVAUX22" localSheetId="67">#REF!</definedName>
    <definedName name="TRAVAUX22" localSheetId="69">#REF!</definedName>
    <definedName name="TRAVAUX22" localSheetId="7">#REF!</definedName>
    <definedName name="TRAVAUX22">#REF!</definedName>
    <definedName name="TRAVAUX25" localSheetId="9">#REF!</definedName>
    <definedName name="TRAVAUX25" localSheetId="11">#REF!</definedName>
    <definedName name="TRAVAUX25" localSheetId="13">#REF!</definedName>
    <definedName name="TRAVAUX25" localSheetId="15">#REF!</definedName>
    <definedName name="TRAVAUX25" localSheetId="16">#REF!</definedName>
    <definedName name="TRAVAUX25" localSheetId="1">#REF!</definedName>
    <definedName name="TRAVAUX25" localSheetId="18">#REF!</definedName>
    <definedName name="TRAVAUX25" localSheetId="20">#REF!</definedName>
    <definedName name="TRAVAUX25" localSheetId="22">#REF!</definedName>
    <definedName name="TRAVAUX25" localSheetId="24">#REF!</definedName>
    <definedName name="TRAVAUX25" localSheetId="26">#REF!</definedName>
    <definedName name="TRAVAUX25" localSheetId="28">#REF!</definedName>
    <definedName name="TRAVAUX25" localSheetId="30">#REF!</definedName>
    <definedName name="TRAVAUX25" localSheetId="32">#REF!</definedName>
    <definedName name="TRAVAUX25" localSheetId="34">#REF!</definedName>
    <definedName name="TRAVAUX25" localSheetId="36">#REF!</definedName>
    <definedName name="TRAVAUX25" localSheetId="3">#REF!</definedName>
    <definedName name="TRAVAUX25" localSheetId="38">#REF!</definedName>
    <definedName name="TRAVAUX25" localSheetId="40">#REF!</definedName>
    <definedName name="TRAVAUX25" localSheetId="42">#REF!</definedName>
    <definedName name="TRAVAUX25" localSheetId="44">#REF!</definedName>
    <definedName name="TRAVAUX25" localSheetId="46">#REF!</definedName>
    <definedName name="TRAVAUX25" localSheetId="48">#REF!</definedName>
    <definedName name="TRAVAUX25" localSheetId="50">#REF!</definedName>
    <definedName name="TRAVAUX25" localSheetId="52">#REF!</definedName>
    <definedName name="TRAVAUX25" localSheetId="54">#REF!</definedName>
    <definedName name="TRAVAUX25" localSheetId="56">#REF!</definedName>
    <definedName name="TRAVAUX25" localSheetId="5">#REF!</definedName>
    <definedName name="TRAVAUX25" localSheetId="58">#REF!</definedName>
    <definedName name="TRAVAUX25" localSheetId="61">#REF!</definedName>
    <definedName name="TRAVAUX25" localSheetId="63">#REF!</definedName>
    <definedName name="TRAVAUX25" localSheetId="65">#REF!</definedName>
    <definedName name="TRAVAUX25" localSheetId="67">#REF!</definedName>
    <definedName name="TRAVAUX25" localSheetId="69">#REF!</definedName>
    <definedName name="TRAVAUX25" localSheetId="7">#REF!</definedName>
    <definedName name="TRAVAUX25">#REF!</definedName>
    <definedName name="TRAVAUX27" localSheetId="9">#REF!</definedName>
    <definedName name="TRAVAUX27" localSheetId="11">#REF!</definedName>
    <definedName name="TRAVAUX27" localSheetId="13">#REF!</definedName>
    <definedName name="TRAVAUX27" localSheetId="15">#REF!</definedName>
    <definedName name="TRAVAUX27" localSheetId="16">#REF!</definedName>
    <definedName name="TRAVAUX27" localSheetId="1">#REF!</definedName>
    <definedName name="TRAVAUX27" localSheetId="18">#REF!</definedName>
    <definedName name="TRAVAUX27" localSheetId="20">#REF!</definedName>
    <definedName name="TRAVAUX27" localSheetId="22">#REF!</definedName>
    <definedName name="TRAVAUX27" localSheetId="24">#REF!</definedName>
    <definedName name="TRAVAUX27" localSheetId="26">#REF!</definedName>
    <definedName name="TRAVAUX27" localSheetId="28">#REF!</definedName>
    <definedName name="TRAVAUX27" localSheetId="30">#REF!</definedName>
    <definedName name="TRAVAUX27" localSheetId="32">#REF!</definedName>
    <definedName name="TRAVAUX27" localSheetId="34">#REF!</definedName>
    <definedName name="TRAVAUX27" localSheetId="36">#REF!</definedName>
    <definedName name="TRAVAUX27" localSheetId="3">#REF!</definedName>
    <definedName name="TRAVAUX27" localSheetId="38">#REF!</definedName>
    <definedName name="TRAVAUX27" localSheetId="40">#REF!</definedName>
    <definedName name="TRAVAUX27" localSheetId="42">#REF!</definedName>
    <definedName name="TRAVAUX27" localSheetId="44">#REF!</definedName>
    <definedName name="TRAVAUX27" localSheetId="46">#REF!</definedName>
    <definedName name="TRAVAUX27" localSheetId="48">#REF!</definedName>
    <definedName name="TRAVAUX27" localSheetId="50">#REF!</definedName>
    <definedName name="TRAVAUX27" localSheetId="52">#REF!</definedName>
    <definedName name="TRAVAUX27" localSheetId="54">#REF!</definedName>
    <definedName name="TRAVAUX27" localSheetId="56">#REF!</definedName>
    <definedName name="TRAVAUX27" localSheetId="5">#REF!</definedName>
    <definedName name="TRAVAUX27" localSheetId="58">#REF!</definedName>
    <definedName name="TRAVAUX27" localSheetId="61">#REF!</definedName>
    <definedName name="TRAVAUX27" localSheetId="63">#REF!</definedName>
    <definedName name="TRAVAUX27" localSheetId="65">#REF!</definedName>
    <definedName name="TRAVAUX27" localSheetId="67">#REF!</definedName>
    <definedName name="TRAVAUX27" localSheetId="69">#REF!</definedName>
    <definedName name="TRAVAUX27" localSheetId="7">#REF!</definedName>
    <definedName name="TRAVAUX27">#REF!</definedName>
    <definedName name="TRAVAUX28" localSheetId="9">#REF!</definedName>
    <definedName name="TRAVAUX28" localSheetId="11">#REF!</definedName>
    <definedName name="TRAVAUX28" localSheetId="13">#REF!</definedName>
    <definedName name="TRAVAUX28" localSheetId="15">#REF!</definedName>
    <definedName name="TRAVAUX28" localSheetId="16">#REF!</definedName>
    <definedName name="TRAVAUX28" localSheetId="1">#REF!</definedName>
    <definedName name="TRAVAUX28" localSheetId="18">#REF!</definedName>
    <definedName name="TRAVAUX28" localSheetId="20">#REF!</definedName>
    <definedName name="TRAVAUX28" localSheetId="22">#REF!</definedName>
    <definedName name="TRAVAUX28" localSheetId="24">#REF!</definedName>
    <definedName name="TRAVAUX28" localSheetId="26">#REF!</definedName>
    <definedName name="TRAVAUX28" localSheetId="28">#REF!</definedName>
    <definedName name="TRAVAUX28" localSheetId="30">#REF!</definedName>
    <definedName name="TRAVAUX28" localSheetId="32">#REF!</definedName>
    <definedName name="TRAVAUX28" localSheetId="34">#REF!</definedName>
    <definedName name="TRAVAUX28" localSheetId="36">#REF!</definedName>
    <definedName name="TRAVAUX28" localSheetId="3">#REF!</definedName>
    <definedName name="TRAVAUX28" localSheetId="38">#REF!</definedName>
    <definedName name="TRAVAUX28" localSheetId="40">#REF!</definedName>
    <definedName name="TRAVAUX28" localSheetId="42">#REF!</definedName>
    <definedName name="TRAVAUX28" localSheetId="44">#REF!</definedName>
    <definedName name="TRAVAUX28" localSheetId="46">#REF!</definedName>
    <definedName name="TRAVAUX28" localSheetId="48">#REF!</definedName>
    <definedName name="TRAVAUX28" localSheetId="50">#REF!</definedName>
    <definedName name="TRAVAUX28" localSheetId="52">#REF!</definedName>
    <definedName name="TRAVAUX28" localSheetId="54">#REF!</definedName>
    <definedName name="TRAVAUX28" localSheetId="56">#REF!</definedName>
    <definedName name="TRAVAUX28" localSheetId="5">#REF!</definedName>
    <definedName name="TRAVAUX28" localSheetId="58">#REF!</definedName>
    <definedName name="TRAVAUX28" localSheetId="61">#REF!</definedName>
    <definedName name="TRAVAUX28" localSheetId="63">#REF!</definedName>
    <definedName name="TRAVAUX28" localSheetId="65">#REF!</definedName>
    <definedName name="TRAVAUX28" localSheetId="67">#REF!</definedName>
    <definedName name="TRAVAUX28" localSheetId="69">#REF!</definedName>
    <definedName name="TRAVAUX28" localSheetId="7">#REF!</definedName>
    <definedName name="TRAVAUX28">#REF!</definedName>
    <definedName name="TRAVAUX29" localSheetId="9">#REF!</definedName>
    <definedName name="TRAVAUX29" localSheetId="11">#REF!</definedName>
    <definedName name="TRAVAUX29" localSheetId="13">#REF!</definedName>
    <definedName name="TRAVAUX29" localSheetId="15">#REF!</definedName>
    <definedName name="TRAVAUX29" localSheetId="16">#REF!</definedName>
    <definedName name="TRAVAUX29" localSheetId="1">#REF!</definedName>
    <definedName name="TRAVAUX29" localSheetId="18">#REF!</definedName>
    <definedName name="TRAVAUX29" localSheetId="20">#REF!</definedName>
    <definedName name="TRAVAUX29" localSheetId="22">#REF!</definedName>
    <definedName name="TRAVAUX29" localSheetId="24">#REF!</definedName>
    <definedName name="TRAVAUX29" localSheetId="26">#REF!</definedName>
    <definedName name="TRAVAUX29" localSheetId="28">#REF!</definedName>
    <definedName name="TRAVAUX29" localSheetId="30">#REF!</definedName>
    <definedName name="TRAVAUX29" localSheetId="32">#REF!</definedName>
    <definedName name="TRAVAUX29" localSheetId="34">#REF!</definedName>
    <definedName name="TRAVAUX29" localSheetId="36">#REF!</definedName>
    <definedName name="TRAVAUX29" localSheetId="3">#REF!</definedName>
    <definedName name="TRAVAUX29" localSheetId="38">#REF!</definedName>
    <definedName name="TRAVAUX29" localSheetId="40">#REF!</definedName>
    <definedName name="TRAVAUX29" localSheetId="42">#REF!</definedName>
    <definedName name="TRAVAUX29" localSheetId="44">#REF!</definedName>
    <definedName name="TRAVAUX29" localSheetId="46">#REF!</definedName>
    <definedName name="TRAVAUX29" localSheetId="48">#REF!</definedName>
    <definedName name="TRAVAUX29" localSheetId="50">#REF!</definedName>
    <definedName name="TRAVAUX29" localSheetId="52">#REF!</definedName>
    <definedName name="TRAVAUX29" localSheetId="54">#REF!</definedName>
    <definedName name="TRAVAUX29" localSheetId="56">#REF!</definedName>
    <definedName name="TRAVAUX29" localSheetId="5">#REF!</definedName>
    <definedName name="TRAVAUX29" localSheetId="58">#REF!</definedName>
    <definedName name="TRAVAUX29" localSheetId="61">#REF!</definedName>
    <definedName name="TRAVAUX29" localSheetId="63">#REF!</definedName>
    <definedName name="TRAVAUX29" localSheetId="65">#REF!</definedName>
    <definedName name="TRAVAUX29" localSheetId="67">#REF!</definedName>
    <definedName name="TRAVAUX29" localSheetId="69">#REF!</definedName>
    <definedName name="TRAVAUX29" localSheetId="7">#REF!</definedName>
    <definedName name="TRAVAUX29">#REF!</definedName>
    <definedName name="TRAVAUX31" localSheetId="9">#REF!</definedName>
    <definedName name="TRAVAUX31" localSheetId="11">#REF!</definedName>
    <definedName name="TRAVAUX31" localSheetId="13">#REF!</definedName>
    <definedName name="TRAVAUX31" localSheetId="15">#REF!</definedName>
    <definedName name="TRAVAUX31" localSheetId="16">#REF!</definedName>
    <definedName name="TRAVAUX31" localSheetId="1">#REF!</definedName>
    <definedName name="TRAVAUX31" localSheetId="18">#REF!</definedName>
    <definedName name="TRAVAUX31" localSheetId="20">#REF!</definedName>
    <definedName name="TRAVAUX31" localSheetId="22">#REF!</definedName>
    <definedName name="TRAVAUX31" localSheetId="24">#REF!</definedName>
    <definedName name="TRAVAUX31" localSheetId="26">#REF!</definedName>
    <definedName name="TRAVAUX31" localSheetId="28">#REF!</definedName>
    <definedName name="TRAVAUX31" localSheetId="30">#REF!</definedName>
    <definedName name="TRAVAUX31" localSheetId="32">#REF!</definedName>
    <definedName name="TRAVAUX31" localSheetId="34">#REF!</definedName>
    <definedName name="TRAVAUX31" localSheetId="36">#REF!</definedName>
    <definedName name="TRAVAUX31" localSheetId="3">#REF!</definedName>
    <definedName name="TRAVAUX31" localSheetId="38">#REF!</definedName>
    <definedName name="TRAVAUX31" localSheetId="40">#REF!</definedName>
    <definedName name="TRAVAUX31" localSheetId="42">#REF!</definedName>
    <definedName name="TRAVAUX31" localSheetId="44">#REF!</definedName>
    <definedName name="TRAVAUX31" localSheetId="46">#REF!</definedName>
    <definedName name="TRAVAUX31" localSheetId="48">#REF!</definedName>
    <definedName name="TRAVAUX31" localSheetId="50">#REF!</definedName>
    <definedName name="TRAVAUX31" localSheetId="52">#REF!</definedName>
    <definedName name="TRAVAUX31" localSheetId="54">#REF!</definedName>
    <definedName name="TRAVAUX31" localSheetId="56">#REF!</definedName>
    <definedName name="TRAVAUX31" localSheetId="5">#REF!</definedName>
    <definedName name="TRAVAUX31" localSheetId="58">#REF!</definedName>
    <definedName name="TRAVAUX31" localSheetId="61">#REF!</definedName>
    <definedName name="TRAVAUX31" localSheetId="63">#REF!</definedName>
    <definedName name="TRAVAUX31" localSheetId="65">#REF!</definedName>
    <definedName name="TRAVAUX31" localSheetId="67">#REF!</definedName>
    <definedName name="TRAVAUX31" localSheetId="69">#REF!</definedName>
    <definedName name="TRAVAUX31" localSheetId="7">#REF!</definedName>
    <definedName name="TRAVAUX31">#REF!</definedName>
    <definedName name="TRAVAUX32" localSheetId="9">#REF!</definedName>
    <definedName name="TRAVAUX32" localSheetId="11">#REF!</definedName>
    <definedName name="TRAVAUX32" localSheetId="13">#REF!</definedName>
    <definedName name="TRAVAUX32" localSheetId="15">#REF!</definedName>
    <definedName name="TRAVAUX32" localSheetId="16">#REF!</definedName>
    <definedName name="TRAVAUX32" localSheetId="1">#REF!</definedName>
    <definedName name="TRAVAUX32" localSheetId="18">#REF!</definedName>
    <definedName name="TRAVAUX32" localSheetId="20">#REF!</definedName>
    <definedName name="TRAVAUX32" localSheetId="22">#REF!</definedName>
    <definedName name="TRAVAUX32" localSheetId="24">#REF!</definedName>
    <definedName name="TRAVAUX32" localSheetId="26">#REF!</definedName>
    <definedName name="TRAVAUX32" localSheetId="28">#REF!</definedName>
    <definedName name="TRAVAUX32" localSheetId="30">#REF!</definedName>
    <definedName name="TRAVAUX32" localSheetId="32">#REF!</definedName>
    <definedName name="TRAVAUX32" localSheetId="34">#REF!</definedName>
    <definedName name="TRAVAUX32" localSheetId="36">#REF!</definedName>
    <definedName name="TRAVAUX32" localSheetId="3">#REF!</definedName>
    <definedName name="TRAVAUX32" localSheetId="38">#REF!</definedName>
    <definedName name="TRAVAUX32" localSheetId="40">#REF!</definedName>
    <definedName name="TRAVAUX32" localSheetId="42">#REF!</definedName>
    <definedName name="TRAVAUX32" localSheetId="44">#REF!</definedName>
    <definedName name="TRAVAUX32" localSheetId="46">#REF!</definedName>
    <definedName name="TRAVAUX32" localSheetId="48">#REF!</definedName>
    <definedName name="TRAVAUX32" localSheetId="50">#REF!</definedName>
    <definedName name="TRAVAUX32" localSheetId="52">#REF!</definedName>
    <definedName name="TRAVAUX32" localSheetId="54">#REF!</definedName>
    <definedName name="TRAVAUX32" localSheetId="56">#REF!</definedName>
    <definedName name="TRAVAUX32" localSheetId="5">#REF!</definedName>
    <definedName name="TRAVAUX32" localSheetId="58">#REF!</definedName>
    <definedName name="TRAVAUX32" localSheetId="61">#REF!</definedName>
    <definedName name="TRAVAUX32" localSheetId="63">#REF!</definedName>
    <definedName name="TRAVAUX32" localSheetId="65">#REF!</definedName>
    <definedName name="TRAVAUX32" localSheetId="67">#REF!</definedName>
    <definedName name="TRAVAUX32" localSheetId="69">#REF!</definedName>
    <definedName name="TRAVAUX32" localSheetId="7">#REF!</definedName>
    <definedName name="TRAVAUX32">#REF!</definedName>
    <definedName name="TRAVAUX33" localSheetId="9">#REF!</definedName>
    <definedName name="TRAVAUX33" localSheetId="11">#REF!</definedName>
    <definedName name="TRAVAUX33" localSheetId="13">#REF!</definedName>
    <definedName name="TRAVAUX33" localSheetId="15">#REF!</definedName>
    <definedName name="TRAVAUX33" localSheetId="16">#REF!</definedName>
    <definedName name="TRAVAUX33" localSheetId="1">#REF!</definedName>
    <definedName name="TRAVAUX33" localSheetId="18">#REF!</definedName>
    <definedName name="TRAVAUX33" localSheetId="20">#REF!</definedName>
    <definedName name="TRAVAUX33" localSheetId="22">#REF!</definedName>
    <definedName name="TRAVAUX33" localSheetId="24">#REF!</definedName>
    <definedName name="TRAVAUX33" localSheetId="26">#REF!</definedName>
    <definedName name="TRAVAUX33" localSheetId="28">#REF!</definedName>
    <definedName name="TRAVAUX33" localSheetId="30">#REF!</definedName>
    <definedName name="TRAVAUX33" localSheetId="32">#REF!</definedName>
    <definedName name="TRAVAUX33" localSheetId="34">#REF!</definedName>
    <definedName name="TRAVAUX33" localSheetId="36">#REF!</definedName>
    <definedName name="TRAVAUX33" localSheetId="3">#REF!</definedName>
    <definedName name="TRAVAUX33" localSheetId="38">#REF!</definedName>
    <definedName name="TRAVAUX33" localSheetId="40">#REF!</definedName>
    <definedName name="TRAVAUX33" localSheetId="42">#REF!</definedName>
    <definedName name="TRAVAUX33" localSheetId="44">#REF!</definedName>
    <definedName name="TRAVAUX33" localSheetId="46">#REF!</definedName>
    <definedName name="TRAVAUX33" localSheetId="48">#REF!</definedName>
    <definedName name="TRAVAUX33" localSheetId="50">#REF!</definedName>
    <definedName name="TRAVAUX33" localSheetId="52">#REF!</definedName>
    <definedName name="TRAVAUX33" localSheetId="54">#REF!</definedName>
    <definedName name="TRAVAUX33" localSheetId="56">#REF!</definedName>
    <definedName name="TRAVAUX33" localSheetId="5">#REF!</definedName>
    <definedName name="TRAVAUX33" localSheetId="58">#REF!</definedName>
    <definedName name="TRAVAUX33" localSheetId="61">#REF!</definedName>
    <definedName name="TRAVAUX33" localSheetId="63">#REF!</definedName>
    <definedName name="TRAVAUX33" localSheetId="65">#REF!</definedName>
    <definedName name="TRAVAUX33" localSheetId="67">#REF!</definedName>
    <definedName name="TRAVAUX33" localSheetId="69">#REF!</definedName>
    <definedName name="TRAVAUX33" localSheetId="7">#REF!</definedName>
    <definedName name="TRAVAUX33">#REF!</definedName>
    <definedName name="TRAVAUX34" localSheetId="9">#REF!</definedName>
    <definedName name="TRAVAUX34" localSheetId="11">#REF!</definedName>
    <definedName name="TRAVAUX34" localSheetId="13">#REF!</definedName>
    <definedName name="TRAVAUX34" localSheetId="15">#REF!</definedName>
    <definedName name="TRAVAUX34" localSheetId="16">#REF!</definedName>
    <definedName name="TRAVAUX34" localSheetId="1">#REF!</definedName>
    <definedName name="TRAVAUX34" localSheetId="18">#REF!</definedName>
    <definedName name="TRAVAUX34" localSheetId="20">#REF!</definedName>
    <definedName name="TRAVAUX34" localSheetId="22">#REF!</definedName>
    <definedName name="TRAVAUX34" localSheetId="24">#REF!</definedName>
    <definedName name="TRAVAUX34" localSheetId="26">#REF!</definedName>
    <definedName name="TRAVAUX34" localSheetId="28">#REF!</definedName>
    <definedName name="TRAVAUX34" localSheetId="30">#REF!</definedName>
    <definedName name="TRAVAUX34" localSheetId="32">#REF!</definedName>
    <definedName name="TRAVAUX34" localSheetId="34">#REF!</definedName>
    <definedName name="TRAVAUX34" localSheetId="36">#REF!</definedName>
    <definedName name="TRAVAUX34" localSheetId="3">#REF!</definedName>
    <definedName name="TRAVAUX34" localSheetId="38">#REF!</definedName>
    <definedName name="TRAVAUX34" localSheetId="40">#REF!</definedName>
    <definedName name="TRAVAUX34" localSheetId="42">#REF!</definedName>
    <definedName name="TRAVAUX34" localSheetId="44">#REF!</definedName>
    <definedName name="TRAVAUX34" localSheetId="46">#REF!</definedName>
    <definedName name="TRAVAUX34" localSheetId="48">#REF!</definedName>
    <definedName name="TRAVAUX34" localSheetId="50">#REF!</definedName>
    <definedName name="TRAVAUX34" localSheetId="52">#REF!</definedName>
    <definedName name="TRAVAUX34" localSheetId="54">#REF!</definedName>
    <definedName name="TRAVAUX34" localSheetId="56">#REF!</definedName>
    <definedName name="TRAVAUX34" localSheetId="5">#REF!</definedName>
    <definedName name="TRAVAUX34" localSheetId="58">#REF!</definedName>
    <definedName name="TRAVAUX34" localSheetId="61">#REF!</definedName>
    <definedName name="TRAVAUX34" localSheetId="63">#REF!</definedName>
    <definedName name="TRAVAUX34" localSheetId="65">#REF!</definedName>
    <definedName name="TRAVAUX34" localSheetId="67">#REF!</definedName>
    <definedName name="TRAVAUX34" localSheetId="69">#REF!</definedName>
    <definedName name="TRAVAUX34" localSheetId="7">#REF!</definedName>
    <definedName name="TRAVAUX34">#REF!</definedName>
    <definedName name="TRAVAUX35" localSheetId="9">#REF!</definedName>
    <definedName name="TRAVAUX35" localSheetId="11">#REF!</definedName>
    <definedName name="TRAVAUX35" localSheetId="13">#REF!</definedName>
    <definedName name="TRAVAUX35" localSheetId="15">#REF!</definedName>
    <definedName name="TRAVAUX35" localSheetId="16">#REF!</definedName>
    <definedName name="TRAVAUX35" localSheetId="1">#REF!</definedName>
    <definedName name="TRAVAUX35" localSheetId="18">#REF!</definedName>
    <definedName name="TRAVAUX35" localSheetId="20">#REF!</definedName>
    <definedName name="TRAVAUX35" localSheetId="22">#REF!</definedName>
    <definedName name="TRAVAUX35" localSheetId="24">#REF!</definedName>
    <definedName name="TRAVAUX35" localSheetId="26">#REF!</definedName>
    <definedName name="TRAVAUX35" localSheetId="28">#REF!</definedName>
    <definedName name="TRAVAUX35" localSheetId="30">#REF!</definedName>
    <definedName name="TRAVAUX35" localSheetId="32">#REF!</definedName>
    <definedName name="TRAVAUX35" localSheetId="34">#REF!</definedName>
    <definedName name="TRAVAUX35" localSheetId="36">#REF!</definedName>
    <definedName name="TRAVAUX35" localSheetId="3">#REF!</definedName>
    <definedName name="TRAVAUX35" localSheetId="38">#REF!</definedName>
    <definedName name="TRAVAUX35" localSheetId="40">#REF!</definedName>
    <definedName name="TRAVAUX35" localSheetId="42">#REF!</definedName>
    <definedName name="TRAVAUX35" localSheetId="44">#REF!</definedName>
    <definedName name="TRAVAUX35" localSheetId="46">#REF!</definedName>
    <definedName name="TRAVAUX35" localSheetId="48">#REF!</definedName>
    <definedName name="TRAVAUX35" localSheetId="50">#REF!</definedName>
    <definedName name="TRAVAUX35" localSheetId="52">#REF!</definedName>
    <definedName name="TRAVAUX35" localSheetId="54">#REF!</definedName>
    <definedName name="TRAVAUX35" localSheetId="56">#REF!</definedName>
    <definedName name="TRAVAUX35" localSheetId="5">#REF!</definedName>
    <definedName name="TRAVAUX35" localSheetId="58">#REF!</definedName>
    <definedName name="TRAVAUX35" localSheetId="61">#REF!</definedName>
    <definedName name="TRAVAUX35" localSheetId="63">#REF!</definedName>
    <definedName name="TRAVAUX35" localSheetId="65">#REF!</definedName>
    <definedName name="TRAVAUX35" localSheetId="67">#REF!</definedName>
    <definedName name="TRAVAUX35" localSheetId="69">#REF!</definedName>
    <definedName name="TRAVAUX35" localSheetId="7">#REF!</definedName>
    <definedName name="TRAVAUX35">#REF!</definedName>
    <definedName name="TRAVAUX36" localSheetId="9">#REF!</definedName>
    <definedName name="TRAVAUX36" localSheetId="11">#REF!</definedName>
    <definedName name="TRAVAUX36" localSheetId="13">#REF!</definedName>
    <definedName name="TRAVAUX36" localSheetId="15">#REF!</definedName>
    <definedName name="TRAVAUX36" localSheetId="16">#REF!</definedName>
    <definedName name="TRAVAUX36" localSheetId="1">#REF!</definedName>
    <definedName name="TRAVAUX36" localSheetId="18">#REF!</definedName>
    <definedName name="TRAVAUX36" localSheetId="20">#REF!</definedName>
    <definedName name="TRAVAUX36" localSheetId="22">#REF!</definedName>
    <definedName name="TRAVAUX36" localSheetId="24">#REF!</definedName>
    <definedName name="TRAVAUX36" localSheetId="26">#REF!</definedName>
    <definedName name="TRAVAUX36" localSheetId="28">#REF!</definedName>
    <definedName name="TRAVAUX36" localSheetId="30">#REF!</definedName>
    <definedName name="TRAVAUX36" localSheetId="32">#REF!</definedName>
    <definedName name="TRAVAUX36" localSheetId="34">#REF!</definedName>
    <definedName name="TRAVAUX36" localSheetId="36">#REF!</definedName>
    <definedName name="TRAVAUX36" localSheetId="3">#REF!</definedName>
    <definedName name="TRAVAUX36" localSheetId="38">#REF!</definedName>
    <definedName name="TRAVAUX36" localSheetId="40">#REF!</definedName>
    <definedName name="TRAVAUX36" localSheetId="42">#REF!</definedName>
    <definedName name="TRAVAUX36" localSheetId="44">#REF!</definedName>
    <definedName name="TRAVAUX36" localSheetId="46">#REF!</definedName>
    <definedName name="TRAVAUX36" localSheetId="48">#REF!</definedName>
    <definedName name="TRAVAUX36" localSheetId="50">#REF!</definedName>
    <definedName name="TRAVAUX36" localSheetId="52">#REF!</definedName>
    <definedName name="TRAVAUX36" localSheetId="54">#REF!</definedName>
    <definedName name="TRAVAUX36" localSheetId="56">#REF!</definedName>
    <definedName name="TRAVAUX36" localSheetId="5">#REF!</definedName>
    <definedName name="TRAVAUX36" localSheetId="58">#REF!</definedName>
    <definedName name="TRAVAUX36" localSheetId="61">#REF!</definedName>
    <definedName name="TRAVAUX36" localSheetId="63">#REF!</definedName>
    <definedName name="TRAVAUX36" localSheetId="65">#REF!</definedName>
    <definedName name="TRAVAUX36" localSheetId="67">#REF!</definedName>
    <definedName name="TRAVAUX36" localSheetId="69">#REF!</definedName>
    <definedName name="TRAVAUX36" localSheetId="7">#REF!</definedName>
    <definedName name="TRAVAUX36">#REF!</definedName>
    <definedName name="TRAVAUX38" localSheetId="9">#REF!</definedName>
    <definedName name="TRAVAUX38" localSheetId="11">#REF!</definedName>
    <definedName name="TRAVAUX38" localSheetId="13">#REF!</definedName>
    <definedName name="TRAVAUX38" localSheetId="15">#REF!</definedName>
    <definedName name="TRAVAUX38" localSheetId="16">#REF!</definedName>
    <definedName name="TRAVAUX38" localSheetId="1">#REF!</definedName>
    <definedName name="TRAVAUX38" localSheetId="18">#REF!</definedName>
    <definedName name="TRAVAUX38" localSheetId="20">#REF!</definedName>
    <definedName name="TRAVAUX38" localSheetId="22">#REF!</definedName>
    <definedName name="TRAVAUX38" localSheetId="24">#REF!</definedName>
    <definedName name="TRAVAUX38" localSheetId="26">#REF!</definedName>
    <definedName name="TRAVAUX38" localSheetId="28">#REF!</definedName>
    <definedName name="TRAVAUX38" localSheetId="30">#REF!</definedName>
    <definedName name="TRAVAUX38" localSheetId="32">#REF!</definedName>
    <definedName name="TRAVAUX38" localSheetId="34">#REF!</definedName>
    <definedName name="TRAVAUX38" localSheetId="36">#REF!</definedName>
    <definedName name="TRAVAUX38" localSheetId="3">#REF!</definedName>
    <definedName name="TRAVAUX38" localSheetId="38">#REF!</definedName>
    <definedName name="TRAVAUX38" localSheetId="40">#REF!</definedName>
    <definedName name="TRAVAUX38" localSheetId="42">#REF!</definedName>
    <definedName name="TRAVAUX38" localSheetId="44">#REF!</definedName>
    <definedName name="TRAVAUX38" localSheetId="46">#REF!</definedName>
    <definedName name="TRAVAUX38" localSheetId="48">#REF!</definedName>
    <definedName name="TRAVAUX38" localSheetId="50">#REF!</definedName>
    <definedName name="TRAVAUX38" localSheetId="52">#REF!</definedName>
    <definedName name="TRAVAUX38" localSheetId="54">#REF!</definedName>
    <definedName name="TRAVAUX38" localSheetId="56">#REF!</definedName>
    <definedName name="TRAVAUX38" localSheetId="5">#REF!</definedName>
    <definedName name="TRAVAUX38" localSheetId="58">#REF!</definedName>
    <definedName name="TRAVAUX38" localSheetId="61">#REF!</definedName>
    <definedName name="TRAVAUX38" localSheetId="63">#REF!</definedName>
    <definedName name="TRAVAUX38" localSheetId="65">#REF!</definedName>
    <definedName name="TRAVAUX38" localSheetId="67">#REF!</definedName>
    <definedName name="TRAVAUX38" localSheetId="69">#REF!</definedName>
    <definedName name="TRAVAUX38" localSheetId="7">#REF!</definedName>
    <definedName name="TRAVAUX38">#REF!</definedName>
    <definedName name="TRAVAUX39" localSheetId="9">#REF!</definedName>
    <definedName name="TRAVAUX39" localSheetId="11">#REF!</definedName>
    <definedName name="TRAVAUX39" localSheetId="13">#REF!</definedName>
    <definedName name="TRAVAUX39" localSheetId="15">#REF!</definedName>
    <definedName name="TRAVAUX39" localSheetId="16">#REF!</definedName>
    <definedName name="TRAVAUX39" localSheetId="1">#REF!</definedName>
    <definedName name="TRAVAUX39" localSheetId="18">#REF!</definedName>
    <definedName name="TRAVAUX39" localSheetId="20">#REF!</definedName>
    <definedName name="TRAVAUX39" localSheetId="22">#REF!</definedName>
    <definedName name="TRAVAUX39" localSheetId="24">#REF!</definedName>
    <definedName name="TRAVAUX39" localSheetId="26">#REF!</definedName>
    <definedName name="TRAVAUX39" localSheetId="28">#REF!</definedName>
    <definedName name="TRAVAUX39" localSheetId="30">#REF!</definedName>
    <definedName name="TRAVAUX39" localSheetId="32">#REF!</definedName>
    <definedName name="TRAVAUX39" localSheetId="34">#REF!</definedName>
    <definedName name="TRAVAUX39" localSheetId="36">#REF!</definedName>
    <definedName name="TRAVAUX39" localSheetId="3">#REF!</definedName>
    <definedName name="TRAVAUX39" localSheetId="38">#REF!</definedName>
    <definedName name="TRAVAUX39" localSheetId="40">#REF!</definedName>
    <definedName name="TRAVAUX39" localSheetId="42">#REF!</definedName>
    <definedName name="TRAVAUX39" localSheetId="44">#REF!</definedName>
    <definedName name="TRAVAUX39" localSheetId="46">#REF!</definedName>
    <definedName name="TRAVAUX39" localSheetId="48">#REF!</definedName>
    <definedName name="TRAVAUX39" localSheetId="50">#REF!</definedName>
    <definedName name="TRAVAUX39" localSheetId="52">#REF!</definedName>
    <definedName name="TRAVAUX39" localSheetId="54">#REF!</definedName>
    <definedName name="TRAVAUX39" localSheetId="56">#REF!</definedName>
    <definedName name="TRAVAUX39" localSheetId="5">#REF!</definedName>
    <definedName name="TRAVAUX39" localSheetId="58">#REF!</definedName>
    <definedName name="TRAVAUX39" localSheetId="61">#REF!</definedName>
    <definedName name="TRAVAUX39" localSheetId="63">#REF!</definedName>
    <definedName name="TRAVAUX39" localSheetId="65">#REF!</definedName>
    <definedName name="TRAVAUX39" localSheetId="67">#REF!</definedName>
    <definedName name="TRAVAUX39" localSheetId="69">#REF!</definedName>
    <definedName name="TRAVAUX39" localSheetId="7">#REF!</definedName>
    <definedName name="TRAVAUX39">#REF!</definedName>
    <definedName name="TRAVAUX40" localSheetId="9">#REF!</definedName>
    <definedName name="TRAVAUX40" localSheetId="11">#REF!</definedName>
    <definedName name="TRAVAUX40" localSheetId="13">#REF!</definedName>
    <definedName name="TRAVAUX40" localSheetId="15">#REF!</definedName>
    <definedName name="TRAVAUX40" localSheetId="16">#REF!</definedName>
    <definedName name="TRAVAUX40" localSheetId="1">#REF!</definedName>
    <definedName name="TRAVAUX40" localSheetId="18">#REF!</definedName>
    <definedName name="TRAVAUX40" localSheetId="20">#REF!</definedName>
    <definedName name="TRAVAUX40" localSheetId="22">#REF!</definedName>
    <definedName name="TRAVAUX40" localSheetId="24">#REF!</definedName>
    <definedName name="TRAVAUX40" localSheetId="26">#REF!</definedName>
    <definedName name="TRAVAUX40" localSheetId="28">#REF!</definedName>
    <definedName name="TRAVAUX40" localSheetId="30">#REF!</definedName>
    <definedName name="TRAVAUX40" localSheetId="32">#REF!</definedName>
    <definedName name="TRAVAUX40" localSheetId="34">#REF!</definedName>
    <definedName name="TRAVAUX40" localSheetId="36">#REF!</definedName>
    <definedName name="TRAVAUX40" localSheetId="3">#REF!</definedName>
    <definedName name="TRAVAUX40" localSheetId="38">#REF!</definedName>
    <definedName name="TRAVAUX40" localSheetId="40">#REF!</definedName>
    <definedName name="TRAVAUX40" localSheetId="42">#REF!</definedName>
    <definedName name="TRAVAUX40" localSheetId="44">#REF!</definedName>
    <definedName name="TRAVAUX40" localSheetId="46">#REF!</definedName>
    <definedName name="TRAVAUX40" localSheetId="48">#REF!</definedName>
    <definedName name="TRAVAUX40" localSheetId="50">#REF!</definedName>
    <definedName name="TRAVAUX40" localSheetId="52">#REF!</definedName>
    <definedName name="TRAVAUX40" localSheetId="54">#REF!</definedName>
    <definedName name="TRAVAUX40" localSheetId="56">#REF!</definedName>
    <definedName name="TRAVAUX40" localSheetId="5">#REF!</definedName>
    <definedName name="TRAVAUX40" localSheetId="58">#REF!</definedName>
    <definedName name="TRAVAUX40" localSheetId="61">#REF!</definedName>
    <definedName name="TRAVAUX40" localSheetId="63">#REF!</definedName>
    <definedName name="TRAVAUX40" localSheetId="65">#REF!</definedName>
    <definedName name="TRAVAUX40" localSheetId="67">#REF!</definedName>
    <definedName name="TRAVAUX40" localSheetId="69">#REF!</definedName>
    <definedName name="TRAVAUX40" localSheetId="7">#REF!</definedName>
    <definedName name="TRAVAUX40">#REF!</definedName>
    <definedName name="TRAVAUX41" localSheetId="9">#REF!</definedName>
    <definedName name="TRAVAUX41" localSheetId="11">#REF!</definedName>
    <definedName name="TRAVAUX41" localSheetId="13">#REF!</definedName>
    <definedName name="TRAVAUX41" localSheetId="15">#REF!</definedName>
    <definedName name="TRAVAUX41" localSheetId="16">#REF!</definedName>
    <definedName name="TRAVAUX41" localSheetId="1">#REF!</definedName>
    <definedName name="TRAVAUX41" localSheetId="18">#REF!</definedName>
    <definedName name="TRAVAUX41" localSheetId="20">#REF!</definedName>
    <definedName name="TRAVAUX41" localSheetId="22">#REF!</definedName>
    <definedName name="TRAVAUX41" localSheetId="24">#REF!</definedName>
    <definedName name="TRAVAUX41" localSheetId="26">#REF!</definedName>
    <definedName name="TRAVAUX41" localSheetId="28">#REF!</definedName>
    <definedName name="TRAVAUX41" localSheetId="30">#REF!</definedName>
    <definedName name="TRAVAUX41" localSheetId="32">#REF!</definedName>
    <definedName name="TRAVAUX41" localSheetId="34">#REF!</definedName>
    <definedName name="TRAVAUX41" localSheetId="36">#REF!</definedName>
    <definedName name="TRAVAUX41" localSheetId="3">#REF!</definedName>
    <definedName name="TRAVAUX41" localSheetId="38">#REF!</definedName>
    <definedName name="TRAVAUX41" localSheetId="40">#REF!</definedName>
    <definedName name="TRAVAUX41" localSheetId="42">#REF!</definedName>
    <definedName name="TRAVAUX41" localSheetId="44">#REF!</definedName>
    <definedName name="TRAVAUX41" localSheetId="46">#REF!</definedName>
    <definedName name="TRAVAUX41" localSheetId="48">#REF!</definedName>
    <definedName name="TRAVAUX41" localSheetId="50">#REF!</definedName>
    <definedName name="TRAVAUX41" localSheetId="52">#REF!</definedName>
    <definedName name="TRAVAUX41" localSheetId="54">#REF!</definedName>
    <definedName name="TRAVAUX41" localSheetId="56">#REF!</definedName>
    <definedName name="TRAVAUX41" localSheetId="5">#REF!</definedName>
    <definedName name="TRAVAUX41" localSheetId="58">#REF!</definedName>
    <definedName name="TRAVAUX41" localSheetId="61">#REF!</definedName>
    <definedName name="TRAVAUX41" localSheetId="63">#REF!</definedName>
    <definedName name="TRAVAUX41" localSheetId="65">#REF!</definedName>
    <definedName name="TRAVAUX41" localSheetId="67">#REF!</definedName>
    <definedName name="TRAVAUX41" localSheetId="69">#REF!</definedName>
    <definedName name="TRAVAUX41" localSheetId="7">#REF!</definedName>
    <definedName name="TRAVAUX41">#REF!</definedName>
    <definedName name="TRAVAUX42" localSheetId="9">#REF!</definedName>
    <definedName name="TRAVAUX42" localSheetId="11">#REF!</definedName>
    <definedName name="TRAVAUX42" localSheetId="13">#REF!</definedName>
    <definedName name="TRAVAUX42" localSheetId="15">#REF!</definedName>
    <definedName name="TRAVAUX42" localSheetId="16">#REF!</definedName>
    <definedName name="TRAVAUX42" localSheetId="1">#REF!</definedName>
    <definedName name="TRAVAUX42" localSheetId="18">#REF!</definedName>
    <definedName name="TRAVAUX42" localSheetId="20">#REF!</definedName>
    <definedName name="TRAVAUX42" localSheetId="22">#REF!</definedName>
    <definedName name="TRAVAUX42" localSheetId="24">#REF!</definedName>
    <definedName name="TRAVAUX42" localSheetId="26">#REF!</definedName>
    <definedName name="TRAVAUX42" localSheetId="28">#REF!</definedName>
    <definedName name="TRAVAUX42" localSheetId="30">#REF!</definedName>
    <definedName name="TRAVAUX42" localSheetId="32">#REF!</definedName>
    <definedName name="TRAVAUX42" localSheetId="34">#REF!</definedName>
    <definedName name="TRAVAUX42" localSheetId="36">#REF!</definedName>
    <definedName name="TRAVAUX42" localSheetId="3">#REF!</definedName>
    <definedName name="TRAVAUX42" localSheetId="38">#REF!</definedName>
    <definedName name="TRAVAUX42" localSheetId="40">#REF!</definedName>
    <definedName name="TRAVAUX42" localSheetId="42">#REF!</definedName>
    <definedName name="TRAVAUX42" localSheetId="44">#REF!</definedName>
    <definedName name="TRAVAUX42" localSheetId="46">#REF!</definedName>
    <definedName name="TRAVAUX42" localSheetId="48">#REF!</definedName>
    <definedName name="TRAVAUX42" localSheetId="50">#REF!</definedName>
    <definedName name="TRAVAUX42" localSheetId="52">#REF!</definedName>
    <definedName name="TRAVAUX42" localSheetId="54">#REF!</definedName>
    <definedName name="TRAVAUX42" localSheetId="56">#REF!</definedName>
    <definedName name="TRAVAUX42" localSheetId="5">#REF!</definedName>
    <definedName name="TRAVAUX42" localSheetId="58">#REF!</definedName>
    <definedName name="TRAVAUX42" localSheetId="61">#REF!</definedName>
    <definedName name="TRAVAUX42" localSheetId="63">#REF!</definedName>
    <definedName name="TRAVAUX42" localSheetId="65">#REF!</definedName>
    <definedName name="TRAVAUX42" localSheetId="67">#REF!</definedName>
    <definedName name="TRAVAUX42" localSheetId="69">#REF!</definedName>
    <definedName name="TRAVAUX42" localSheetId="7">#REF!</definedName>
    <definedName name="TRAVAUX42">#REF!</definedName>
    <definedName name="TRAVAUX43" localSheetId="9">#REF!</definedName>
    <definedName name="TRAVAUX43" localSheetId="11">#REF!</definedName>
    <definedName name="TRAVAUX43" localSheetId="13">#REF!</definedName>
    <definedName name="TRAVAUX43" localSheetId="15">#REF!</definedName>
    <definedName name="TRAVAUX43" localSheetId="16">#REF!</definedName>
    <definedName name="TRAVAUX43" localSheetId="1">#REF!</definedName>
    <definedName name="TRAVAUX43" localSheetId="18">#REF!</definedName>
    <definedName name="TRAVAUX43" localSheetId="20">#REF!</definedName>
    <definedName name="TRAVAUX43" localSheetId="22">#REF!</definedName>
    <definedName name="TRAVAUX43" localSheetId="24">#REF!</definedName>
    <definedName name="TRAVAUX43" localSheetId="26">#REF!</definedName>
    <definedName name="TRAVAUX43" localSheetId="28">#REF!</definedName>
    <definedName name="TRAVAUX43" localSheetId="30">#REF!</definedName>
    <definedName name="TRAVAUX43" localSheetId="32">#REF!</definedName>
    <definedName name="TRAVAUX43" localSheetId="34">#REF!</definedName>
    <definedName name="TRAVAUX43" localSheetId="36">#REF!</definedName>
    <definedName name="TRAVAUX43" localSheetId="3">#REF!</definedName>
    <definedName name="TRAVAUX43" localSheetId="38">#REF!</definedName>
    <definedName name="TRAVAUX43" localSheetId="40">#REF!</definedName>
    <definedName name="TRAVAUX43" localSheetId="42">#REF!</definedName>
    <definedName name="TRAVAUX43" localSheetId="44">#REF!</definedName>
    <definedName name="TRAVAUX43" localSheetId="46">#REF!</definedName>
    <definedName name="TRAVAUX43" localSheetId="48">#REF!</definedName>
    <definedName name="TRAVAUX43" localSheetId="50">#REF!</definedName>
    <definedName name="TRAVAUX43" localSheetId="52">#REF!</definedName>
    <definedName name="TRAVAUX43" localSheetId="54">#REF!</definedName>
    <definedName name="TRAVAUX43" localSheetId="56">#REF!</definedName>
    <definedName name="TRAVAUX43" localSheetId="5">#REF!</definedName>
    <definedName name="TRAVAUX43" localSheetId="58">#REF!</definedName>
    <definedName name="TRAVAUX43" localSheetId="61">#REF!</definedName>
    <definedName name="TRAVAUX43" localSheetId="63">#REF!</definedName>
    <definedName name="TRAVAUX43" localSheetId="65">#REF!</definedName>
    <definedName name="TRAVAUX43" localSheetId="67">#REF!</definedName>
    <definedName name="TRAVAUX43" localSheetId="69">#REF!</definedName>
    <definedName name="TRAVAUX43" localSheetId="7">#REF!</definedName>
    <definedName name="TRAVAUX43">#REF!</definedName>
    <definedName name="TRAVAUX44" localSheetId="9">#REF!</definedName>
    <definedName name="TRAVAUX44" localSheetId="11">#REF!</definedName>
    <definedName name="TRAVAUX44" localSheetId="13">#REF!</definedName>
    <definedName name="TRAVAUX44" localSheetId="15">#REF!</definedName>
    <definedName name="TRAVAUX44" localSheetId="16">#REF!</definedName>
    <definedName name="TRAVAUX44" localSheetId="1">#REF!</definedName>
    <definedName name="TRAVAUX44" localSheetId="18">#REF!</definedName>
    <definedName name="TRAVAUX44" localSheetId="20">#REF!</definedName>
    <definedName name="TRAVAUX44" localSheetId="22">#REF!</definedName>
    <definedName name="TRAVAUX44" localSheetId="24">#REF!</definedName>
    <definedName name="TRAVAUX44" localSheetId="26">#REF!</definedName>
    <definedName name="TRAVAUX44" localSheetId="28">#REF!</definedName>
    <definedName name="TRAVAUX44" localSheetId="30">#REF!</definedName>
    <definedName name="TRAVAUX44" localSheetId="32">#REF!</definedName>
    <definedName name="TRAVAUX44" localSheetId="34">#REF!</definedName>
    <definedName name="TRAVAUX44" localSheetId="36">#REF!</definedName>
    <definedName name="TRAVAUX44" localSheetId="3">#REF!</definedName>
    <definedName name="TRAVAUX44" localSheetId="38">#REF!</definedName>
    <definedName name="TRAVAUX44" localSheetId="40">#REF!</definedName>
    <definedName name="TRAVAUX44" localSheetId="42">#REF!</definedName>
    <definedName name="TRAVAUX44" localSheetId="44">#REF!</definedName>
    <definedName name="TRAVAUX44" localSheetId="46">#REF!</definedName>
    <definedName name="TRAVAUX44" localSheetId="48">#REF!</definedName>
    <definedName name="TRAVAUX44" localSheetId="50">#REF!</definedName>
    <definedName name="TRAVAUX44" localSheetId="52">#REF!</definedName>
    <definedName name="TRAVAUX44" localSheetId="54">#REF!</definedName>
    <definedName name="TRAVAUX44" localSheetId="56">#REF!</definedName>
    <definedName name="TRAVAUX44" localSheetId="5">#REF!</definedName>
    <definedName name="TRAVAUX44" localSheetId="58">#REF!</definedName>
    <definedName name="TRAVAUX44" localSheetId="61">#REF!</definedName>
    <definedName name="TRAVAUX44" localSheetId="63">#REF!</definedName>
    <definedName name="TRAVAUX44" localSheetId="65">#REF!</definedName>
    <definedName name="TRAVAUX44" localSheetId="67">#REF!</definedName>
    <definedName name="TRAVAUX44" localSheetId="69">#REF!</definedName>
    <definedName name="TRAVAUX44" localSheetId="7">#REF!</definedName>
    <definedName name="TRAVAUX44">#REF!</definedName>
    <definedName name="TRAVAUX45" localSheetId="9">#REF!</definedName>
    <definedName name="TRAVAUX45" localSheetId="11">#REF!</definedName>
    <definedName name="TRAVAUX45" localSheetId="13">#REF!</definedName>
    <definedName name="TRAVAUX45" localSheetId="15">#REF!</definedName>
    <definedName name="TRAVAUX45" localSheetId="16">#REF!</definedName>
    <definedName name="TRAVAUX45" localSheetId="1">#REF!</definedName>
    <definedName name="TRAVAUX45" localSheetId="18">#REF!</definedName>
    <definedName name="TRAVAUX45" localSheetId="20">#REF!</definedName>
    <definedName name="TRAVAUX45" localSheetId="22">#REF!</definedName>
    <definedName name="TRAVAUX45" localSheetId="24">#REF!</definedName>
    <definedName name="TRAVAUX45" localSheetId="26">#REF!</definedName>
    <definedName name="TRAVAUX45" localSheetId="28">#REF!</definedName>
    <definedName name="TRAVAUX45" localSheetId="30">#REF!</definedName>
    <definedName name="TRAVAUX45" localSheetId="32">#REF!</definedName>
    <definedName name="TRAVAUX45" localSheetId="34">#REF!</definedName>
    <definedName name="TRAVAUX45" localSheetId="36">#REF!</definedName>
    <definedName name="TRAVAUX45" localSheetId="3">#REF!</definedName>
    <definedName name="TRAVAUX45" localSheetId="38">#REF!</definedName>
    <definedName name="TRAVAUX45" localSheetId="40">#REF!</definedName>
    <definedName name="TRAVAUX45" localSheetId="42">#REF!</definedName>
    <definedName name="TRAVAUX45" localSheetId="44">#REF!</definedName>
    <definedName name="TRAVAUX45" localSheetId="46">#REF!</definedName>
    <definedName name="TRAVAUX45" localSheetId="48">#REF!</definedName>
    <definedName name="TRAVAUX45" localSheetId="50">#REF!</definedName>
    <definedName name="TRAVAUX45" localSheetId="52">#REF!</definedName>
    <definedName name="TRAVAUX45" localSheetId="54">#REF!</definedName>
    <definedName name="TRAVAUX45" localSheetId="56">#REF!</definedName>
    <definedName name="TRAVAUX45" localSheetId="5">#REF!</definedName>
    <definedName name="TRAVAUX45" localSheetId="58">#REF!</definedName>
    <definedName name="TRAVAUX45" localSheetId="61">#REF!</definedName>
    <definedName name="TRAVAUX45" localSheetId="63">#REF!</definedName>
    <definedName name="TRAVAUX45" localSheetId="65">#REF!</definedName>
    <definedName name="TRAVAUX45" localSheetId="67">#REF!</definedName>
    <definedName name="TRAVAUX45" localSheetId="69">#REF!</definedName>
    <definedName name="TRAVAUX45" localSheetId="7">#REF!</definedName>
    <definedName name="TRAVAUX45">#REF!</definedName>
    <definedName name="TRAVAUX47" localSheetId="9">#REF!</definedName>
    <definedName name="TRAVAUX47" localSheetId="11">#REF!</definedName>
    <definedName name="TRAVAUX47" localSheetId="13">#REF!</definedName>
    <definedName name="TRAVAUX47" localSheetId="15">#REF!</definedName>
    <definedName name="TRAVAUX47" localSheetId="16">#REF!</definedName>
    <definedName name="TRAVAUX47" localSheetId="1">#REF!</definedName>
    <definedName name="TRAVAUX47" localSheetId="18">#REF!</definedName>
    <definedName name="TRAVAUX47" localSheetId="20">#REF!</definedName>
    <definedName name="TRAVAUX47" localSheetId="22">#REF!</definedName>
    <definedName name="TRAVAUX47" localSheetId="24">#REF!</definedName>
    <definedName name="TRAVAUX47" localSheetId="26">#REF!</definedName>
    <definedName name="TRAVAUX47" localSheetId="28">#REF!</definedName>
    <definedName name="TRAVAUX47" localSheetId="30">#REF!</definedName>
    <definedName name="TRAVAUX47" localSheetId="32">#REF!</definedName>
    <definedName name="TRAVAUX47" localSheetId="34">#REF!</definedName>
    <definedName name="TRAVAUX47" localSheetId="36">#REF!</definedName>
    <definedName name="TRAVAUX47" localSheetId="3">#REF!</definedName>
    <definedName name="TRAVAUX47" localSheetId="38">#REF!</definedName>
    <definedName name="TRAVAUX47" localSheetId="40">#REF!</definedName>
    <definedName name="TRAVAUX47" localSheetId="42">#REF!</definedName>
    <definedName name="TRAVAUX47" localSheetId="44">#REF!</definedName>
    <definedName name="TRAVAUX47" localSheetId="46">#REF!</definedName>
    <definedName name="TRAVAUX47" localSheetId="48">#REF!</definedName>
    <definedName name="TRAVAUX47" localSheetId="50">#REF!</definedName>
    <definedName name="TRAVAUX47" localSheetId="52">#REF!</definedName>
    <definedName name="TRAVAUX47" localSheetId="54">#REF!</definedName>
    <definedName name="TRAVAUX47" localSheetId="56">#REF!</definedName>
    <definedName name="TRAVAUX47" localSheetId="5">#REF!</definedName>
    <definedName name="TRAVAUX47" localSheetId="58">#REF!</definedName>
    <definedName name="TRAVAUX47" localSheetId="61">#REF!</definedName>
    <definedName name="TRAVAUX47" localSheetId="63">#REF!</definedName>
    <definedName name="TRAVAUX47" localSheetId="65">#REF!</definedName>
    <definedName name="TRAVAUX47" localSheetId="67">#REF!</definedName>
    <definedName name="TRAVAUX47" localSheetId="69">#REF!</definedName>
    <definedName name="TRAVAUX47" localSheetId="7">#REF!</definedName>
    <definedName name="TRAVAUX47">#REF!</definedName>
    <definedName name="TRAVAUX48" localSheetId="9">#REF!</definedName>
    <definedName name="TRAVAUX48" localSheetId="11">#REF!</definedName>
    <definedName name="TRAVAUX48" localSheetId="13">#REF!</definedName>
    <definedName name="TRAVAUX48" localSheetId="15">#REF!</definedName>
    <definedName name="TRAVAUX48" localSheetId="16">#REF!</definedName>
    <definedName name="TRAVAUX48" localSheetId="1">#REF!</definedName>
    <definedName name="TRAVAUX48" localSheetId="18">#REF!</definedName>
    <definedName name="TRAVAUX48" localSheetId="20">#REF!</definedName>
    <definedName name="TRAVAUX48" localSheetId="22">#REF!</definedName>
    <definedName name="TRAVAUX48" localSheetId="24">#REF!</definedName>
    <definedName name="TRAVAUX48" localSheetId="26">#REF!</definedName>
    <definedName name="TRAVAUX48" localSheetId="28">#REF!</definedName>
    <definedName name="TRAVAUX48" localSheetId="30">#REF!</definedName>
    <definedName name="TRAVAUX48" localSheetId="32">#REF!</definedName>
    <definedName name="TRAVAUX48" localSheetId="34">#REF!</definedName>
    <definedName name="TRAVAUX48" localSheetId="36">#REF!</definedName>
    <definedName name="TRAVAUX48" localSheetId="3">#REF!</definedName>
    <definedName name="TRAVAUX48" localSheetId="38">#REF!</definedName>
    <definedName name="TRAVAUX48" localSheetId="40">#REF!</definedName>
    <definedName name="TRAVAUX48" localSheetId="42">#REF!</definedName>
    <definedName name="TRAVAUX48" localSheetId="44">#REF!</definedName>
    <definedName name="TRAVAUX48" localSheetId="46">#REF!</definedName>
    <definedName name="TRAVAUX48" localSheetId="48">#REF!</definedName>
    <definedName name="TRAVAUX48" localSheetId="50">#REF!</definedName>
    <definedName name="TRAVAUX48" localSheetId="52">#REF!</definedName>
    <definedName name="TRAVAUX48" localSheetId="54">#REF!</definedName>
    <definedName name="TRAVAUX48" localSheetId="56">#REF!</definedName>
    <definedName name="TRAVAUX48" localSheetId="5">#REF!</definedName>
    <definedName name="TRAVAUX48" localSheetId="58">#REF!</definedName>
    <definedName name="TRAVAUX48" localSheetId="61">#REF!</definedName>
    <definedName name="TRAVAUX48" localSheetId="63">#REF!</definedName>
    <definedName name="TRAVAUX48" localSheetId="65">#REF!</definedName>
    <definedName name="TRAVAUX48" localSheetId="67">#REF!</definedName>
    <definedName name="TRAVAUX48" localSheetId="69">#REF!</definedName>
    <definedName name="TRAVAUX48" localSheetId="7">#REF!</definedName>
    <definedName name="TRAVAUX48">#REF!</definedName>
    <definedName name="TRAVAUX49" localSheetId="9">#REF!</definedName>
    <definedName name="TRAVAUX49" localSheetId="11">#REF!</definedName>
    <definedName name="TRAVAUX49" localSheetId="13">#REF!</definedName>
    <definedName name="TRAVAUX49" localSheetId="15">#REF!</definedName>
    <definedName name="TRAVAUX49" localSheetId="16">#REF!</definedName>
    <definedName name="TRAVAUX49" localSheetId="1">#REF!</definedName>
    <definedName name="TRAVAUX49" localSheetId="18">#REF!</definedName>
    <definedName name="TRAVAUX49" localSheetId="20">#REF!</definedName>
    <definedName name="TRAVAUX49" localSheetId="22">#REF!</definedName>
    <definedName name="TRAVAUX49" localSheetId="24">#REF!</definedName>
    <definedName name="TRAVAUX49" localSheetId="26">#REF!</definedName>
    <definedName name="TRAVAUX49" localSheetId="28">#REF!</definedName>
    <definedName name="TRAVAUX49" localSheetId="30">#REF!</definedName>
    <definedName name="TRAVAUX49" localSheetId="32">#REF!</definedName>
    <definedName name="TRAVAUX49" localSheetId="34">#REF!</definedName>
    <definedName name="TRAVAUX49" localSheetId="36">#REF!</definedName>
    <definedName name="TRAVAUX49" localSheetId="3">#REF!</definedName>
    <definedName name="TRAVAUX49" localSheetId="38">#REF!</definedName>
    <definedName name="TRAVAUX49" localSheetId="40">#REF!</definedName>
    <definedName name="TRAVAUX49" localSheetId="42">#REF!</definedName>
    <definedName name="TRAVAUX49" localSheetId="44">#REF!</definedName>
    <definedName name="TRAVAUX49" localSheetId="46">#REF!</definedName>
    <definedName name="TRAVAUX49" localSheetId="48">#REF!</definedName>
    <definedName name="TRAVAUX49" localSheetId="50">#REF!</definedName>
    <definedName name="TRAVAUX49" localSheetId="52">#REF!</definedName>
    <definedName name="TRAVAUX49" localSheetId="54">#REF!</definedName>
    <definedName name="TRAVAUX49" localSheetId="56">#REF!</definedName>
    <definedName name="TRAVAUX49" localSheetId="5">#REF!</definedName>
    <definedName name="TRAVAUX49" localSheetId="58">#REF!</definedName>
    <definedName name="TRAVAUX49" localSheetId="61">#REF!</definedName>
    <definedName name="TRAVAUX49" localSheetId="63">#REF!</definedName>
    <definedName name="TRAVAUX49" localSheetId="65">#REF!</definedName>
    <definedName name="TRAVAUX49" localSheetId="67">#REF!</definedName>
    <definedName name="TRAVAUX49" localSheetId="69">#REF!</definedName>
    <definedName name="TRAVAUX49" localSheetId="7">#REF!</definedName>
    <definedName name="TRAVAUX49">#REF!</definedName>
    <definedName name="TRAVAUX50" localSheetId="9">#REF!</definedName>
    <definedName name="TRAVAUX50" localSheetId="11">#REF!</definedName>
    <definedName name="TRAVAUX50" localSheetId="13">#REF!</definedName>
    <definedName name="TRAVAUX50" localSheetId="15">#REF!</definedName>
    <definedName name="TRAVAUX50" localSheetId="16">#REF!</definedName>
    <definedName name="TRAVAUX50" localSheetId="1">#REF!</definedName>
    <definedName name="TRAVAUX50" localSheetId="18">#REF!</definedName>
    <definedName name="TRAVAUX50" localSheetId="20">#REF!</definedName>
    <definedName name="TRAVAUX50" localSheetId="22">#REF!</definedName>
    <definedName name="TRAVAUX50" localSheetId="24">#REF!</definedName>
    <definedName name="TRAVAUX50" localSheetId="26">#REF!</definedName>
    <definedName name="TRAVAUX50" localSheetId="28">#REF!</definedName>
    <definedName name="TRAVAUX50" localSheetId="30">#REF!</definedName>
    <definedName name="TRAVAUX50" localSheetId="32">#REF!</definedName>
    <definedName name="TRAVAUX50" localSheetId="34">#REF!</definedName>
    <definedName name="TRAVAUX50" localSheetId="36">#REF!</definedName>
    <definedName name="TRAVAUX50" localSheetId="3">#REF!</definedName>
    <definedName name="TRAVAUX50" localSheetId="38">#REF!</definedName>
    <definedName name="TRAVAUX50" localSheetId="40">#REF!</definedName>
    <definedName name="TRAVAUX50" localSheetId="42">#REF!</definedName>
    <definedName name="TRAVAUX50" localSheetId="44">#REF!</definedName>
    <definedName name="TRAVAUX50" localSheetId="46">#REF!</definedName>
    <definedName name="TRAVAUX50" localSheetId="48">#REF!</definedName>
    <definedName name="TRAVAUX50" localSheetId="50">#REF!</definedName>
    <definedName name="TRAVAUX50" localSheetId="52">#REF!</definedName>
    <definedName name="TRAVAUX50" localSheetId="54">#REF!</definedName>
    <definedName name="TRAVAUX50" localSheetId="56">#REF!</definedName>
    <definedName name="TRAVAUX50" localSheetId="5">#REF!</definedName>
    <definedName name="TRAVAUX50" localSheetId="58">#REF!</definedName>
    <definedName name="TRAVAUX50" localSheetId="61">#REF!</definedName>
    <definedName name="TRAVAUX50" localSheetId="63">#REF!</definedName>
    <definedName name="TRAVAUX50" localSheetId="65">#REF!</definedName>
    <definedName name="TRAVAUX50" localSheetId="67">#REF!</definedName>
    <definedName name="TRAVAUX50" localSheetId="69">#REF!</definedName>
    <definedName name="TRAVAUX50" localSheetId="7">#REF!</definedName>
    <definedName name="TRAVAUX50">#REF!</definedName>
    <definedName name="TRAVAUX51" localSheetId="9">#REF!</definedName>
    <definedName name="TRAVAUX51" localSheetId="11">#REF!</definedName>
    <definedName name="TRAVAUX51" localSheetId="13">#REF!</definedName>
    <definedName name="TRAVAUX51" localSheetId="15">#REF!</definedName>
    <definedName name="TRAVAUX51" localSheetId="16">#REF!</definedName>
    <definedName name="TRAVAUX51" localSheetId="1">#REF!</definedName>
    <definedName name="TRAVAUX51" localSheetId="18">#REF!</definedName>
    <definedName name="TRAVAUX51" localSheetId="20">#REF!</definedName>
    <definedName name="TRAVAUX51" localSheetId="22">#REF!</definedName>
    <definedName name="TRAVAUX51" localSheetId="24">#REF!</definedName>
    <definedName name="TRAVAUX51" localSheetId="26">#REF!</definedName>
    <definedName name="TRAVAUX51" localSheetId="28">#REF!</definedName>
    <definedName name="TRAVAUX51" localSheetId="30">#REF!</definedName>
    <definedName name="TRAVAUX51" localSheetId="32">#REF!</definedName>
    <definedName name="TRAVAUX51" localSheetId="34">#REF!</definedName>
    <definedName name="TRAVAUX51" localSheetId="36">#REF!</definedName>
    <definedName name="TRAVAUX51" localSheetId="3">#REF!</definedName>
    <definedName name="TRAVAUX51" localSheetId="38">#REF!</definedName>
    <definedName name="TRAVAUX51" localSheetId="40">#REF!</definedName>
    <definedName name="TRAVAUX51" localSheetId="42">#REF!</definedName>
    <definedName name="TRAVAUX51" localSheetId="44">#REF!</definedName>
    <definedName name="TRAVAUX51" localSheetId="46">#REF!</definedName>
    <definedName name="TRAVAUX51" localSheetId="48">#REF!</definedName>
    <definedName name="TRAVAUX51" localSheetId="50">#REF!</definedName>
    <definedName name="TRAVAUX51" localSheetId="52">#REF!</definedName>
    <definedName name="TRAVAUX51" localSheetId="54">#REF!</definedName>
    <definedName name="TRAVAUX51" localSheetId="56">#REF!</definedName>
    <definedName name="TRAVAUX51" localSheetId="5">#REF!</definedName>
    <definedName name="TRAVAUX51" localSheetId="58">#REF!</definedName>
    <definedName name="TRAVAUX51" localSheetId="61">#REF!</definedName>
    <definedName name="TRAVAUX51" localSheetId="63">#REF!</definedName>
    <definedName name="TRAVAUX51" localSheetId="65">#REF!</definedName>
    <definedName name="TRAVAUX51" localSheetId="67">#REF!</definedName>
    <definedName name="TRAVAUX51" localSheetId="69">#REF!</definedName>
    <definedName name="TRAVAUX51" localSheetId="7">#REF!</definedName>
    <definedName name="TRAVAUX51">#REF!</definedName>
    <definedName name="TRAVAUX53" localSheetId="9">#REF!</definedName>
    <definedName name="TRAVAUX53" localSheetId="11">#REF!</definedName>
    <definedName name="TRAVAUX53" localSheetId="13">#REF!</definedName>
    <definedName name="TRAVAUX53" localSheetId="15">#REF!</definedName>
    <definedName name="TRAVAUX53" localSheetId="16">#REF!</definedName>
    <definedName name="TRAVAUX53" localSheetId="1">#REF!</definedName>
    <definedName name="TRAVAUX53" localSheetId="18">#REF!</definedName>
    <definedName name="TRAVAUX53" localSheetId="20">#REF!</definedName>
    <definedName name="TRAVAUX53" localSheetId="22">#REF!</definedName>
    <definedName name="TRAVAUX53" localSheetId="24">#REF!</definedName>
    <definedName name="TRAVAUX53" localSheetId="26">#REF!</definedName>
    <definedName name="TRAVAUX53" localSheetId="28">#REF!</definedName>
    <definedName name="TRAVAUX53" localSheetId="30">#REF!</definedName>
    <definedName name="TRAVAUX53" localSheetId="32">#REF!</definedName>
    <definedName name="TRAVAUX53" localSheetId="34">#REF!</definedName>
    <definedName name="TRAVAUX53" localSheetId="36">#REF!</definedName>
    <definedName name="TRAVAUX53" localSheetId="3">#REF!</definedName>
    <definedName name="TRAVAUX53" localSheetId="38">#REF!</definedName>
    <definedName name="TRAVAUX53" localSheetId="40">#REF!</definedName>
    <definedName name="TRAVAUX53" localSheetId="42">#REF!</definedName>
    <definedName name="TRAVAUX53" localSheetId="44">#REF!</definedName>
    <definedName name="TRAVAUX53" localSheetId="46">#REF!</definedName>
    <definedName name="TRAVAUX53" localSheetId="48">#REF!</definedName>
    <definedName name="TRAVAUX53" localSheetId="50">#REF!</definedName>
    <definedName name="TRAVAUX53" localSheetId="52">#REF!</definedName>
    <definedName name="TRAVAUX53" localSheetId="54">#REF!</definedName>
    <definedName name="TRAVAUX53" localSheetId="56">#REF!</definedName>
    <definedName name="TRAVAUX53" localSheetId="5">#REF!</definedName>
    <definedName name="TRAVAUX53" localSheetId="58">#REF!</definedName>
    <definedName name="TRAVAUX53" localSheetId="61">#REF!</definedName>
    <definedName name="TRAVAUX53" localSheetId="63">#REF!</definedName>
    <definedName name="TRAVAUX53" localSheetId="65">#REF!</definedName>
    <definedName name="TRAVAUX53" localSheetId="67">#REF!</definedName>
    <definedName name="TRAVAUX53" localSheetId="69">#REF!</definedName>
    <definedName name="TRAVAUX53" localSheetId="7">#REF!</definedName>
    <definedName name="TRAVAUX53">#REF!</definedName>
    <definedName name="TRAVAUX58" localSheetId="9">#REF!</definedName>
    <definedName name="TRAVAUX58" localSheetId="11">#REF!</definedName>
    <definedName name="TRAVAUX58" localSheetId="13">#REF!</definedName>
    <definedName name="TRAVAUX58" localSheetId="15">#REF!</definedName>
    <definedName name="TRAVAUX58" localSheetId="16">#REF!</definedName>
    <definedName name="TRAVAUX58" localSheetId="1">#REF!</definedName>
    <definedName name="TRAVAUX58" localSheetId="18">#REF!</definedName>
    <definedName name="TRAVAUX58" localSheetId="20">#REF!</definedName>
    <definedName name="TRAVAUX58" localSheetId="22">#REF!</definedName>
    <definedName name="TRAVAUX58" localSheetId="24">#REF!</definedName>
    <definedName name="TRAVAUX58" localSheetId="26">#REF!</definedName>
    <definedName name="TRAVAUX58" localSheetId="28">#REF!</definedName>
    <definedName name="TRAVAUX58" localSheetId="30">#REF!</definedName>
    <definedName name="TRAVAUX58" localSheetId="32">#REF!</definedName>
    <definedName name="TRAVAUX58" localSheetId="34">#REF!</definedName>
    <definedName name="TRAVAUX58" localSheetId="36">#REF!</definedName>
    <definedName name="TRAVAUX58" localSheetId="3">#REF!</definedName>
    <definedName name="TRAVAUX58" localSheetId="38">#REF!</definedName>
    <definedName name="TRAVAUX58" localSheetId="40">#REF!</definedName>
    <definedName name="TRAVAUX58" localSheetId="42">#REF!</definedName>
    <definedName name="TRAVAUX58" localSheetId="44">#REF!</definedName>
    <definedName name="TRAVAUX58" localSheetId="46">#REF!</definedName>
    <definedName name="TRAVAUX58" localSheetId="48">#REF!</definedName>
    <definedName name="TRAVAUX58" localSheetId="50">#REF!</definedName>
    <definedName name="TRAVAUX58" localSheetId="52">#REF!</definedName>
    <definedName name="TRAVAUX58" localSheetId="54">#REF!</definedName>
    <definedName name="TRAVAUX58" localSheetId="56">#REF!</definedName>
    <definedName name="TRAVAUX58" localSheetId="5">#REF!</definedName>
    <definedName name="TRAVAUX58" localSheetId="58">#REF!</definedName>
    <definedName name="TRAVAUX58" localSheetId="61">#REF!</definedName>
    <definedName name="TRAVAUX58" localSheetId="63">#REF!</definedName>
    <definedName name="TRAVAUX58" localSheetId="65">#REF!</definedName>
    <definedName name="TRAVAUX58" localSheetId="67">#REF!</definedName>
    <definedName name="TRAVAUX58" localSheetId="69">#REF!</definedName>
    <definedName name="TRAVAUX58" localSheetId="7">#REF!</definedName>
    <definedName name="TRAVAUX58">#REF!</definedName>
    <definedName name="TRAVAUX59" localSheetId="9">#REF!</definedName>
    <definedName name="TRAVAUX59" localSheetId="11">#REF!</definedName>
    <definedName name="TRAVAUX59" localSheetId="13">#REF!</definedName>
    <definedName name="TRAVAUX59" localSheetId="15">#REF!</definedName>
    <definedName name="TRAVAUX59" localSheetId="16">#REF!</definedName>
    <definedName name="TRAVAUX59" localSheetId="1">#REF!</definedName>
    <definedName name="TRAVAUX59" localSheetId="18">#REF!</definedName>
    <definedName name="TRAVAUX59" localSheetId="20">#REF!</definedName>
    <definedName name="TRAVAUX59" localSheetId="22">#REF!</definedName>
    <definedName name="TRAVAUX59" localSheetId="24">#REF!</definedName>
    <definedName name="TRAVAUX59" localSheetId="26">#REF!</definedName>
    <definedName name="TRAVAUX59" localSheetId="28">#REF!</definedName>
    <definedName name="TRAVAUX59" localSheetId="30">#REF!</definedName>
    <definedName name="TRAVAUX59" localSheetId="32">#REF!</definedName>
    <definedName name="TRAVAUX59" localSheetId="34">#REF!</definedName>
    <definedName name="TRAVAUX59" localSheetId="36">#REF!</definedName>
    <definedName name="TRAVAUX59" localSheetId="3">#REF!</definedName>
    <definedName name="TRAVAUX59" localSheetId="38">#REF!</definedName>
    <definedName name="TRAVAUX59" localSheetId="40">#REF!</definedName>
    <definedName name="TRAVAUX59" localSheetId="42">#REF!</definedName>
    <definedName name="TRAVAUX59" localSheetId="44">#REF!</definedName>
    <definedName name="TRAVAUX59" localSheetId="46">#REF!</definedName>
    <definedName name="TRAVAUX59" localSheetId="48">#REF!</definedName>
    <definedName name="TRAVAUX59" localSheetId="50">#REF!</definedName>
    <definedName name="TRAVAUX59" localSheetId="52">#REF!</definedName>
    <definedName name="TRAVAUX59" localSheetId="54">#REF!</definedName>
    <definedName name="TRAVAUX59" localSheetId="56">#REF!</definedName>
    <definedName name="TRAVAUX59" localSheetId="5">#REF!</definedName>
    <definedName name="TRAVAUX59" localSheetId="58">#REF!</definedName>
    <definedName name="TRAVAUX59" localSheetId="61">#REF!</definedName>
    <definedName name="TRAVAUX59" localSheetId="63">#REF!</definedName>
    <definedName name="TRAVAUX59" localSheetId="65">#REF!</definedName>
    <definedName name="TRAVAUX59" localSheetId="67">#REF!</definedName>
    <definedName name="TRAVAUX59" localSheetId="69">#REF!</definedName>
    <definedName name="TRAVAUX59" localSheetId="7">#REF!</definedName>
    <definedName name="TRAVAUX59">#REF!</definedName>
    <definedName name="TRAVAUX67" localSheetId="9">#REF!</definedName>
    <definedName name="TRAVAUX67" localSheetId="11">#REF!</definedName>
    <definedName name="TRAVAUX67" localSheetId="13">#REF!</definedName>
    <definedName name="TRAVAUX67" localSheetId="15">#REF!</definedName>
    <definedName name="TRAVAUX67" localSheetId="16">#REF!</definedName>
    <definedName name="TRAVAUX67" localSheetId="1">#REF!</definedName>
    <definedName name="TRAVAUX67" localSheetId="18">#REF!</definedName>
    <definedName name="TRAVAUX67" localSheetId="20">#REF!</definedName>
    <definedName name="TRAVAUX67" localSheetId="22">#REF!</definedName>
    <definedName name="TRAVAUX67" localSheetId="24">#REF!</definedName>
    <definedName name="TRAVAUX67" localSheetId="26">#REF!</definedName>
    <definedName name="TRAVAUX67" localSheetId="28">#REF!</definedName>
    <definedName name="TRAVAUX67" localSheetId="30">#REF!</definedName>
    <definedName name="TRAVAUX67" localSheetId="32">#REF!</definedName>
    <definedName name="TRAVAUX67" localSheetId="34">#REF!</definedName>
    <definedName name="TRAVAUX67" localSheetId="36">#REF!</definedName>
    <definedName name="TRAVAUX67" localSheetId="3">#REF!</definedName>
    <definedName name="TRAVAUX67" localSheetId="38">#REF!</definedName>
    <definedName name="TRAVAUX67" localSheetId="40">#REF!</definedName>
    <definedName name="TRAVAUX67" localSheetId="42">#REF!</definedName>
    <definedName name="TRAVAUX67" localSheetId="44">#REF!</definedName>
    <definedName name="TRAVAUX67" localSheetId="46">#REF!</definedName>
    <definedName name="TRAVAUX67" localSheetId="48">#REF!</definedName>
    <definedName name="TRAVAUX67" localSheetId="50">#REF!</definedName>
    <definedName name="TRAVAUX67" localSheetId="52">#REF!</definedName>
    <definedName name="TRAVAUX67" localSheetId="54">#REF!</definedName>
    <definedName name="TRAVAUX67" localSheetId="56">#REF!</definedName>
    <definedName name="TRAVAUX67" localSheetId="5">#REF!</definedName>
    <definedName name="TRAVAUX67" localSheetId="58">#REF!</definedName>
    <definedName name="TRAVAUX67" localSheetId="61">#REF!</definedName>
    <definedName name="TRAVAUX67" localSheetId="63">#REF!</definedName>
    <definedName name="TRAVAUX67" localSheetId="65">#REF!</definedName>
    <definedName name="TRAVAUX67" localSheetId="67">#REF!</definedName>
    <definedName name="TRAVAUX67" localSheetId="69">#REF!</definedName>
    <definedName name="TRAVAUX67" localSheetId="7">#REF!</definedName>
    <definedName name="TRAVAUX67">#REF!</definedName>
    <definedName name="ZI" localSheetId="9">#REF!</definedName>
    <definedName name="ZI" localSheetId="11">#REF!</definedName>
    <definedName name="ZI" localSheetId="13">#REF!</definedName>
    <definedName name="ZI" localSheetId="15">#REF!</definedName>
    <definedName name="ZI" localSheetId="16">#REF!</definedName>
    <definedName name="ZI" localSheetId="1">#REF!</definedName>
    <definedName name="ZI" localSheetId="18">#REF!</definedName>
    <definedName name="ZI" localSheetId="20">#REF!</definedName>
    <definedName name="ZI" localSheetId="22">#REF!</definedName>
    <definedName name="ZI" localSheetId="24">#REF!</definedName>
    <definedName name="ZI" localSheetId="26">#REF!</definedName>
    <definedName name="ZI" localSheetId="28">#REF!</definedName>
    <definedName name="ZI" localSheetId="30">#REF!</definedName>
    <definedName name="ZI" localSheetId="32">#REF!</definedName>
    <definedName name="ZI" localSheetId="34">#REF!</definedName>
    <definedName name="ZI" localSheetId="36">#REF!</definedName>
    <definedName name="ZI" localSheetId="3">#REF!</definedName>
    <definedName name="ZI" localSheetId="38">#REF!</definedName>
    <definedName name="ZI" localSheetId="40">#REF!</definedName>
    <definedName name="ZI" localSheetId="42">#REF!</definedName>
    <definedName name="ZI" localSheetId="44">#REF!</definedName>
    <definedName name="ZI" localSheetId="46">#REF!</definedName>
    <definedName name="ZI" localSheetId="48">#REF!</definedName>
    <definedName name="ZI" localSheetId="50">#REF!</definedName>
    <definedName name="ZI" localSheetId="52">#REF!</definedName>
    <definedName name="ZI" localSheetId="54">#REF!</definedName>
    <definedName name="ZI" localSheetId="56">#REF!</definedName>
    <definedName name="ZI" localSheetId="5">#REF!</definedName>
    <definedName name="ZI" localSheetId="58">#REF!</definedName>
    <definedName name="ZI" localSheetId="61">#REF!</definedName>
    <definedName name="ZI" localSheetId="63">#REF!</definedName>
    <definedName name="ZI" localSheetId="65">#REF!</definedName>
    <definedName name="ZI" localSheetId="67">#REF!</definedName>
    <definedName name="ZI" localSheetId="69">#REF!</definedName>
    <definedName name="ZI" localSheetId="7">#REF!</definedName>
    <definedName name="ZI">#REF!</definedName>
  </definedNames>
  <calcPr calcId="162913" calcOnSave="0"/>
</workbook>
</file>

<file path=xl/calcChain.xml><?xml version="1.0" encoding="utf-8"?>
<calcChain xmlns="http://schemas.openxmlformats.org/spreadsheetml/2006/main">
  <c r="K19" i="237" l="1"/>
  <c r="K20" i="237"/>
  <c r="K21" i="237"/>
  <c r="K22" i="237"/>
  <c r="K24" i="237"/>
  <c r="K25" i="237"/>
  <c r="K26" i="237"/>
  <c r="K27" i="237"/>
  <c r="K28" i="237"/>
  <c r="K30" i="237"/>
  <c r="K29" i="237" s="1"/>
  <c r="K19" i="238"/>
  <c r="K20" i="238"/>
  <c r="K21" i="238"/>
  <c r="K22" i="238"/>
  <c r="K24" i="238"/>
  <c r="K25" i="238"/>
  <c r="K26" i="238"/>
  <c r="K27" i="238"/>
  <c r="K28" i="238"/>
  <c r="K30" i="238"/>
  <c r="K29" i="238" s="1"/>
  <c r="K19" i="239"/>
  <c r="K20" i="239"/>
  <c r="K21" i="239"/>
  <c r="K22" i="239"/>
  <c r="K24" i="239"/>
  <c r="K25" i="239"/>
  <c r="K26" i="239"/>
  <c r="K27" i="239"/>
  <c r="K28" i="239"/>
  <c r="K30" i="239"/>
  <c r="K29" i="239"/>
  <c r="K19" i="240"/>
  <c r="K20" i="240"/>
  <c r="K21" i="240"/>
  <c r="K22" i="240"/>
  <c r="K24" i="240"/>
  <c r="K25" i="240"/>
  <c r="K26" i="240"/>
  <c r="K27" i="240"/>
  <c r="K28" i="240"/>
  <c r="K30" i="240"/>
  <c r="K29" i="240" s="1"/>
  <c r="K19" i="241"/>
  <c r="K20" i="241"/>
  <c r="K21" i="241"/>
  <c r="K22" i="241"/>
  <c r="K24" i="241"/>
  <c r="K25" i="241"/>
  <c r="K26" i="241"/>
  <c r="K27" i="241"/>
  <c r="K28" i="241"/>
  <c r="K30" i="241"/>
  <c r="K29" i="241" s="1"/>
  <c r="K19" i="242"/>
  <c r="K20" i="242"/>
  <c r="K21" i="242"/>
  <c r="K22" i="242"/>
  <c r="K24" i="242"/>
  <c r="K25" i="242"/>
  <c r="K26" i="242"/>
  <c r="K27" i="242"/>
  <c r="K28" i="242"/>
  <c r="K30" i="242"/>
  <c r="K29" i="242"/>
  <c r="K19" i="243"/>
  <c r="K20" i="243"/>
  <c r="K21" i="243"/>
  <c r="K22" i="243"/>
  <c r="K24" i="243"/>
  <c r="K25" i="243"/>
  <c r="K26" i="243"/>
  <c r="K27" i="243"/>
  <c r="K28" i="243"/>
  <c r="K30" i="243"/>
  <c r="K29" i="243"/>
  <c r="K19" i="244"/>
  <c r="K20" i="244"/>
  <c r="K21" i="244"/>
  <c r="K22" i="244"/>
  <c r="K24" i="244"/>
  <c r="K25" i="244"/>
  <c r="K26" i="244"/>
  <c r="K27" i="244"/>
  <c r="K28" i="244"/>
  <c r="K30" i="244"/>
  <c r="K29" i="244" s="1"/>
  <c r="K19" i="245"/>
  <c r="K20" i="245"/>
  <c r="K21" i="245"/>
  <c r="K22" i="245"/>
  <c r="K24" i="245"/>
  <c r="K25" i="245"/>
  <c r="K26" i="245"/>
  <c r="K27" i="245"/>
  <c r="K28" i="245"/>
  <c r="K30" i="245"/>
  <c r="K29" i="245" s="1"/>
  <c r="K19" i="159"/>
  <c r="K20" i="159"/>
  <c r="K21" i="159"/>
  <c r="K22" i="159"/>
  <c r="K24" i="159"/>
  <c r="K25" i="159"/>
  <c r="K26" i="159"/>
  <c r="K27" i="159"/>
  <c r="K28" i="159"/>
  <c r="K30" i="159"/>
  <c r="K29" i="159"/>
  <c r="K19" i="246"/>
  <c r="K20" i="246"/>
  <c r="K21" i="246"/>
  <c r="K22" i="246"/>
  <c r="K24" i="246"/>
  <c r="K25" i="246"/>
  <c r="K26" i="246"/>
  <c r="K27" i="246"/>
  <c r="K28" i="246"/>
  <c r="K30" i="246"/>
  <c r="K29" i="246" s="1"/>
  <c r="K19" i="247"/>
  <c r="K20" i="247"/>
  <c r="K21" i="247"/>
  <c r="K22" i="247"/>
  <c r="K24" i="247"/>
  <c r="K25" i="247"/>
  <c r="K26" i="247"/>
  <c r="K27" i="247"/>
  <c r="K28" i="247"/>
  <c r="K30" i="247"/>
  <c r="K29" i="247" s="1"/>
  <c r="K19" i="248"/>
  <c r="K20" i="248"/>
  <c r="K21" i="248"/>
  <c r="K22" i="248"/>
  <c r="K24" i="248"/>
  <c r="K25" i="248"/>
  <c r="K26" i="248"/>
  <c r="K27" i="248"/>
  <c r="K28" i="248"/>
  <c r="K30" i="248"/>
  <c r="K29" i="248"/>
  <c r="K19" i="250"/>
  <c r="K20" i="250"/>
  <c r="K21" i="250"/>
  <c r="K22" i="250"/>
  <c r="K24" i="250"/>
  <c r="K25" i="250"/>
  <c r="K26" i="250"/>
  <c r="K27" i="250"/>
  <c r="K28" i="250"/>
  <c r="K30" i="250"/>
  <c r="K29" i="250" s="1"/>
  <c r="K19" i="251"/>
  <c r="K20" i="251"/>
  <c r="K21" i="251"/>
  <c r="K22" i="251"/>
  <c r="K24" i="251"/>
  <c r="K25" i="251"/>
  <c r="K26" i="251"/>
  <c r="K27" i="251"/>
  <c r="K28" i="251"/>
  <c r="K30" i="251"/>
  <c r="K29" i="251"/>
  <c r="K19" i="252"/>
  <c r="K20" i="252"/>
  <c r="K21" i="252"/>
  <c r="K22" i="252"/>
  <c r="K24" i="252"/>
  <c r="K25" i="252"/>
  <c r="K26" i="252"/>
  <c r="K27" i="252"/>
  <c r="K28" i="252"/>
  <c r="K30" i="252"/>
  <c r="K29" i="252" s="1"/>
  <c r="K19" i="253"/>
  <c r="K20" i="253"/>
  <c r="K21" i="253"/>
  <c r="K22" i="253"/>
  <c r="K24" i="253"/>
  <c r="K25" i="253"/>
  <c r="K26" i="253"/>
  <c r="K27" i="253"/>
  <c r="K28" i="253"/>
  <c r="K30" i="253"/>
  <c r="K29" i="253" s="1"/>
  <c r="K19" i="254"/>
  <c r="K20" i="254"/>
  <c r="K21" i="254"/>
  <c r="K22" i="254"/>
  <c r="K24" i="254"/>
  <c r="K25" i="254"/>
  <c r="K26" i="254"/>
  <c r="K27" i="254"/>
  <c r="K28" i="254"/>
  <c r="K30" i="254"/>
  <c r="K29" i="254"/>
  <c r="K19" i="255"/>
  <c r="K20" i="255"/>
  <c r="K21" i="255"/>
  <c r="K22" i="255"/>
  <c r="K24" i="255"/>
  <c r="K25" i="255"/>
  <c r="K26" i="255"/>
  <c r="K27" i="255"/>
  <c r="K28" i="255"/>
  <c r="K30" i="255"/>
  <c r="K29" i="255" s="1"/>
  <c r="K19" i="256"/>
  <c r="K20" i="256"/>
  <c r="K21" i="256"/>
  <c r="K22" i="256"/>
  <c r="K24" i="256"/>
  <c r="K25" i="256"/>
  <c r="K26" i="256"/>
  <c r="K27" i="256"/>
  <c r="K28" i="256"/>
  <c r="K30" i="256"/>
  <c r="K29" i="256" s="1"/>
  <c r="G30" i="237"/>
  <c r="G29" i="237" s="1"/>
  <c r="G30" i="238"/>
  <c r="G29" i="238" s="1"/>
  <c r="G30" i="239"/>
  <c r="G29" i="239" s="1"/>
  <c r="G30" i="240"/>
  <c r="G29" i="240" s="1"/>
  <c r="G30" i="241"/>
  <c r="G29" i="241" s="1"/>
  <c r="G30" i="242"/>
  <c r="G29" i="242" s="1"/>
  <c r="G30" i="243"/>
  <c r="G29" i="243" s="1"/>
  <c r="G30" i="244"/>
  <c r="G29" i="244" s="1"/>
  <c r="G30" i="245"/>
  <c r="G29" i="245" s="1"/>
  <c r="G30" i="159"/>
  <c r="G30" i="246"/>
  <c r="G29" i="246" s="1"/>
  <c r="G30" i="247"/>
  <c r="G29" i="247" s="1"/>
  <c r="G30" i="248"/>
  <c r="G29" i="248" s="1"/>
  <c r="G30" i="250"/>
  <c r="G29" i="250" s="1"/>
  <c r="G30" i="251"/>
  <c r="G29" i="251"/>
  <c r="G30" i="252"/>
  <c r="G29" i="252" s="1"/>
  <c r="G30" i="253"/>
  <c r="G29" i="253"/>
  <c r="G30" i="254"/>
  <c r="G29" i="254" s="1"/>
  <c r="G30" i="255"/>
  <c r="G29" i="255" s="1"/>
  <c r="G30" i="256"/>
  <c r="G29" i="256" s="1"/>
  <c r="E11" i="237"/>
  <c r="E23" i="237"/>
  <c r="E29" i="237"/>
  <c r="E31" i="237"/>
  <c r="E10" i="237"/>
  <c r="I11" i="237"/>
  <c r="I23" i="237"/>
  <c r="I29" i="237"/>
  <c r="I31" i="237"/>
  <c r="E11" i="238"/>
  <c r="E23" i="238"/>
  <c r="E29" i="238"/>
  <c r="E31" i="238"/>
  <c r="I11" i="238"/>
  <c r="I23" i="238"/>
  <c r="I29" i="238"/>
  <c r="I31" i="238"/>
  <c r="E11" i="239"/>
  <c r="E23" i="239"/>
  <c r="E29" i="239"/>
  <c r="E10" i="239" s="1"/>
  <c r="E31" i="239"/>
  <c r="I11" i="239"/>
  <c r="I23" i="239"/>
  <c r="I10" i="239" s="1"/>
  <c r="I29" i="239"/>
  <c r="I31" i="239"/>
  <c r="E11" i="240"/>
  <c r="E23" i="240"/>
  <c r="E10" i="240" s="1"/>
  <c r="E29" i="240"/>
  <c r="E31" i="240"/>
  <c r="I11" i="240"/>
  <c r="I23" i="240"/>
  <c r="I10" i="240" s="1"/>
  <c r="I29" i="240"/>
  <c r="I31" i="240"/>
  <c r="E11" i="241"/>
  <c r="E23" i="241"/>
  <c r="E29" i="241"/>
  <c r="E31" i="241"/>
  <c r="E10" i="241"/>
  <c r="I11" i="241"/>
  <c r="I23" i="241"/>
  <c r="I29" i="241"/>
  <c r="I31" i="241"/>
  <c r="E11" i="242"/>
  <c r="E23" i="242"/>
  <c r="E29" i="242"/>
  <c r="E31" i="242"/>
  <c r="I11" i="242"/>
  <c r="I23" i="242"/>
  <c r="I29" i="242"/>
  <c r="I31" i="242"/>
  <c r="E11" i="243"/>
  <c r="E23" i="243"/>
  <c r="E29" i="243"/>
  <c r="E10" i="243" s="1"/>
  <c r="E31" i="243"/>
  <c r="I11" i="243"/>
  <c r="I23" i="243"/>
  <c r="I29" i="243"/>
  <c r="I31" i="243"/>
  <c r="E11" i="244"/>
  <c r="E23" i="244"/>
  <c r="E10" i="244" s="1"/>
  <c r="E29" i="244"/>
  <c r="E31" i="244"/>
  <c r="I11" i="244"/>
  <c r="I23" i="244"/>
  <c r="I10" i="244" s="1"/>
  <c r="I29" i="244"/>
  <c r="I31" i="244"/>
  <c r="E11" i="245"/>
  <c r="E23" i="245"/>
  <c r="E29" i="245"/>
  <c r="E31" i="245"/>
  <c r="E10" i="245"/>
  <c r="I11" i="245"/>
  <c r="I23" i="245"/>
  <c r="I29" i="245"/>
  <c r="I31" i="245"/>
  <c r="E11" i="159"/>
  <c r="E23" i="159"/>
  <c r="E29" i="159"/>
  <c r="E31" i="159"/>
  <c r="E10" i="159" s="1"/>
  <c r="I11" i="159"/>
  <c r="I23" i="159"/>
  <c r="I29" i="159"/>
  <c r="I31" i="159"/>
  <c r="E11" i="246"/>
  <c r="E23" i="246"/>
  <c r="E29" i="246"/>
  <c r="E10" i="246" s="1"/>
  <c r="E31" i="246"/>
  <c r="I11" i="246"/>
  <c r="I23" i="246"/>
  <c r="I29" i="246"/>
  <c r="I10" i="246" s="1"/>
  <c r="I31" i="246"/>
  <c r="E11" i="247"/>
  <c r="E23" i="247"/>
  <c r="E10" i="247" s="1"/>
  <c r="E29" i="247"/>
  <c r="E31" i="247"/>
  <c r="I11" i="247"/>
  <c r="I23" i="247"/>
  <c r="I10" i="247" s="1"/>
  <c r="I29" i="247"/>
  <c r="I31" i="247"/>
  <c r="E11" i="248"/>
  <c r="E23" i="248"/>
  <c r="E29" i="248"/>
  <c r="E31" i="248"/>
  <c r="E10" i="248"/>
  <c r="I11" i="248"/>
  <c r="I23" i="248"/>
  <c r="I29" i="248"/>
  <c r="I31" i="248"/>
  <c r="E11" i="249"/>
  <c r="E23" i="249"/>
  <c r="E29" i="249"/>
  <c r="E31" i="249"/>
  <c r="E10" i="249" s="1"/>
  <c r="I11" i="249"/>
  <c r="I23" i="249"/>
  <c r="I29" i="249"/>
  <c r="I31" i="249"/>
  <c r="E11" i="250"/>
  <c r="E23" i="250"/>
  <c r="E29" i="250"/>
  <c r="E10" i="250" s="1"/>
  <c r="E31" i="250"/>
  <c r="I11" i="250"/>
  <c r="I23" i="250"/>
  <c r="I29" i="250"/>
  <c r="I10" i="250" s="1"/>
  <c r="I31" i="250"/>
  <c r="E11" i="251"/>
  <c r="E23" i="251"/>
  <c r="E10" i="251" s="1"/>
  <c r="E29" i="251"/>
  <c r="E31" i="251"/>
  <c r="I11" i="251"/>
  <c r="I23" i="251"/>
  <c r="I10" i="251" s="1"/>
  <c r="I29" i="251"/>
  <c r="I31" i="251"/>
  <c r="E11" i="252"/>
  <c r="E23" i="252"/>
  <c r="E29" i="252"/>
  <c r="E31" i="252"/>
  <c r="E10" i="252"/>
  <c r="I11" i="252"/>
  <c r="I23" i="252"/>
  <c r="I29" i="252"/>
  <c r="I31" i="252"/>
  <c r="E11" i="253"/>
  <c r="E23" i="253"/>
  <c r="E29" i="253"/>
  <c r="E31" i="253"/>
  <c r="E10" i="253" s="1"/>
  <c r="I11" i="253"/>
  <c r="I23" i="253"/>
  <c r="I29" i="253"/>
  <c r="I31" i="253"/>
  <c r="E11" i="254"/>
  <c r="E23" i="254"/>
  <c r="E29" i="254"/>
  <c r="E10" i="254" s="1"/>
  <c r="E31" i="254"/>
  <c r="I11" i="254"/>
  <c r="I23" i="254"/>
  <c r="I29" i="254"/>
  <c r="I10" i="254" s="1"/>
  <c r="I31" i="254"/>
  <c r="E11" i="255"/>
  <c r="E23" i="255"/>
  <c r="E10" i="255" s="1"/>
  <c r="E29" i="255"/>
  <c r="E31" i="255"/>
  <c r="I11" i="255"/>
  <c r="I23" i="255"/>
  <c r="I29" i="255"/>
  <c r="I31" i="255"/>
  <c r="E11" i="256"/>
  <c r="E23" i="256"/>
  <c r="E10" i="256" s="1"/>
  <c r="E29" i="256"/>
  <c r="E31" i="256"/>
  <c r="I11" i="256"/>
  <c r="I23" i="256"/>
  <c r="I29" i="256"/>
  <c r="I31" i="256"/>
  <c r="J29" i="250"/>
  <c r="F29" i="250"/>
  <c r="E2" i="256"/>
  <c r="E2" i="255"/>
  <c r="E2" i="254"/>
  <c r="E2" i="253"/>
  <c r="E2" i="252"/>
  <c r="E2" i="251"/>
  <c r="E2" i="250"/>
  <c r="E2" i="249"/>
  <c r="E2" i="248"/>
  <c r="E2" i="247"/>
  <c r="E2" i="246"/>
  <c r="E2" i="159"/>
  <c r="E2" i="245"/>
  <c r="E2" i="244"/>
  <c r="E2" i="243"/>
  <c r="E2" i="242"/>
  <c r="E2" i="241"/>
  <c r="E2" i="240"/>
  <c r="E2" i="239"/>
  <c r="E2" i="238"/>
  <c r="E2" i="237"/>
  <c r="G9" i="237"/>
  <c r="K9" i="237"/>
  <c r="K8" i="237" s="1"/>
  <c r="K7" i="237" s="1"/>
  <c r="G9" i="238"/>
  <c r="K9" i="238"/>
  <c r="M9" i="238" s="1"/>
  <c r="M8" i="238" s="1"/>
  <c r="M7" i="238" s="1"/>
  <c r="G9" i="239"/>
  <c r="K9" i="239"/>
  <c r="G9" i="240"/>
  <c r="K9" i="240"/>
  <c r="K8" i="240" s="1"/>
  <c r="K7" i="240" s="1"/>
  <c r="G9" i="241"/>
  <c r="K9" i="241"/>
  <c r="M9" i="241" s="1"/>
  <c r="M8" i="241"/>
  <c r="M7" i="241" s="1"/>
  <c r="G9" i="242"/>
  <c r="K9" i="242"/>
  <c r="M9" i="242" s="1"/>
  <c r="M8" i="242" s="1"/>
  <c r="M7" i="242" s="1"/>
  <c r="G9" i="243"/>
  <c r="K9" i="243"/>
  <c r="K8" i="243" s="1"/>
  <c r="K7" i="243" s="1"/>
  <c r="G9" i="244"/>
  <c r="K9" i="244"/>
  <c r="G9" i="245"/>
  <c r="K9" i="245"/>
  <c r="G9" i="159"/>
  <c r="K9" i="159"/>
  <c r="G9" i="246"/>
  <c r="M9" i="246" s="1"/>
  <c r="M8" i="246" s="1"/>
  <c r="M7" i="246" s="1"/>
  <c r="K9" i="246"/>
  <c r="G9" i="247"/>
  <c r="K9" i="247"/>
  <c r="G9" i="248"/>
  <c r="K9" i="248"/>
  <c r="M9" i="248"/>
  <c r="M8" i="248" s="1"/>
  <c r="M7" i="248" s="1"/>
  <c r="G9" i="249"/>
  <c r="G9" i="250"/>
  <c r="K9" i="250"/>
  <c r="K8" i="250" s="1"/>
  <c r="K7" i="250" s="1"/>
  <c r="G9" i="251"/>
  <c r="K9" i="251"/>
  <c r="G9" i="252"/>
  <c r="K9" i="252"/>
  <c r="K8" i="252" s="1"/>
  <c r="K7" i="252" s="1"/>
  <c r="G9" i="253"/>
  <c r="K9" i="253"/>
  <c r="G9" i="254"/>
  <c r="M9" i="254" s="1"/>
  <c r="M8" i="254" s="1"/>
  <c r="M7" i="254" s="1"/>
  <c r="K9" i="254"/>
  <c r="G9" i="255"/>
  <c r="M9" i="255" s="1"/>
  <c r="M8" i="255" s="1"/>
  <c r="M7" i="255" s="1"/>
  <c r="K9" i="255"/>
  <c r="G9" i="256"/>
  <c r="K9" i="256"/>
  <c r="K8" i="238"/>
  <c r="K7" i="238" s="1"/>
  <c r="K8" i="239"/>
  <c r="K7" i="239" s="1"/>
  <c r="K8" i="241"/>
  <c r="K7" i="241" s="1"/>
  <c r="K8" i="242"/>
  <c r="K7" i="242" s="1"/>
  <c r="K8" i="244"/>
  <c r="K7" i="244" s="1"/>
  <c r="K8" i="159"/>
  <c r="K7" i="159" s="1"/>
  <c r="K8" i="246"/>
  <c r="K7" i="246" s="1"/>
  <c r="K8" i="247"/>
  <c r="K7" i="247" s="1"/>
  <c r="K8" i="248"/>
  <c r="K7" i="248" s="1"/>
  <c r="K8" i="251"/>
  <c r="K7" i="251" s="1"/>
  <c r="K8" i="253"/>
  <c r="K7" i="253" s="1"/>
  <c r="K8" i="254"/>
  <c r="K7" i="254" s="1"/>
  <c r="K8" i="255"/>
  <c r="K7" i="255" s="1"/>
  <c r="K8" i="256"/>
  <c r="K7" i="256" s="1"/>
  <c r="I8" i="237"/>
  <c r="I7" i="237" s="1"/>
  <c r="I8" i="238"/>
  <c r="I7" i="238" s="1"/>
  <c r="I8" i="239"/>
  <c r="I7" i="239" s="1"/>
  <c r="I8" i="240"/>
  <c r="I7" i="240"/>
  <c r="I8" i="241"/>
  <c r="I7" i="241" s="1"/>
  <c r="I8" i="242"/>
  <c r="I7" i="242" s="1"/>
  <c r="I8" i="243"/>
  <c r="I7" i="243" s="1"/>
  <c r="I8" i="244"/>
  <c r="I7" i="244"/>
  <c r="I8" i="245"/>
  <c r="I7" i="245" s="1"/>
  <c r="I8" i="159"/>
  <c r="I7" i="159" s="1"/>
  <c r="I8" i="246"/>
  <c r="I7" i="246" s="1"/>
  <c r="I8" i="247"/>
  <c r="I7" i="247"/>
  <c r="I8" i="248"/>
  <c r="I7" i="248" s="1"/>
  <c r="I8" i="249"/>
  <c r="I7" i="249" s="1"/>
  <c r="I8" i="250"/>
  <c r="I7" i="250" s="1"/>
  <c r="I8" i="251"/>
  <c r="I7" i="251"/>
  <c r="I8" i="252"/>
  <c r="I7" i="252" s="1"/>
  <c r="I8" i="253"/>
  <c r="I7" i="253" s="1"/>
  <c r="I8" i="254"/>
  <c r="I7" i="254" s="1"/>
  <c r="I8" i="255"/>
  <c r="I7" i="255"/>
  <c r="I8" i="256"/>
  <c r="I7" i="256" s="1"/>
  <c r="G8" i="237"/>
  <c r="G7" i="237" s="1"/>
  <c r="G8" i="238"/>
  <c r="G7" i="238" s="1"/>
  <c r="G8" i="239"/>
  <c r="G7" i="239" s="1"/>
  <c r="G8" i="240"/>
  <c r="G7" i="240" s="1"/>
  <c r="G8" i="241"/>
  <c r="G7" i="241" s="1"/>
  <c r="G8" i="242"/>
  <c r="G7" i="242" s="1"/>
  <c r="G8" i="243"/>
  <c r="G7" i="243" s="1"/>
  <c r="G8" i="244"/>
  <c r="G7" i="244" s="1"/>
  <c r="G8" i="245"/>
  <c r="G7" i="245" s="1"/>
  <c r="G8" i="159"/>
  <c r="G7" i="159" s="1"/>
  <c r="G8" i="246"/>
  <c r="G7" i="246" s="1"/>
  <c r="G8" i="248"/>
  <c r="G7" i="248" s="1"/>
  <c r="G8" i="249"/>
  <c r="G7" i="249" s="1"/>
  <c r="G8" i="250"/>
  <c r="G7" i="250" s="1"/>
  <c r="G8" i="251"/>
  <c r="G7" i="251" s="1"/>
  <c r="G8" i="252"/>
  <c r="G7" i="252" s="1"/>
  <c r="G8" i="253"/>
  <c r="G7" i="253" s="1"/>
  <c r="G8" i="254"/>
  <c r="G7" i="254" s="1"/>
  <c r="G8" i="255"/>
  <c r="G7" i="255" s="1"/>
  <c r="E8" i="237"/>
  <c r="E7" i="237" s="1"/>
  <c r="E8" i="238"/>
  <c r="E7" i="238" s="1"/>
  <c r="E8" i="239"/>
  <c r="E7" i="239" s="1"/>
  <c r="E8" i="240"/>
  <c r="E7" i="240" s="1"/>
  <c r="E8" i="241"/>
  <c r="E7" i="241" s="1"/>
  <c r="E8" i="242"/>
  <c r="E7" i="242" s="1"/>
  <c r="E8" i="243"/>
  <c r="E7" i="243" s="1"/>
  <c r="E8" i="244"/>
  <c r="E7" i="244"/>
  <c r="E8" i="245"/>
  <c r="E7" i="245" s="1"/>
  <c r="E8" i="159"/>
  <c r="E7" i="159" s="1"/>
  <c r="E8" i="246"/>
  <c r="E7" i="246" s="1"/>
  <c r="E8" i="247"/>
  <c r="E7" i="247"/>
  <c r="E8" i="248"/>
  <c r="E7" i="248" s="1"/>
  <c r="E8" i="249"/>
  <c r="E7" i="249" s="1"/>
  <c r="E8" i="250"/>
  <c r="E7" i="250" s="1"/>
  <c r="E8" i="251"/>
  <c r="E7" i="251"/>
  <c r="E8" i="252"/>
  <c r="E7" i="252" s="1"/>
  <c r="E8" i="253"/>
  <c r="E7" i="253" s="1"/>
  <c r="E8" i="254"/>
  <c r="E7" i="254" s="1"/>
  <c r="E8" i="255"/>
  <c r="E7" i="255"/>
  <c r="E8" i="256"/>
  <c r="E7" i="256" s="1"/>
  <c r="J8" i="237"/>
  <c r="J7" i="237" s="1"/>
  <c r="F8" i="237"/>
  <c r="F7" i="237" s="1"/>
  <c r="J8" i="238"/>
  <c r="J7" i="238" s="1"/>
  <c r="F8" i="238"/>
  <c r="F7" i="238" s="1"/>
  <c r="J8" i="239"/>
  <c r="J7" i="239" s="1"/>
  <c r="F8" i="239"/>
  <c r="F7" i="239" s="1"/>
  <c r="J8" i="240"/>
  <c r="J7" i="240" s="1"/>
  <c r="F8" i="240"/>
  <c r="F7" i="240" s="1"/>
  <c r="J8" i="241"/>
  <c r="J7" i="241" s="1"/>
  <c r="F8" i="241"/>
  <c r="F7" i="241" s="1"/>
  <c r="J8" i="242"/>
  <c r="J7" i="242" s="1"/>
  <c r="F8" i="242"/>
  <c r="F7" i="242" s="1"/>
  <c r="J8" i="243"/>
  <c r="J7" i="243" s="1"/>
  <c r="F8" i="243"/>
  <c r="F7" i="243" s="1"/>
  <c r="J8" i="244"/>
  <c r="J7" i="244" s="1"/>
  <c r="F8" i="244"/>
  <c r="F7" i="244" s="1"/>
  <c r="J8" i="245"/>
  <c r="J7" i="245" s="1"/>
  <c r="F8" i="245"/>
  <c r="F7" i="245" s="1"/>
  <c r="J8" i="159"/>
  <c r="J7" i="159" s="1"/>
  <c r="F8" i="159"/>
  <c r="F7" i="159" s="1"/>
  <c r="J8" i="246"/>
  <c r="J7" i="246" s="1"/>
  <c r="F8" i="246"/>
  <c r="F7" i="246" s="1"/>
  <c r="J8" i="247"/>
  <c r="J7" i="247" s="1"/>
  <c r="F8" i="247"/>
  <c r="F7" i="247" s="1"/>
  <c r="J8" i="248"/>
  <c r="J7" i="248" s="1"/>
  <c r="F8" i="248"/>
  <c r="F7" i="248" s="1"/>
  <c r="F8" i="249"/>
  <c r="F7" i="249" s="1"/>
  <c r="J8" i="250"/>
  <c r="J7" i="250" s="1"/>
  <c r="F8" i="250"/>
  <c r="F7" i="250" s="1"/>
  <c r="J8" i="251"/>
  <c r="J7" i="251" s="1"/>
  <c r="F8" i="251"/>
  <c r="F7" i="251" s="1"/>
  <c r="J8" i="252"/>
  <c r="J7" i="252" s="1"/>
  <c r="F8" i="252"/>
  <c r="F7" i="252" s="1"/>
  <c r="J8" i="253"/>
  <c r="J7" i="253" s="1"/>
  <c r="F8" i="253"/>
  <c r="F7" i="253" s="1"/>
  <c r="J8" i="254"/>
  <c r="J7" i="254" s="1"/>
  <c r="F8" i="254"/>
  <c r="F7" i="254" s="1"/>
  <c r="J8" i="255"/>
  <c r="J7" i="255" s="1"/>
  <c r="F8" i="255"/>
  <c r="F7" i="255" s="1"/>
  <c r="J8" i="256"/>
  <c r="J7" i="256" s="1"/>
  <c r="F8" i="256"/>
  <c r="F7" i="256" s="1"/>
  <c r="B7" i="237"/>
  <c r="BA2" i="237" s="1"/>
  <c r="B7" i="238"/>
  <c r="BA2" i="238" s="1"/>
  <c r="B7" i="239"/>
  <c r="AN2" i="239" s="1"/>
  <c r="B7" i="240"/>
  <c r="B7" i="241"/>
  <c r="BA2" i="241" s="1"/>
  <c r="B7" i="242"/>
  <c r="BA2" i="242" s="1"/>
  <c r="B7" i="243"/>
  <c r="BA2" i="243" s="1"/>
  <c r="B7" i="244"/>
  <c r="B7" i="245"/>
  <c r="BA2" i="245" s="1"/>
  <c r="B7" i="159"/>
  <c r="BA2" i="159" s="1"/>
  <c r="B7" i="246"/>
  <c r="B7" i="247"/>
  <c r="AN2" i="247" s="1"/>
  <c r="B7" i="248"/>
  <c r="BA2" i="248" s="1"/>
  <c r="B7" i="249"/>
  <c r="B7" i="250"/>
  <c r="B7" i="251"/>
  <c r="BA2" i="251" s="1"/>
  <c r="B7" i="252"/>
  <c r="BA2" i="252" s="1"/>
  <c r="B7" i="253"/>
  <c r="B7" i="254"/>
  <c r="B7" i="255"/>
  <c r="BA2" i="255" s="1"/>
  <c r="B7" i="256"/>
  <c r="BA2" i="256" s="1"/>
  <c r="B8" i="237"/>
  <c r="B8" i="238"/>
  <c r="B8" i="239"/>
  <c r="B8" i="240"/>
  <c r="Y3" i="240" s="1"/>
  <c r="B8" i="241"/>
  <c r="B8" i="242"/>
  <c r="AN3" i="242" s="1"/>
  <c r="B8" i="243"/>
  <c r="B8" i="244"/>
  <c r="B8" i="245"/>
  <c r="B8" i="159"/>
  <c r="BA3" i="159" s="1"/>
  <c r="B8" i="246"/>
  <c r="B8" i="247"/>
  <c r="Y3" i="247" s="1"/>
  <c r="B8" i="248"/>
  <c r="B8" i="249"/>
  <c r="B8" i="250"/>
  <c r="B8" i="251"/>
  <c r="B8" i="252"/>
  <c r="B8" i="253"/>
  <c r="B8" i="254"/>
  <c r="B8" i="255"/>
  <c r="Y3" i="255" s="1"/>
  <c r="B8" i="256"/>
  <c r="C30" i="237"/>
  <c r="B30" i="237"/>
  <c r="BA25" i="237" s="1"/>
  <c r="C30" i="238"/>
  <c r="BB25" i="238" s="1"/>
  <c r="B30" i="238"/>
  <c r="BA25" i="238" s="1"/>
  <c r="C30" i="239"/>
  <c r="BB25" i="239" s="1"/>
  <c r="B30" i="239"/>
  <c r="BA25" i="239" s="1"/>
  <c r="C30" i="240"/>
  <c r="B30" i="240"/>
  <c r="BA25" i="240" s="1"/>
  <c r="C30" i="241"/>
  <c r="BB25" i="241" s="1"/>
  <c r="B30" i="241"/>
  <c r="BA25" i="241" s="1"/>
  <c r="C30" i="242"/>
  <c r="B30" i="242"/>
  <c r="BA25" i="242" s="1"/>
  <c r="C30" i="243"/>
  <c r="BB25" i="243" s="1"/>
  <c r="B30" i="243"/>
  <c r="BA25" i="243" s="1"/>
  <c r="C30" i="244"/>
  <c r="B30" i="244"/>
  <c r="BA25" i="244" s="1"/>
  <c r="C30" i="245"/>
  <c r="B30" i="245"/>
  <c r="BA25" i="245" s="1"/>
  <c r="C30" i="159"/>
  <c r="BB25" i="159" s="1"/>
  <c r="B30" i="159"/>
  <c r="BA25" i="159" s="1"/>
  <c r="C30" i="246"/>
  <c r="BB25" i="246" s="1"/>
  <c r="B30" i="246"/>
  <c r="BA25" i="246" s="1"/>
  <c r="C30" i="247"/>
  <c r="B30" i="247"/>
  <c r="BA25" i="247" s="1"/>
  <c r="C30" i="248"/>
  <c r="BB25" i="248" s="1"/>
  <c r="B30" i="248"/>
  <c r="BA25" i="248" s="1"/>
  <c r="C30" i="249"/>
  <c r="BB25" i="249" s="1"/>
  <c r="B30" i="249"/>
  <c r="AN25" i="249" s="1"/>
  <c r="C30" i="250"/>
  <c r="BB25" i="250" s="1"/>
  <c r="B30" i="250"/>
  <c r="BA25" i="250" s="1"/>
  <c r="C30" i="251"/>
  <c r="B30" i="251"/>
  <c r="BA25" i="251" s="1"/>
  <c r="C30" i="252"/>
  <c r="BB25" i="252" s="1"/>
  <c r="B30" i="252"/>
  <c r="BA25" i="252" s="1"/>
  <c r="C30" i="253"/>
  <c r="B30" i="253"/>
  <c r="BA25" i="253" s="1"/>
  <c r="C30" i="254"/>
  <c r="BB25" i="254" s="1"/>
  <c r="B30" i="254"/>
  <c r="BA25" i="254" s="1"/>
  <c r="C30" i="255"/>
  <c r="B30" i="255"/>
  <c r="BA25" i="255" s="1"/>
  <c r="C30" i="256"/>
  <c r="BB25" i="256" s="1"/>
  <c r="B30" i="256"/>
  <c r="C28" i="237"/>
  <c r="B28" i="237"/>
  <c r="BA23" i="237" s="1"/>
  <c r="C28" i="238"/>
  <c r="B28" i="238"/>
  <c r="F28" i="238" s="1"/>
  <c r="G28" i="238" s="1"/>
  <c r="M28" i="238" s="1"/>
  <c r="O28" i="238" s="1"/>
  <c r="P28" i="238" s="1"/>
  <c r="C28" i="239"/>
  <c r="B28" i="239"/>
  <c r="F28" i="239" s="1"/>
  <c r="G28" i="239" s="1"/>
  <c r="C28" i="240"/>
  <c r="B28" i="240"/>
  <c r="C28" i="241"/>
  <c r="B28" i="241"/>
  <c r="Y23" i="241" s="1"/>
  <c r="C28" i="242"/>
  <c r="B28" i="242"/>
  <c r="C28" i="243"/>
  <c r="B28" i="243"/>
  <c r="AN23" i="243" s="1"/>
  <c r="C28" i="244"/>
  <c r="B28" i="244"/>
  <c r="C28" i="245"/>
  <c r="B28" i="245"/>
  <c r="Y23" i="245" s="1"/>
  <c r="C28" i="159"/>
  <c r="B28" i="159"/>
  <c r="BA23" i="159" s="1"/>
  <c r="C28" i="246"/>
  <c r="B28" i="246"/>
  <c r="Y23" i="246" s="1"/>
  <c r="C28" i="247"/>
  <c r="B28" i="247"/>
  <c r="F28" i="247" s="1"/>
  <c r="G28" i="247" s="1"/>
  <c r="M28" i="247" s="1"/>
  <c r="O28" i="247" s="1"/>
  <c r="P28" i="247" s="1"/>
  <c r="C28" i="248"/>
  <c r="B28" i="248"/>
  <c r="Y23" i="248" s="1"/>
  <c r="C28" i="249"/>
  <c r="B28" i="249"/>
  <c r="C28" i="250"/>
  <c r="B28" i="250"/>
  <c r="BA23" i="250" s="1"/>
  <c r="C28" i="251"/>
  <c r="B28" i="251"/>
  <c r="F28" i="251" s="1"/>
  <c r="G28" i="251" s="1"/>
  <c r="M28" i="251" s="1"/>
  <c r="O28" i="251" s="1"/>
  <c r="P28" i="251" s="1"/>
  <c r="C28" i="252"/>
  <c r="B28" i="252"/>
  <c r="BA23" i="252" s="1"/>
  <c r="C28" i="253"/>
  <c r="B28" i="253"/>
  <c r="C28" i="254"/>
  <c r="B28" i="254"/>
  <c r="AN23" i="254" s="1"/>
  <c r="C28" i="255"/>
  <c r="B28" i="255"/>
  <c r="AN23" i="255" s="1"/>
  <c r="C28" i="256"/>
  <c r="B28" i="256"/>
  <c r="BA23" i="256" s="1"/>
  <c r="C27" i="237"/>
  <c r="B27" i="237"/>
  <c r="C26" i="237"/>
  <c r="B26" i="237"/>
  <c r="Y21" i="237" s="1"/>
  <c r="C27" i="238"/>
  <c r="B27" i="238"/>
  <c r="AN22" i="238" s="1"/>
  <c r="C26" i="238"/>
  <c r="B26" i="238"/>
  <c r="C27" i="239"/>
  <c r="BB22" i="239" s="1"/>
  <c r="B27" i="239"/>
  <c r="C26" i="239"/>
  <c r="B26" i="239"/>
  <c r="AN21" i="239" s="1"/>
  <c r="C27" i="240"/>
  <c r="Z22" i="240" s="1"/>
  <c r="B27" i="240"/>
  <c r="Y22" i="240" s="1"/>
  <c r="C26" i="240"/>
  <c r="B26" i="240"/>
  <c r="C27" i="241"/>
  <c r="AO22" i="241" s="1"/>
  <c r="B27" i="241"/>
  <c r="AN22" i="241" s="1"/>
  <c r="C26" i="241"/>
  <c r="B26" i="241"/>
  <c r="BA21" i="241" s="1"/>
  <c r="C27" i="242"/>
  <c r="B27" i="242"/>
  <c r="C26" i="242"/>
  <c r="B26" i="242"/>
  <c r="C27" i="243"/>
  <c r="B27" i="243"/>
  <c r="Y22" i="243" s="1"/>
  <c r="C26" i="243"/>
  <c r="B26" i="243"/>
  <c r="C27" i="244"/>
  <c r="B27" i="244"/>
  <c r="BA22" i="244" s="1"/>
  <c r="C26" i="244"/>
  <c r="B26" i="244"/>
  <c r="Y21" i="244" s="1"/>
  <c r="C27" i="245"/>
  <c r="B27" i="245"/>
  <c r="BA22" i="245" s="1"/>
  <c r="C26" i="245"/>
  <c r="B26" i="245"/>
  <c r="BA21" i="245" s="1"/>
  <c r="C27" i="159"/>
  <c r="B27" i="159"/>
  <c r="C26" i="159"/>
  <c r="B26" i="159"/>
  <c r="C27" i="246"/>
  <c r="B27" i="246"/>
  <c r="C26" i="246"/>
  <c r="B26" i="246"/>
  <c r="Y21" i="246" s="1"/>
  <c r="C27" i="247"/>
  <c r="B27" i="247"/>
  <c r="C26" i="247"/>
  <c r="BB21" i="247" s="1"/>
  <c r="B26" i="247"/>
  <c r="Y21" i="247" s="1"/>
  <c r="C27" i="248"/>
  <c r="B27" i="248"/>
  <c r="AN22" i="248" s="1"/>
  <c r="C26" i="248"/>
  <c r="AO21" i="248" s="1"/>
  <c r="B26" i="248"/>
  <c r="AN21" i="248" s="1"/>
  <c r="C27" i="249"/>
  <c r="B27" i="249"/>
  <c r="Y22" i="249" s="1"/>
  <c r="C26" i="249"/>
  <c r="AO21" i="249"/>
  <c r="B26" i="249"/>
  <c r="BA21" i="249" s="1"/>
  <c r="C27" i="250"/>
  <c r="B27" i="250"/>
  <c r="AN22" i="250" s="1"/>
  <c r="C26" i="250"/>
  <c r="AO21" i="250" s="1"/>
  <c r="B26" i="250"/>
  <c r="C27" i="251"/>
  <c r="BB22" i="251" s="1"/>
  <c r="B27" i="251"/>
  <c r="C26" i="251"/>
  <c r="Z21" i="251" s="1"/>
  <c r="AB21" i="251" s="1"/>
  <c r="B26" i="251"/>
  <c r="Y21" i="251" s="1"/>
  <c r="C27" i="252"/>
  <c r="Z22" i="252" s="1"/>
  <c r="B27" i="252"/>
  <c r="C26" i="252"/>
  <c r="B26" i="252"/>
  <c r="Y21" i="252" s="1"/>
  <c r="C27" i="253"/>
  <c r="B27" i="253"/>
  <c r="C26" i="253"/>
  <c r="B26" i="253"/>
  <c r="C27" i="254"/>
  <c r="B27" i="254"/>
  <c r="C26" i="254"/>
  <c r="Z21" i="254" s="1"/>
  <c r="B26" i="254"/>
  <c r="C27" i="255"/>
  <c r="B27" i="255"/>
  <c r="BA22" i="255" s="1"/>
  <c r="C26" i="255"/>
  <c r="B26" i="255"/>
  <c r="BA21" i="255" s="1"/>
  <c r="C27" i="256"/>
  <c r="B27" i="256"/>
  <c r="AN22" i="256" s="1"/>
  <c r="C26" i="256"/>
  <c r="B26" i="256"/>
  <c r="C25" i="237"/>
  <c r="B25" i="237"/>
  <c r="C24" i="237"/>
  <c r="B24" i="237"/>
  <c r="C25" i="238"/>
  <c r="B25" i="238"/>
  <c r="C24" i="238"/>
  <c r="B24" i="238"/>
  <c r="C25" i="239"/>
  <c r="B25" i="239"/>
  <c r="C24" i="239"/>
  <c r="B24" i="239"/>
  <c r="C25" i="240"/>
  <c r="B25" i="240"/>
  <c r="C24" i="240"/>
  <c r="B24" i="240"/>
  <c r="C25" i="241"/>
  <c r="B25" i="241"/>
  <c r="C24" i="241"/>
  <c r="B24" i="241"/>
  <c r="C25" i="242"/>
  <c r="B25" i="242"/>
  <c r="C24" i="242"/>
  <c r="B24" i="242"/>
  <c r="C25" i="243"/>
  <c r="B25" i="243"/>
  <c r="C24" i="243"/>
  <c r="B24" i="243"/>
  <c r="C25" i="244"/>
  <c r="B25" i="244"/>
  <c r="C24" i="244"/>
  <c r="B24" i="244"/>
  <c r="C25" i="245"/>
  <c r="B25" i="245"/>
  <c r="C24" i="245"/>
  <c r="B24" i="245"/>
  <c r="C25" i="159"/>
  <c r="B25" i="159"/>
  <c r="C24" i="159"/>
  <c r="B24" i="159"/>
  <c r="C25" i="246"/>
  <c r="B25" i="246"/>
  <c r="C24" i="246"/>
  <c r="B24" i="246"/>
  <c r="C25" i="247"/>
  <c r="B25" i="247"/>
  <c r="C24" i="247"/>
  <c r="B24" i="247"/>
  <c r="C25" i="248"/>
  <c r="B25" i="248"/>
  <c r="C24" i="248"/>
  <c r="B24" i="248"/>
  <c r="C25" i="249"/>
  <c r="B25" i="249"/>
  <c r="C24" i="249"/>
  <c r="B24" i="249"/>
  <c r="C25" i="250"/>
  <c r="AO20" i="250" s="1"/>
  <c r="B25" i="250"/>
  <c r="C24" i="250"/>
  <c r="B24" i="250"/>
  <c r="C25" i="251"/>
  <c r="B25" i="251"/>
  <c r="C24" i="251"/>
  <c r="B24" i="251"/>
  <c r="C25" i="252"/>
  <c r="B25" i="252"/>
  <c r="C24" i="252"/>
  <c r="B24" i="252"/>
  <c r="C25" i="253"/>
  <c r="B25" i="253"/>
  <c r="C24" i="253"/>
  <c r="B24" i="253"/>
  <c r="C25" i="254"/>
  <c r="B25" i="254"/>
  <c r="C24" i="254"/>
  <c r="B24" i="254"/>
  <c r="C25" i="255"/>
  <c r="B25" i="255"/>
  <c r="C24" i="255"/>
  <c r="B24" i="255"/>
  <c r="C25" i="256"/>
  <c r="B25" i="256"/>
  <c r="C24" i="256"/>
  <c r="B24" i="256"/>
  <c r="B29" i="237"/>
  <c r="B29" i="238"/>
  <c r="B29" i="239"/>
  <c r="BA24" i="239" s="1"/>
  <c r="B29" i="240"/>
  <c r="B29" i="241"/>
  <c r="B29" i="242"/>
  <c r="B29" i="243"/>
  <c r="B29" i="244"/>
  <c r="B29" i="245"/>
  <c r="B29" i="159"/>
  <c r="AN24" i="159" s="1"/>
  <c r="B29" i="246"/>
  <c r="Y24" i="246" s="1"/>
  <c r="B29" i="247"/>
  <c r="B29" i="248"/>
  <c r="B29" i="249"/>
  <c r="Y24" i="249" s="1"/>
  <c r="B29" i="250"/>
  <c r="B29" i="251"/>
  <c r="B29" i="252"/>
  <c r="B29" i="253"/>
  <c r="B29" i="254"/>
  <c r="BA24" i="254" s="1"/>
  <c r="B29" i="255"/>
  <c r="B29" i="256"/>
  <c r="B23" i="237"/>
  <c r="B23" i="238"/>
  <c r="B23" i="239"/>
  <c r="B23" i="240"/>
  <c r="BA18" i="240" s="1"/>
  <c r="B23" i="241"/>
  <c r="B23" i="242"/>
  <c r="B23" i="243"/>
  <c r="B23" i="244"/>
  <c r="B23" i="245"/>
  <c r="B23" i="159"/>
  <c r="B23" i="246"/>
  <c r="B23" i="247"/>
  <c r="B23" i="248"/>
  <c r="B23" i="249"/>
  <c r="B23" i="250"/>
  <c r="B23" i="251"/>
  <c r="B23" i="252"/>
  <c r="B23" i="253"/>
  <c r="B23" i="254"/>
  <c r="B23" i="255"/>
  <c r="B23" i="256"/>
  <c r="C22" i="237"/>
  <c r="B22" i="237"/>
  <c r="C21" i="237"/>
  <c r="B21" i="237"/>
  <c r="C22" i="238"/>
  <c r="B22" i="238"/>
  <c r="C21" i="238"/>
  <c r="B21" i="238"/>
  <c r="C22" i="239"/>
  <c r="B22" i="239"/>
  <c r="C21" i="239"/>
  <c r="B21" i="239"/>
  <c r="C22" i="240"/>
  <c r="B22" i="240"/>
  <c r="C21" i="240"/>
  <c r="B21" i="240"/>
  <c r="C22" i="241"/>
  <c r="B22" i="241"/>
  <c r="C21" i="241"/>
  <c r="B21" i="241"/>
  <c r="C22" i="242"/>
  <c r="B22" i="242"/>
  <c r="C21" i="242"/>
  <c r="B21" i="242"/>
  <c r="C22" i="243"/>
  <c r="B22" i="243"/>
  <c r="C21" i="243"/>
  <c r="B21" i="243"/>
  <c r="C22" i="244"/>
  <c r="B22" i="244"/>
  <c r="C21" i="244"/>
  <c r="B21" i="244"/>
  <c r="C22" i="245"/>
  <c r="B22" i="245"/>
  <c r="C21" i="245"/>
  <c r="B21" i="245"/>
  <c r="C22" i="159"/>
  <c r="B22" i="159"/>
  <c r="C21" i="159"/>
  <c r="B21" i="159"/>
  <c r="C22" i="246"/>
  <c r="B22" i="246"/>
  <c r="C21" i="246"/>
  <c r="B21" i="246"/>
  <c r="C22" i="247"/>
  <c r="B22" i="247"/>
  <c r="C21" i="247"/>
  <c r="B21" i="247"/>
  <c r="C22" i="248"/>
  <c r="B22" i="248"/>
  <c r="C21" i="248"/>
  <c r="B21" i="248"/>
  <c r="C22" i="249"/>
  <c r="B22" i="249"/>
  <c r="C21" i="249"/>
  <c r="B21" i="249"/>
  <c r="C22" i="250"/>
  <c r="B22" i="250"/>
  <c r="C21" i="250"/>
  <c r="B21" i="250"/>
  <c r="C22" i="251"/>
  <c r="B22" i="251"/>
  <c r="C21" i="251"/>
  <c r="B21" i="251"/>
  <c r="C22" i="252"/>
  <c r="B22" i="252"/>
  <c r="C21" i="252"/>
  <c r="B21" i="252"/>
  <c r="C22" i="253"/>
  <c r="B22" i="253"/>
  <c r="C21" i="253"/>
  <c r="B21" i="253"/>
  <c r="C22" i="254"/>
  <c r="B22" i="254"/>
  <c r="C21" i="254"/>
  <c r="B21" i="254"/>
  <c r="C22" i="255"/>
  <c r="B22" i="255"/>
  <c r="C21" i="255"/>
  <c r="B21" i="255"/>
  <c r="C22" i="256"/>
  <c r="B22" i="256"/>
  <c r="C21" i="256"/>
  <c r="B21" i="256"/>
  <c r="C20" i="237"/>
  <c r="B20" i="237"/>
  <c r="Y15" i="237" s="1"/>
  <c r="C19" i="237"/>
  <c r="B19" i="237"/>
  <c r="C20" i="238"/>
  <c r="B20" i="238"/>
  <c r="AN15" i="238" s="1"/>
  <c r="C19" i="238"/>
  <c r="B19" i="238"/>
  <c r="C20" i="239"/>
  <c r="B20" i="239"/>
  <c r="C19" i="239"/>
  <c r="B19" i="239"/>
  <c r="C20" i="240"/>
  <c r="B20" i="240"/>
  <c r="C19" i="240"/>
  <c r="B19" i="240"/>
  <c r="C20" i="241"/>
  <c r="B20" i="241"/>
  <c r="C19" i="241"/>
  <c r="B19" i="241"/>
  <c r="C20" i="242"/>
  <c r="B20" i="242"/>
  <c r="C19" i="242"/>
  <c r="B19" i="242"/>
  <c r="C20" i="243"/>
  <c r="B20" i="243"/>
  <c r="BA15" i="243" s="1"/>
  <c r="C19" i="243"/>
  <c r="B19" i="243"/>
  <c r="C20" i="244"/>
  <c r="B20" i="244"/>
  <c r="C19" i="244"/>
  <c r="AO14" i="244" s="1"/>
  <c r="B19" i="244"/>
  <c r="C20" i="245"/>
  <c r="B20" i="245"/>
  <c r="C19" i="245"/>
  <c r="B19" i="245"/>
  <c r="C20" i="159"/>
  <c r="BB15" i="159" s="1"/>
  <c r="B20" i="159"/>
  <c r="C19" i="159"/>
  <c r="B19" i="159"/>
  <c r="C20" i="246"/>
  <c r="B20" i="246"/>
  <c r="BA15" i="246" s="1"/>
  <c r="C19" i="246"/>
  <c r="B19" i="246"/>
  <c r="C20" i="247"/>
  <c r="B20" i="247"/>
  <c r="C19" i="247"/>
  <c r="B19" i="247"/>
  <c r="C20" i="248"/>
  <c r="AO15" i="248" s="1"/>
  <c r="B20" i="248"/>
  <c r="BA15" i="248" s="1"/>
  <c r="C19" i="248"/>
  <c r="B19" i="248"/>
  <c r="C20" i="249"/>
  <c r="B20" i="249"/>
  <c r="BA15" i="249" s="1"/>
  <c r="C19" i="249"/>
  <c r="B19" i="249"/>
  <c r="C20" i="250"/>
  <c r="B20" i="250"/>
  <c r="AN15" i="250" s="1"/>
  <c r="C19" i="250"/>
  <c r="B19" i="250"/>
  <c r="C20" i="251"/>
  <c r="B20" i="251"/>
  <c r="AN15" i="251" s="1"/>
  <c r="C19" i="251"/>
  <c r="B19" i="251"/>
  <c r="C20" i="252"/>
  <c r="AO15" i="252" s="1"/>
  <c r="B20" i="252"/>
  <c r="BA15" i="252" s="1"/>
  <c r="C19" i="252"/>
  <c r="B19" i="252"/>
  <c r="C20" i="253"/>
  <c r="B20" i="253"/>
  <c r="AN15" i="253" s="1"/>
  <c r="C19" i="253"/>
  <c r="B19" i="253"/>
  <c r="C20" i="254"/>
  <c r="B20" i="254"/>
  <c r="AN15" i="254" s="1"/>
  <c r="C19" i="254"/>
  <c r="Z14" i="254" s="1"/>
  <c r="B19" i="254"/>
  <c r="C20" i="255"/>
  <c r="B20" i="255"/>
  <c r="C19" i="255"/>
  <c r="B19" i="255"/>
  <c r="C20" i="256"/>
  <c r="BB15" i="256" s="1"/>
  <c r="B20" i="256"/>
  <c r="C19" i="256"/>
  <c r="B19" i="256"/>
  <c r="C9" i="237"/>
  <c r="B9" i="237"/>
  <c r="C9" i="238"/>
  <c r="B9" i="238"/>
  <c r="C9" i="239"/>
  <c r="B9" i="239"/>
  <c r="Y4" i="239" s="1"/>
  <c r="C9" i="240"/>
  <c r="B9" i="240"/>
  <c r="C9" i="241"/>
  <c r="B9" i="241"/>
  <c r="C9" i="242"/>
  <c r="Z4" i="242" s="1"/>
  <c r="B9" i="242"/>
  <c r="C9" i="243"/>
  <c r="B9" i="243"/>
  <c r="BA4" i="243" s="1"/>
  <c r="C9" i="244"/>
  <c r="AO4" i="244" s="1"/>
  <c r="B9" i="244"/>
  <c r="C9" i="245"/>
  <c r="B9" i="245"/>
  <c r="C9" i="159"/>
  <c r="B9" i="159"/>
  <c r="C9" i="246"/>
  <c r="B9" i="246"/>
  <c r="C9" i="247"/>
  <c r="B9" i="247"/>
  <c r="C9" i="248"/>
  <c r="B9" i="248"/>
  <c r="C9" i="249"/>
  <c r="B9" i="249"/>
  <c r="C9" i="250"/>
  <c r="B9" i="250"/>
  <c r="C9" i="251"/>
  <c r="B9" i="251"/>
  <c r="C9" i="252"/>
  <c r="B9" i="252"/>
  <c r="Y4" i="252" s="1"/>
  <c r="C9" i="253"/>
  <c r="B9" i="253"/>
  <c r="C9" i="254"/>
  <c r="B9" i="254"/>
  <c r="C9" i="255"/>
  <c r="B9" i="255"/>
  <c r="C9" i="256"/>
  <c r="B9" i="256"/>
  <c r="J29" i="237"/>
  <c r="J29" i="238"/>
  <c r="J29" i="239"/>
  <c r="J29" i="240"/>
  <c r="J29" i="241"/>
  <c r="J29" i="242"/>
  <c r="J29" i="243"/>
  <c r="J29" i="244"/>
  <c r="J29" i="245"/>
  <c r="J29" i="159"/>
  <c r="J29" i="246"/>
  <c r="J29" i="247"/>
  <c r="J29" i="248"/>
  <c r="J29" i="251"/>
  <c r="J29" i="252"/>
  <c r="J29" i="253"/>
  <c r="J29" i="254"/>
  <c r="J29" i="255"/>
  <c r="J29" i="256"/>
  <c r="F29" i="237"/>
  <c r="F29" i="238"/>
  <c r="F29" i="239"/>
  <c r="F29" i="240"/>
  <c r="F29" i="241"/>
  <c r="F29" i="242"/>
  <c r="F29" i="243"/>
  <c r="F29" i="244"/>
  <c r="F29" i="245"/>
  <c r="F29" i="159"/>
  <c r="F29" i="246"/>
  <c r="F29" i="247"/>
  <c r="F29" i="248"/>
  <c r="F29" i="251"/>
  <c r="F29" i="252"/>
  <c r="F29" i="253"/>
  <c r="F29" i="254"/>
  <c r="F29" i="255"/>
  <c r="F29" i="256"/>
  <c r="J23" i="237"/>
  <c r="J23" i="238"/>
  <c r="J23" i="239"/>
  <c r="J23" i="240"/>
  <c r="J23" i="241"/>
  <c r="J23" i="242"/>
  <c r="J23" i="243"/>
  <c r="J23" i="244"/>
  <c r="J23" i="245"/>
  <c r="J23" i="159"/>
  <c r="J23" i="246"/>
  <c r="J23" i="247"/>
  <c r="J23" i="248"/>
  <c r="J23" i="250"/>
  <c r="J23" i="251"/>
  <c r="J23" i="252"/>
  <c r="J23" i="253"/>
  <c r="J23" i="254"/>
  <c r="J23" i="255"/>
  <c r="J23" i="256"/>
  <c r="O9" i="255"/>
  <c r="P9" i="255" s="1"/>
  <c r="M30" i="251"/>
  <c r="M29" i="251" s="1"/>
  <c r="Q711" i="256"/>
  <c r="G711" i="256"/>
  <c r="U28" i="256"/>
  <c r="V28" i="256" s="1"/>
  <c r="U27" i="256"/>
  <c r="V27" i="256" s="1"/>
  <c r="U26" i="256"/>
  <c r="V26" i="256" s="1"/>
  <c r="U25" i="256"/>
  <c r="V25" i="256" s="1"/>
  <c r="U24" i="256"/>
  <c r="V24" i="256" s="1"/>
  <c r="U23" i="256"/>
  <c r="V23" i="256" s="1"/>
  <c r="U22" i="256"/>
  <c r="V22" i="256" s="1"/>
  <c r="U21" i="256"/>
  <c r="V21" i="256" s="1"/>
  <c r="C36" i="256"/>
  <c r="B36" i="256"/>
  <c r="C35" i="256"/>
  <c r="AO30" i="256" s="1"/>
  <c r="B35" i="256"/>
  <c r="BA30" i="256" s="1"/>
  <c r="I34" i="256"/>
  <c r="I33" i="256" s="1"/>
  <c r="E34" i="256"/>
  <c r="E33" i="256" s="1"/>
  <c r="B34" i="256"/>
  <c r="B33" i="256"/>
  <c r="BA28" i="256" s="1"/>
  <c r="C32" i="256"/>
  <c r="B32" i="256"/>
  <c r="B31" i="256"/>
  <c r="Y26" i="256" s="1"/>
  <c r="U15" i="256"/>
  <c r="V15" i="256" s="1"/>
  <c r="C18" i="256"/>
  <c r="BB13" i="256" s="1"/>
  <c r="B18" i="256"/>
  <c r="BA13" i="256" s="1"/>
  <c r="U14" i="256"/>
  <c r="V14" i="256" s="1"/>
  <c r="R14" i="256"/>
  <c r="S14" i="256" s="1"/>
  <c r="C17" i="256"/>
  <c r="BB12" i="256" s="1"/>
  <c r="B17" i="256"/>
  <c r="AN12" i="256" s="1"/>
  <c r="U13" i="256"/>
  <c r="V13" i="256" s="1"/>
  <c r="R13" i="256"/>
  <c r="S13" i="256" s="1"/>
  <c r="C16" i="256"/>
  <c r="B16" i="256"/>
  <c r="U12" i="256"/>
  <c r="V12" i="256" s="1"/>
  <c r="R12" i="256"/>
  <c r="S12" i="256" s="1"/>
  <c r="C15" i="256"/>
  <c r="Z10" i="256" s="1"/>
  <c r="B15" i="256"/>
  <c r="BA10" i="256" s="1"/>
  <c r="U11" i="256"/>
  <c r="V11" i="256" s="1"/>
  <c r="R11" i="256"/>
  <c r="S11" i="256" s="1"/>
  <c r="C14" i="256"/>
  <c r="Z9" i="256" s="1"/>
  <c r="B14" i="256"/>
  <c r="U10" i="256"/>
  <c r="V10" i="256" s="1"/>
  <c r="R10" i="256"/>
  <c r="S10" i="256" s="1"/>
  <c r="C13" i="256"/>
  <c r="BB8" i="256" s="1"/>
  <c r="B13" i="256"/>
  <c r="U9" i="256"/>
  <c r="V9" i="256" s="1"/>
  <c r="R9" i="256"/>
  <c r="S9" i="256" s="1"/>
  <c r="C12" i="256"/>
  <c r="B12" i="256"/>
  <c r="U8" i="256"/>
  <c r="V8" i="256" s="1"/>
  <c r="R8" i="256"/>
  <c r="S8" i="256" s="1"/>
  <c r="B11" i="256"/>
  <c r="Y6" i="256" s="1"/>
  <c r="U7" i="256"/>
  <c r="V7" i="256" s="1"/>
  <c r="R7" i="256"/>
  <c r="S7" i="256"/>
  <c r="B10" i="256"/>
  <c r="U6" i="256"/>
  <c r="V6" i="256" s="1"/>
  <c r="R6" i="256"/>
  <c r="S6" i="256"/>
  <c r="U5" i="256"/>
  <c r="V5" i="256" s="1"/>
  <c r="R5" i="256"/>
  <c r="S5" i="256" s="1"/>
  <c r="K2" i="256"/>
  <c r="BM1" i="256"/>
  <c r="BL1" i="256"/>
  <c r="BK1" i="256"/>
  <c r="BJ1" i="256"/>
  <c r="BI1" i="256"/>
  <c r="BH1" i="256"/>
  <c r="BG1" i="256"/>
  <c r="BF1" i="256"/>
  <c r="BE1" i="256"/>
  <c r="BD1" i="256"/>
  <c r="BC1" i="256"/>
  <c r="AW1" i="256"/>
  <c r="AV1" i="256"/>
  <c r="AU1" i="256"/>
  <c r="AT1" i="256"/>
  <c r="AS1" i="256"/>
  <c r="AR1" i="256"/>
  <c r="AQ1" i="256"/>
  <c r="AP1" i="256"/>
  <c r="AJ1" i="256"/>
  <c r="AI1" i="256"/>
  <c r="AH1" i="256"/>
  <c r="AG1" i="256"/>
  <c r="AF1" i="256"/>
  <c r="AE1" i="256"/>
  <c r="AD1" i="256"/>
  <c r="AC1" i="256"/>
  <c r="AB1" i="256"/>
  <c r="AA1" i="256"/>
  <c r="Q711" i="255"/>
  <c r="G711" i="255"/>
  <c r="U28" i="255"/>
  <c r="V28" i="255" s="1"/>
  <c r="U27" i="255"/>
  <c r="V27" i="255" s="1"/>
  <c r="U26" i="255"/>
  <c r="V26" i="255" s="1"/>
  <c r="U25" i="255"/>
  <c r="V25" i="255" s="1"/>
  <c r="U24" i="255"/>
  <c r="V24" i="255" s="1"/>
  <c r="U23" i="255"/>
  <c r="V23" i="255" s="1"/>
  <c r="U22" i="255"/>
  <c r="V22" i="255" s="1"/>
  <c r="U21" i="255"/>
  <c r="V21" i="255" s="1"/>
  <c r="O36" i="255"/>
  <c r="P36" i="255" s="1"/>
  <c r="C36" i="255"/>
  <c r="B36" i="255"/>
  <c r="O35" i="255"/>
  <c r="P35" i="255" s="1"/>
  <c r="C35" i="255"/>
  <c r="Z30" i="255" s="1"/>
  <c r="B35" i="255"/>
  <c r="M34" i="255"/>
  <c r="K34" i="255"/>
  <c r="K33" i="255" s="1"/>
  <c r="J34" i="255"/>
  <c r="J33" i="255"/>
  <c r="I34" i="255"/>
  <c r="I33" i="255" s="1"/>
  <c r="E34" i="255"/>
  <c r="E33" i="255" s="1"/>
  <c r="B34" i="255"/>
  <c r="Y29" i="255" s="1"/>
  <c r="B33" i="255"/>
  <c r="C32" i="255"/>
  <c r="B32" i="255"/>
  <c r="B31" i="255"/>
  <c r="U15" i="255"/>
  <c r="V15" i="255" s="1"/>
  <c r="C18" i="255"/>
  <c r="BB13" i="255" s="1"/>
  <c r="B18" i="255"/>
  <c r="U14" i="255"/>
  <c r="V14" i="255" s="1"/>
  <c r="R14" i="255"/>
  <c r="S14" i="255" s="1"/>
  <c r="C17" i="255"/>
  <c r="Z12" i="255" s="1"/>
  <c r="B17" i="255"/>
  <c r="U13" i="255"/>
  <c r="V13" i="255" s="1"/>
  <c r="R13" i="255"/>
  <c r="S13" i="255" s="1"/>
  <c r="C16" i="255"/>
  <c r="B16" i="255"/>
  <c r="U12" i="255"/>
  <c r="V12" i="255" s="1"/>
  <c r="R12" i="255"/>
  <c r="S12" i="255" s="1"/>
  <c r="C15" i="255"/>
  <c r="BB10" i="255" s="1"/>
  <c r="B15" i="255"/>
  <c r="U11" i="255"/>
  <c r="V11" i="255" s="1"/>
  <c r="R11" i="255"/>
  <c r="S11" i="255" s="1"/>
  <c r="C14" i="255"/>
  <c r="Z9" i="255" s="1"/>
  <c r="B14" i="255"/>
  <c r="AN9" i="255" s="1"/>
  <c r="U10" i="255"/>
  <c r="V10" i="255" s="1"/>
  <c r="R10" i="255"/>
  <c r="S10" i="255" s="1"/>
  <c r="C13" i="255"/>
  <c r="B13" i="255"/>
  <c r="J13" i="255" s="1"/>
  <c r="K13" i="255" s="1"/>
  <c r="U9" i="255"/>
  <c r="V9" i="255" s="1"/>
  <c r="R9" i="255"/>
  <c r="S9" i="255" s="1"/>
  <c r="C12" i="255"/>
  <c r="BB7" i="255" s="1"/>
  <c r="B12" i="255"/>
  <c r="U8" i="255"/>
  <c r="V8" i="255" s="1"/>
  <c r="R8" i="255"/>
  <c r="S8" i="255" s="1"/>
  <c r="B11" i="255"/>
  <c r="U7" i="255"/>
  <c r="V7" i="255" s="1"/>
  <c r="R7" i="255"/>
  <c r="S7" i="255" s="1"/>
  <c r="B10" i="255"/>
  <c r="U6" i="255"/>
  <c r="V6" i="255" s="1"/>
  <c r="R6" i="255"/>
  <c r="S6" i="255" s="1"/>
  <c r="U5" i="255"/>
  <c r="V5" i="255" s="1"/>
  <c r="R5" i="255"/>
  <c r="S5" i="255" s="1"/>
  <c r="K2" i="255"/>
  <c r="BM1" i="255"/>
  <c r="BL1" i="255"/>
  <c r="BK1" i="255"/>
  <c r="BJ1" i="255"/>
  <c r="BI1" i="255"/>
  <c r="BH1" i="255"/>
  <c r="BG1" i="255"/>
  <c r="BF1" i="255"/>
  <c r="BE1" i="255"/>
  <c r="BD1" i="255"/>
  <c r="BC1" i="255"/>
  <c r="AW1" i="255"/>
  <c r="AV1" i="255"/>
  <c r="AU1" i="255"/>
  <c r="AT1" i="255"/>
  <c r="AS1" i="255"/>
  <c r="AR1" i="255"/>
  <c r="AQ1" i="255"/>
  <c r="AP1" i="255"/>
  <c r="AJ1" i="255"/>
  <c r="AI1" i="255"/>
  <c r="AH1" i="255"/>
  <c r="AG1" i="255"/>
  <c r="AF1" i="255"/>
  <c r="AE1" i="255"/>
  <c r="AD1" i="255"/>
  <c r="AC1" i="255"/>
  <c r="AB1" i="255"/>
  <c r="AA1" i="255"/>
  <c r="Q711" i="254"/>
  <c r="G711" i="254"/>
  <c r="U28" i="254"/>
  <c r="V28" i="254" s="1"/>
  <c r="U27" i="254"/>
  <c r="V27" i="254" s="1"/>
  <c r="U26" i="254"/>
  <c r="V26" i="254" s="1"/>
  <c r="U25" i="254"/>
  <c r="V25" i="254" s="1"/>
  <c r="U24" i="254"/>
  <c r="V24" i="254" s="1"/>
  <c r="U23" i="254"/>
  <c r="V23" i="254" s="1"/>
  <c r="U22" i="254"/>
  <c r="V22" i="254" s="1"/>
  <c r="U21" i="254"/>
  <c r="V21" i="254" s="1"/>
  <c r="O36" i="254"/>
  <c r="P36" i="254" s="1"/>
  <c r="C36" i="254"/>
  <c r="B36" i="254"/>
  <c r="Y31" i="254" s="1"/>
  <c r="O35" i="254"/>
  <c r="P35" i="254" s="1"/>
  <c r="C35" i="254"/>
  <c r="BB30" i="254" s="1"/>
  <c r="B35" i="254"/>
  <c r="M34" i="254"/>
  <c r="K34" i="254"/>
  <c r="K33" i="254"/>
  <c r="J34" i="254"/>
  <c r="J33" i="254"/>
  <c r="I34" i="254"/>
  <c r="I33" i="254"/>
  <c r="E34" i="254"/>
  <c r="E33" i="254"/>
  <c r="B34" i="254"/>
  <c r="AN29" i="254" s="1"/>
  <c r="B33" i="254"/>
  <c r="C32" i="254"/>
  <c r="B32" i="254"/>
  <c r="B31" i="254"/>
  <c r="U15" i="254"/>
  <c r="C18" i="254"/>
  <c r="AO13" i="254" s="1"/>
  <c r="B18" i="254"/>
  <c r="AN13" i="254" s="1"/>
  <c r="AV13" i="254" s="1"/>
  <c r="U14" i="254"/>
  <c r="V14" i="254" s="1"/>
  <c r="R14" i="254"/>
  <c r="S14" i="254" s="1"/>
  <c r="C17" i="254"/>
  <c r="AO12" i="254" s="1"/>
  <c r="B17" i="254"/>
  <c r="U13" i="254"/>
  <c r="V13" i="254" s="1"/>
  <c r="R13" i="254"/>
  <c r="S13" i="254" s="1"/>
  <c r="C16" i="254"/>
  <c r="Z11" i="254" s="1"/>
  <c r="B16" i="254"/>
  <c r="Y11" i="254" s="1"/>
  <c r="U12" i="254"/>
  <c r="V12" i="254" s="1"/>
  <c r="R12" i="254"/>
  <c r="S12" i="254" s="1"/>
  <c r="C15" i="254"/>
  <c r="BB10" i="254" s="1"/>
  <c r="B15" i="254"/>
  <c r="U11" i="254"/>
  <c r="V11" i="254" s="1"/>
  <c r="R11" i="254"/>
  <c r="S11" i="254" s="1"/>
  <c r="C14" i="254"/>
  <c r="AO9" i="254"/>
  <c r="B14" i="254"/>
  <c r="U10" i="254"/>
  <c r="V10" i="254" s="1"/>
  <c r="R10" i="254"/>
  <c r="S10" i="254"/>
  <c r="C13" i="254"/>
  <c r="B13" i="254"/>
  <c r="AN8" i="254" s="1"/>
  <c r="U9" i="254"/>
  <c r="V9" i="254" s="1"/>
  <c r="R9" i="254"/>
  <c r="S9" i="254" s="1"/>
  <c r="C12" i="254"/>
  <c r="Z7" i="254" s="1"/>
  <c r="B12" i="254"/>
  <c r="U8" i="254"/>
  <c r="V8" i="254"/>
  <c r="R8" i="254"/>
  <c r="S8" i="254" s="1"/>
  <c r="B11" i="254"/>
  <c r="U7" i="254"/>
  <c r="V7" i="254" s="1"/>
  <c r="R7" i="254"/>
  <c r="S7" i="254" s="1"/>
  <c r="B10" i="254"/>
  <c r="BA5" i="254" s="1"/>
  <c r="U6" i="254"/>
  <c r="V6" i="254" s="1"/>
  <c r="R6" i="254"/>
  <c r="S6" i="254" s="1"/>
  <c r="U5" i="254"/>
  <c r="V5" i="254" s="1"/>
  <c r="R5" i="254"/>
  <c r="S5" i="254" s="1"/>
  <c r="K2" i="254"/>
  <c r="BM1" i="254"/>
  <c r="BL1" i="254"/>
  <c r="BK1" i="254"/>
  <c r="BJ1" i="254"/>
  <c r="BI1" i="254"/>
  <c r="BH1" i="254"/>
  <c r="BG1" i="254"/>
  <c r="BF1" i="254"/>
  <c r="BE1" i="254"/>
  <c r="BD1" i="254"/>
  <c r="BC1" i="254"/>
  <c r="AW1" i="254"/>
  <c r="AV1" i="254"/>
  <c r="AU1" i="254"/>
  <c r="AT1" i="254"/>
  <c r="AS1" i="254"/>
  <c r="AR1" i="254"/>
  <c r="AQ1" i="254"/>
  <c r="AP1" i="254"/>
  <c r="AJ1" i="254"/>
  <c r="AI1" i="254"/>
  <c r="AH1" i="254"/>
  <c r="AG1" i="254"/>
  <c r="AF1" i="254"/>
  <c r="AE1" i="254"/>
  <c r="AD1" i="254"/>
  <c r="AC1" i="254"/>
  <c r="AB1" i="254"/>
  <c r="AA1" i="254"/>
  <c r="Q711" i="253"/>
  <c r="G711" i="253"/>
  <c r="U28" i="253"/>
  <c r="V28" i="253" s="1"/>
  <c r="U27" i="253"/>
  <c r="V27" i="253" s="1"/>
  <c r="U26" i="253"/>
  <c r="V26" i="253" s="1"/>
  <c r="U25" i="253"/>
  <c r="V25" i="253" s="1"/>
  <c r="U24" i="253"/>
  <c r="V24" i="253" s="1"/>
  <c r="U23" i="253"/>
  <c r="V23" i="253" s="1"/>
  <c r="U22" i="253"/>
  <c r="V22" i="253" s="1"/>
  <c r="U21" i="253"/>
  <c r="V21" i="253" s="1"/>
  <c r="O36" i="253"/>
  <c r="P36" i="253"/>
  <c r="C36" i="253"/>
  <c r="B36" i="253"/>
  <c r="O35" i="253"/>
  <c r="P35" i="253"/>
  <c r="C35" i="253"/>
  <c r="BB30" i="253" s="1"/>
  <c r="B35" i="253"/>
  <c r="M34" i="253"/>
  <c r="O34" i="253"/>
  <c r="P34" i="253" s="1"/>
  <c r="K34" i="253"/>
  <c r="K33" i="253"/>
  <c r="J34" i="253"/>
  <c r="J33" i="253" s="1"/>
  <c r="I34" i="253"/>
  <c r="I33" i="253" s="1"/>
  <c r="E34" i="253"/>
  <c r="E33" i="253" s="1"/>
  <c r="B34" i="253"/>
  <c r="AN29" i="253" s="1"/>
  <c r="B33" i="253"/>
  <c r="C32" i="253"/>
  <c r="B32" i="253"/>
  <c r="B31" i="253"/>
  <c r="Y26" i="253" s="1"/>
  <c r="U15" i="253"/>
  <c r="V15" i="253" s="1"/>
  <c r="C18" i="253"/>
  <c r="AO13" i="253" s="1"/>
  <c r="B18" i="253"/>
  <c r="U14" i="253"/>
  <c r="V14" i="253" s="1"/>
  <c r="R14" i="253"/>
  <c r="S14" i="253" s="1"/>
  <c r="C17" i="253"/>
  <c r="Z12" i="253" s="1"/>
  <c r="B17" i="253"/>
  <c r="U13" i="253"/>
  <c r="V13" i="253" s="1"/>
  <c r="R13" i="253"/>
  <c r="S13" i="253" s="1"/>
  <c r="C16" i="253"/>
  <c r="BB11" i="253" s="1"/>
  <c r="B16" i="253"/>
  <c r="U12" i="253"/>
  <c r="V12" i="253" s="1"/>
  <c r="R12" i="253"/>
  <c r="S12" i="253" s="1"/>
  <c r="C15" i="253"/>
  <c r="AO10" i="253" s="1"/>
  <c r="B15" i="253"/>
  <c r="U11" i="253"/>
  <c r="V11" i="253" s="1"/>
  <c r="R11" i="253"/>
  <c r="S11" i="253" s="1"/>
  <c r="C14" i="253"/>
  <c r="AO9" i="253" s="1"/>
  <c r="B14" i="253"/>
  <c r="U10" i="253"/>
  <c r="V10" i="253" s="1"/>
  <c r="R10" i="253"/>
  <c r="S10" i="253" s="1"/>
  <c r="C13" i="253"/>
  <c r="AO8" i="253" s="1"/>
  <c r="B13" i="253"/>
  <c r="U9" i="253"/>
  <c r="V9" i="253" s="1"/>
  <c r="R9" i="253"/>
  <c r="S9" i="253" s="1"/>
  <c r="C12" i="253"/>
  <c r="AO7" i="253" s="1"/>
  <c r="B12" i="253"/>
  <c r="Y7" i="253" s="1"/>
  <c r="U8" i="253"/>
  <c r="V8" i="253" s="1"/>
  <c r="R8" i="253"/>
  <c r="S8" i="253" s="1"/>
  <c r="B11" i="253"/>
  <c r="Y6" i="253" s="1"/>
  <c r="U7" i="253"/>
  <c r="V7" i="253" s="1"/>
  <c r="R7" i="253"/>
  <c r="S7" i="253" s="1"/>
  <c r="B10" i="253"/>
  <c r="U6" i="253"/>
  <c r="V6" i="253" s="1"/>
  <c r="R6" i="253"/>
  <c r="S6" i="253" s="1"/>
  <c r="U5" i="253"/>
  <c r="V5" i="253" s="1"/>
  <c r="R5" i="253"/>
  <c r="S5" i="253" s="1"/>
  <c r="K2" i="253"/>
  <c r="BM1" i="253"/>
  <c r="BL1" i="253"/>
  <c r="BK1" i="253"/>
  <c r="BJ1" i="253"/>
  <c r="BI1" i="253"/>
  <c r="BH1" i="253"/>
  <c r="BG1" i="253"/>
  <c r="BF1" i="253"/>
  <c r="BE1" i="253"/>
  <c r="BD1" i="253"/>
  <c r="BC1" i="253"/>
  <c r="AW1" i="253"/>
  <c r="AV1" i="253"/>
  <c r="AU1" i="253"/>
  <c r="AT1" i="253"/>
  <c r="AS1" i="253"/>
  <c r="AR1" i="253"/>
  <c r="AQ1" i="253"/>
  <c r="AP1" i="253"/>
  <c r="AJ1" i="253"/>
  <c r="AI1" i="253"/>
  <c r="AH1" i="253"/>
  <c r="AG1" i="253"/>
  <c r="AF1" i="253"/>
  <c r="AE1" i="253"/>
  <c r="AD1" i="253"/>
  <c r="AC1" i="253"/>
  <c r="AB1" i="253"/>
  <c r="AA1" i="253"/>
  <c r="Q711" i="252"/>
  <c r="G711" i="252"/>
  <c r="U28" i="252"/>
  <c r="V28" i="252" s="1"/>
  <c r="U27" i="252"/>
  <c r="V27" i="252" s="1"/>
  <c r="U26" i="252"/>
  <c r="V26" i="252" s="1"/>
  <c r="U25" i="252"/>
  <c r="V25" i="252"/>
  <c r="U24" i="252"/>
  <c r="V24" i="252" s="1"/>
  <c r="U23" i="252"/>
  <c r="V23" i="252" s="1"/>
  <c r="U22" i="252"/>
  <c r="V22" i="252" s="1"/>
  <c r="U21" i="252"/>
  <c r="V21" i="252" s="1"/>
  <c r="O36" i="252"/>
  <c r="P36" i="252" s="1"/>
  <c r="C36" i="252"/>
  <c r="B36" i="252"/>
  <c r="BA31" i="252" s="1"/>
  <c r="O35" i="252"/>
  <c r="P35" i="252" s="1"/>
  <c r="C35" i="252"/>
  <c r="B35" i="252"/>
  <c r="M34" i="252"/>
  <c r="M33" i="252" s="1"/>
  <c r="O33" i="252"/>
  <c r="P33" i="252" s="1"/>
  <c r="K34" i="252"/>
  <c r="K33" i="252"/>
  <c r="J34" i="252"/>
  <c r="J33" i="252" s="1"/>
  <c r="I34" i="252"/>
  <c r="I33" i="252" s="1"/>
  <c r="E34" i="252"/>
  <c r="E33" i="252" s="1"/>
  <c r="B34" i="252"/>
  <c r="B33" i="252"/>
  <c r="BA28" i="252" s="1"/>
  <c r="C32" i="252"/>
  <c r="B32" i="252"/>
  <c r="B31" i="252"/>
  <c r="U15" i="252"/>
  <c r="V15" i="252" s="1"/>
  <c r="C18" i="252"/>
  <c r="AO13" i="252" s="1"/>
  <c r="B18" i="252"/>
  <c r="U14" i="252"/>
  <c r="V14" i="252" s="1"/>
  <c r="R14" i="252"/>
  <c r="S14" i="252" s="1"/>
  <c r="C17" i="252"/>
  <c r="BB12" i="252" s="1"/>
  <c r="B17" i="252"/>
  <c r="U13" i="252"/>
  <c r="V13" i="252" s="1"/>
  <c r="R13" i="252"/>
  <c r="S13" i="252" s="1"/>
  <c r="C16" i="252"/>
  <c r="B16" i="252"/>
  <c r="J16" i="252" s="1"/>
  <c r="K16" i="252" s="1"/>
  <c r="U12" i="252"/>
  <c r="V12" i="252" s="1"/>
  <c r="R12" i="252"/>
  <c r="S12" i="252" s="1"/>
  <c r="C15" i="252"/>
  <c r="B15" i="252"/>
  <c r="U11" i="252"/>
  <c r="V11" i="252" s="1"/>
  <c r="R11" i="252"/>
  <c r="S11" i="252" s="1"/>
  <c r="C14" i="252"/>
  <c r="B14" i="252"/>
  <c r="U10" i="252"/>
  <c r="V10" i="252" s="1"/>
  <c r="R10" i="252"/>
  <c r="S10" i="252" s="1"/>
  <c r="C13" i="252"/>
  <c r="B13" i="252"/>
  <c r="J13" i="252" s="1"/>
  <c r="K13" i="252" s="1"/>
  <c r="U9" i="252"/>
  <c r="V9" i="252" s="1"/>
  <c r="R9" i="252"/>
  <c r="S9" i="252" s="1"/>
  <c r="C12" i="252"/>
  <c r="Z7" i="252" s="1"/>
  <c r="B12" i="252"/>
  <c r="AN7" i="252" s="1"/>
  <c r="U8" i="252"/>
  <c r="V8" i="252" s="1"/>
  <c r="R8" i="252"/>
  <c r="S8" i="252" s="1"/>
  <c r="B11" i="252"/>
  <c r="U7" i="252"/>
  <c r="V7" i="252" s="1"/>
  <c r="R7" i="252"/>
  <c r="S7" i="252" s="1"/>
  <c r="B10" i="252"/>
  <c r="U6" i="252"/>
  <c r="V6" i="252" s="1"/>
  <c r="R6" i="252"/>
  <c r="S6" i="252" s="1"/>
  <c r="U5" i="252"/>
  <c r="V5" i="252" s="1"/>
  <c r="R5" i="252"/>
  <c r="S5" i="252" s="1"/>
  <c r="K2" i="252"/>
  <c r="BM1" i="252"/>
  <c r="BL1" i="252"/>
  <c r="BK1" i="252"/>
  <c r="BJ1" i="252"/>
  <c r="BI1" i="252"/>
  <c r="BH1" i="252"/>
  <c r="BG1" i="252"/>
  <c r="BF1" i="252"/>
  <c r="BE1" i="252"/>
  <c r="BD1" i="252"/>
  <c r="BC1" i="252"/>
  <c r="AW1" i="252"/>
  <c r="AV1" i="252"/>
  <c r="AU1" i="252"/>
  <c r="AT1" i="252"/>
  <c r="AS1" i="252"/>
  <c r="AR1" i="252"/>
  <c r="AQ1" i="252"/>
  <c r="AP1" i="252"/>
  <c r="AJ1" i="252"/>
  <c r="AI1" i="252"/>
  <c r="AH1" i="252"/>
  <c r="AG1" i="252"/>
  <c r="AF1" i="252"/>
  <c r="AE1" i="252"/>
  <c r="AD1" i="252"/>
  <c r="AC1" i="252"/>
  <c r="AB1" i="252"/>
  <c r="AA1" i="252"/>
  <c r="Q711" i="251"/>
  <c r="G711" i="251"/>
  <c r="U28" i="251"/>
  <c r="V28" i="251" s="1"/>
  <c r="U27" i="251"/>
  <c r="V27" i="251"/>
  <c r="U26" i="251"/>
  <c r="V26" i="251" s="1"/>
  <c r="U25" i="251"/>
  <c r="V25" i="251" s="1"/>
  <c r="U24" i="251"/>
  <c r="V24" i="251" s="1"/>
  <c r="U23" i="251"/>
  <c r="V23" i="251" s="1"/>
  <c r="U22" i="251"/>
  <c r="V22" i="251" s="1"/>
  <c r="U21" i="251"/>
  <c r="V21" i="251" s="1"/>
  <c r="O36" i="251"/>
  <c r="P36" i="251" s="1"/>
  <c r="C36" i="251"/>
  <c r="B36" i="251"/>
  <c r="O35" i="251"/>
  <c r="P35" i="251" s="1"/>
  <c r="C35" i="251"/>
  <c r="Z30" i="251"/>
  <c r="B35" i="251"/>
  <c r="AN30" i="251" s="1"/>
  <c r="M34" i="251"/>
  <c r="M33" i="251" s="1"/>
  <c r="O33" i="251" s="1"/>
  <c r="P33" i="251" s="1"/>
  <c r="K34" i="251"/>
  <c r="K33" i="251"/>
  <c r="J34" i="251"/>
  <c r="J33" i="251" s="1"/>
  <c r="I34" i="251"/>
  <c r="I33" i="251" s="1"/>
  <c r="E34" i="251"/>
  <c r="E33" i="251" s="1"/>
  <c r="B34" i="251"/>
  <c r="AN29" i="251" s="1"/>
  <c r="B33" i="251"/>
  <c r="Y28" i="251" s="1"/>
  <c r="C32" i="251"/>
  <c r="B32" i="251"/>
  <c r="B31" i="251"/>
  <c r="BA26" i="251" s="1"/>
  <c r="U15" i="251"/>
  <c r="V15" i="251" s="1"/>
  <c r="C18" i="251"/>
  <c r="AO13" i="251" s="1"/>
  <c r="B18" i="251"/>
  <c r="Y13" i="251" s="1"/>
  <c r="U14" i="251"/>
  <c r="V14" i="251" s="1"/>
  <c r="R14" i="251"/>
  <c r="S14" i="251" s="1"/>
  <c r="C17" i="251"/>
  <c r="B17" i="251"/>
  <c r="BA12" i="251" s="1"/>
  <c r="U13" i="251"/>
  <c r="V13" i="251" s="1"/>
  <c r="R13" i="251"/>
  <c r="S13" i="251" s="1"/>
  <c r="C16" i="251"/>
  <c r="B16" i="251"/>
  <c r="U12" i="251"/>
  <c r="V12" i="251" s="1"/>
  <c r="R12" i="251"/>
  <c r="S12" i="251" s="1"/>
  <c r="C15" i="251"/>
  <c r="Z10" i="251" s="1"/>
  <c r="B15" i="251"/>
  <c r="U11" i="251"/>
  <c r="V11" i="251" s="1"/>
  <c r="R11" i="251"/>
  <c r="S11" i="251" s="1"/>
  <c r="C14" i="251"/>
  <c r="AO9" i="251" s="1"/>
  <c r="B14" i="251"/>
  <c r="U10" i="251"/>
  <c r="V10" i="251" s="1"/>
  <c r="R10" i="251"/>
  <c r="S10" i="251" s="1"/>
  <c r="C13" i="251"/>
  <c r="B13" i="251"/>
  <c r="U9" i="251"/>
  <c r="V9" i="251" s="1"/>
  <c r="R9" i="251"/>
  <c r="S9" i="251" s="1"/>
  <c r="C12" i="251"/>
  <c r="AO7" i="251" s="1"/>
  <c r="B12" i="251"/>
  <c r="BA7" i="251"/>
  <c r="U8" i="251"/>
  <c r="V8" i="251" s="1"/>
  <c r="R8" i="251"/>
  <c r="S8" i="251" s="1"/>
  <c r="B11" i="251"/>
  <c r="U7" i="251"/>
  <c r="V7" i="251" s="1"/>
  <c r="R7" i="251"/>
  <c r="S7" i="251" s="1"/>
  <c r="B10" i="251"/>
  <c r="AN5" i="251" s="1"/>
  <c r="U6" i="251"/>
  <c r="V6" i="251" s="1"/>
  <c r="R6" i="251"/>
  <c r="S6" i="251" s="1"/>
  <c r="U5" i="251"/>
  <c r="V5" i="251" s="1"/>
  <c r="R5" i="251"/>
  <c r="S5" i="251" s="1"/>
  <c r="K2" i="251"/>
  <c r="BM1" i="251"/>
  <c r="BL1" i="251"/>
  <c r="BK1" i="251"/>
  <c r="BJ1" i="251"/>
  <c r="BI1" i="251"/>
  <c r="BH1" i="251"/>
  <c r="BG1" i="251"/>
  <c r="BF1" i="251"/>
  <c r="BE1" i="251"/>
  <c r="BD1" i="251"/>
  <c r="BC1" i="251"/>
  <c r="AW1" i="251"/>
  <c r="AV1" i="251"/>
  <c r="AU1" i="251"/>
  <c r="AT1" i="251"/>
  <c r="AS1" i="251"/>
  <c r="AR1" i="251"/>
  <c r="AQ1" i="251"/>
  <c r="AP1" i="251"/>
  <c r="AJ1" i="251"/>
  <c r="AI1" i="251"/>
  <c r="AH1" i="251"/>
  <c r="AG1" i="251"/>
  <c r="AF1" i="251"/>
  <c r="AE1" i="251"/>
  <c r="AD1" i="251"/>
  <c r="AC1" i="251"/>
  <c r="AB1" i="251"/>
  <c r="AA1" i="251"/>
  <c r="Q711" i="250"/>
  <c r="G711" i="250"/>
  <c r="U28" i="250"/>
  <c r="V28" i="250" s="1"/>
  <c r="U27" i="250"/>
  <c r="V27" i="250" s="1"/>
  <c r="U26" i="250"/>
  <c r="V26" i="250" s="1"/>
  <c r="U25" i="250"/>
  <c r="V25" i="250" s="1"/>
  <c r="U24" i="250"/>
  <c r="V24" i="250" s="1"/>
  <c r="U23" i="250"/>
  <c r="V23" i="250" s="1"/>
  <c r="U22" i="250"/>
  <c r="V22" i="250" s="1"/>
  <c r="U21" i="250"/>
  <c r="V21" i="250" s="1"/>
  <c r="O36" i="250"/>
  <c r="P36" i="250"/>
  <c r="C36" i="250"/>
  <c r="B36" i="250"/>
  <c r="BA31" i="250" s="1"/>
  <c r="O35" i="250"/>
  <c r="P35" i="250" s="1"/>
  <c r="C35" i="250"/>
  <c r="BB30" i="250" s="1"/>
  <c r="B35" i="250"/>
  <c r="M34" i="250"/>
  <c r="K34" i="250"/>
  <c r="K33" i="250"/>
  <c r="J34" i="250"/>
  <c r="J33" i="250" s="1"/>
  <c r="I34" i="250"/>
  <c r="I33" i="250" s="1"/>
  <c r="E34" i="250"/>
  <c r="B34" i="250"/>
  <c r="BA29" i="250" s="1"/>
  <c r="E33" i="250"/>
  <c r="B33" i="250"/>
  <c r="C32" i="250"/>
  <c r="B32" i="250"/>
  <c r="P31" i="250"/>
  <c r="B31" i="250"/>
  <c r="U15" i="250"/>
  <c r="C18" i="250"/>
  <c r="B18" i="250"/>
  <c r="BA13" i="250" s="1"/>
  <c r="U14" i="250"/>
  <c r="V14" i="250" s="1"/>
  <c r="R14" i="250"/>
  <c r="S14" i="250" s="1"/>
  <c r="C17" i="250"/>
  <c r="B17" i="250"/>
  <c r="U13" i="250"/>
  <c r="V13" i="250" s="1"/>
  <c r="R13" i="250"/>
  <c r="S13" i="250" s="1"/>
  <c r="C16" i="250"/>
  <c r="B16" i="250"/>
  <c r="U12" i="250"/>
  <c r="V12" i="250" s="1"/>
  <c r="R12" i="250"/>
  <c r="S12" i="250"/>
  <c r="C15" i="250"/>
  <c r="AO10" i="250" s="1"/>
  <c r="B15" i="250"/>
  <c r="U11" i="250"/>
  <c r="V11" i="250"/>
  <c r="R11" i="250"/>
  <c r="S11" i="250" s="1"/>
  <c r="C14" i="250"/>
  <c r="BB9" i="250" s="1"/>
  <c r="B14" i="250"/>
  <c r="U10" i="250"/>
  <c r="V10" i="250" s="1"/>
  <c r="R10" i="250"/>
  <c r="S10" i="250" s="1"/>
  <c r="C13" i="250"/>
  <c r="B13" i="250"/>
  <c r="U9" i="250"/>
  <c r="V9" i="250" s="1"/>
  <c r="R9" i="250"/>
  <c r="S9" i="250" s="1"/>
  <c r="C12" i="250"/>
  <c r="Z7" i="250" s="1"/>
  <c r="B12" i="250"/>
  <c r="AN7" i="250"/>
  <c r="U8" i="250"/>
  <c r="V8" i="250" s="1"/>
  <c r="R8" i="250"/>
  <c r="S8" i="250" s="1"/>
  <c r="B11" i="250"/>
  <c r="Y6" i="250" s="1"/>
  <c r="U7" i="250"/>
  <c r="V7" i="250" s="1"/>
  <c r="R7" i="250"/>
  <c r="S7" i="250" s="1"/>
  <c r="B10" i="250"/>
  <c r="AN5" i="250" s="1"/>
  <c r="U6" i="250"/>
  <c r="V6" i="250" s="1"/>
  <c r="R6" i="250"/>
  <c r="S6" i="250" s="1"/>
  <c r="U5" i="250"/>
  <c r="V5" i="250" s="1"/>
  <c r="R5" i="250"/>
  <c r="S5" i="250" s="1"/>
  <c r="K2" i="250"/>
  <c r="BM1" i="250"/>
  <c r="BL1" i="250"/>
  <c r="BK1" i="250"/>
  <c r="BJ1" i="250"/>
  <c r="BI1" i="250"/>
  <c r="BH1" i="250"/>
  <c r="BG1" i="250"/>
  <c r="BF1" i="250"/>
  <c r="BE1" i="250"/>
  <c r="BD1" i="250"/>
  <c r="BC1" i="250"/>
  <c r="AW1" i="250"/>
  <c r="AV1" i="250"/>
  <c r="AU1" i="250"/>
  <c r="AT1" i="250"/>
  <c r="AS1" i="250"/>
  <c r="AR1" i="250"/>
  <c r="AQ1" i="250"/>
  <c r="AP1" i="250"/>
  <c r="AJ1" i="250"/>
  <c r="AI1" i="250"/>
  <c r="AH1" i="250"/>
  <c r="AG1" i="250"/>
  <c r="AF1" i="250"/>
  <c r="AE1" i="250"/>
  <c r="AD1" i="250"/>
  <c r="AC1" i="250"/>
  <c r="AB1" i="250"/>
  <c r="AA1" i="250"/>
  <c r="Q711" i="249"/>
  <c r="U28" i="249"/>
  <c r="V28" i="249"/>
  <c r="U27" i="249"/>
  <c r="V27" i="249" s="1"/>
  <c r="U26" i="249"/>
  <c r="V26" i="249" s="1"/>
  <c r="U25" i="249"/>
  <c r="V25" i="249" s="1"/>
  <c r="U24" i="249"/>
  <c r="V24" i="249" s="1"/>
  <c r="U23" i="249"/>
  <c r="V23" i="249" s="1"/>
  <c r="U22" i="249"/>
  <c r="V22" i="249" s="1"/>
  <c r="U21" i="249"/>
  <c r="V21" i="249" s="1"/>
  <c r="O36" i="249"/>
  <c r="P36" i="249"/>
  <c r="C36" i="249"/>
  <c r="B36" i="249"/>
  <c r="BA31" i="249" s="1"/>
  <c r="O35" i="249"/>
  <c r="P35" i="249"/>
  <c r="C35" i="249"/>
  <c r="AO30" i="249" s="1"/>
  <c r="B35" i="249"/>
  <c r="AN30" i="249" s="1"/>
  <c r="M34" i="249"/>
  <c r="O34" i="249"/>
  <c r="P34" i="249" s="1"/>
  <c r="K34" i="249"/>
  <c r="K33" i="249" s="1"/>
  <c r="J34" i="249"/>
  <c r="J33" i="249"/>
  <c r="I34" i="249"/>
  <c r="I33" i="249" s="1"/>
  <c r="E34" i="249"/>
  <c r="E33" i="249" s="1"/>
  <c r="B34" i="249"/>
  <c r="B33" i="249"/>
  <c r="BA28" i="249" s="1"/>
  <c r="C32" i="249"/>
  <c r="B32" i="249"/>
  <c r="B31" i="249"/>
  <c r="AN26" i="249" s="1"/>
  <c r="U15" i="249"/>
  <c r="V15" i="249" s="1"/>
  <c r="C18" i="249"/>
  <c r="B18" i="249"/>
  <c r="U14" i="249"/>
  <c r="V14" i="249" s="1"/>
  <c r="R14" i="249"/>
  <c r="S14" i="249"/>
  <c r="C17" i="249"/>
  <c r="B17" i="249"/>
  <c r="U13" i="249"/>
  <c r="V13" i="249"/>
  <c r="R13" i="249"/>
  <c r="S13" i="249" s="1"/>
  <c r="C16" i="249"/>
  <c r="B16" i="249"/>
  <c r="BA11" i="249"/>
  <c r="U12" i="249"/>
  <c r="V12" i="249" s="1"/>
  <c r="R12" i="249"/>
  <c r="S12" i="249" s="1"/>
  <c r="C15" i="249"/>
  <c r="B15" i="249"/>
  <c r="U11" i="249"/>
  <c r="V11" i="249" s="1"/>
  <c r="R11" i="249"/>
  <c r="S11" i="249" s="1"/>
  <c r="C14" i="249"/>
  <c r="B14" i="249"/>
  <c r="BA9" i="249" s="1"/>
  <c r="U10" i="249"/>
  <c r="V10" i="249" s="1"/>
  <c r="R10" i="249"/>
  <c r="S10" i="249" s="1"/>
  <c r="C13" i="249"/>
  <c r="AO8" i="249" s="1"/>
  <c r="B13" i="249"/>
  <c r="U9" i="249"/>
  <c r="V9" i="249" s="1"/>
  <c r="R9" i="249"/>
  <c r="S9" i="249" s="1"/>
  <c r="C12" i="249"/>
  <c r="Z7" i="249" s="1"/>
  <c r="B12" i="249"/>
  <c r="U8" i="249"/>
  <c r="V8" i="249" s="1"/>
  <c r="R8" i="249"/>
  <c r="S8" i="249" s="1"/>
  <c r="B11" i="249"/>
  <c r="BA6" i="249" s="1"/>
  <c r="U7" i="249"/>
  <c r="V7" i="249" s="1"/>
  <c r="R7" i="249"/>
  <c r="S7" i="249" s="1"/>
  <c r="B10" i="249"/>
  <c r="BA5" i="249" s="1"/>
  <c r="U6" i="249"/>
  <c r="V6" i="249" s="1"/>
  <c r="R6" i="249"/>
  <c r="S6" i="249"/>
  <c r="U5" i="249"/>
  <c r="V5" i="249" s="1"/>
  <c r="R5" i="249"/>
  <c r="S5" i="249" s="1"/>
  <c r="K2" i="249"/>
  <c r="BM1" i="249"/>
  <c r="BL1" i="249"/>
  <c r="BK1" i="249"/>
  <c r="BJ1" i="249"/>
  <c r="BI1" i="249"/>
  <c r="BH1" i="249"/>
  <c r="BG1" i="249"/>
  <c r="BF1" i="249"/>
  <c r="BE1" i="249"/>
  <c r="BD1" i="249"/>
  <c r="BC1" i="249"/>
  <c r="AW1" i="249"/>
  <c r="AV1" i="249"/>
  <c r="AU1" i="249"/>
  <c r="AT1" i="249"/>
  <c r="AS1" i="249"/>
  <c r="AR1" i="249"/>
  <c r="AQ1" i="249"/>
  <c r="AP1" i="249"/>
  <c r="AJ1" i="249"/>
  <c r="AI1" i="249"/>
  <c r="AH1" i="249"/>
  <c r="AG1" i="249"/>
  <c r="AF1" i="249"/>
  <c r="AE1" i="249"/>
  <c r="AE22" i="249" s="1"/>
  <c r="AD1" i="249"/>
  <c r="AC1" i="249"/>
  <c r="AB1" i="249"/>
  <c r="AA1" i="249"/>
  <c r="AA22" i="249" s="1"/>
  <c r="AK22" i="249" s="1"/>
  <c r="Q711" i="248"/>
  <c r="G711" i="248"/>
  <c r="U28" i="248"/>
  <c r="V28" i="248"/>
  <c r="U27" i="248"/>
  <c r="V27" i="248" s="1"/>
  <c r="U26" i="248"/>
  <c r="V26" i="248" s="1"/>
  <c r="U25" i="248"/>
  <c r="V25" i="248" s="1"/>
  <c r="U24" i="248"/>
  <c r="V24" i="248" s="1"/>
  <c r="U23" i="248"/>
  <c r="V23" i="248" s="1"/>
  <c r="U22" i="248"/>
  <c r="V22" i="248" s="1"/>
  <c r="U21" i="248"/>
  <c r="V21" i="248" s="1"/>
  <c r="O36" i="248"/>
  <c r="P36" i="248"/>
  <c r="C36" i="248"/>
  <c r="B36" i="248"/>
  <c r="O35" i="248"/>
  <c r="P35" i="248"/>
  <c r="C35" i="248"/>
  <c r="BB30" i="248" s="1"/>
  <c r="B35" i="248"/>
  <c r="BA30" i="248" s="1"/>
  <c r="M34" i="248"/>
  <c r="O34" i="248"/>
  <c r="P34" i="248" s="1"/>
  <c r="K34" i="248"/>
  <c r="K33" i="248" s="1"/>
  <c r="J34" i="248"/>
  <c r="J33" i="248" s="1"/>
  <c r="I34" i="248"/>
  <c r="I33" i="248" s="1"/>
  <c r="E34" i="248"/>
  <c r="E33" i="248" s="1"/>
  <c r="B34" i="248"/>
  <c r="AN29" i="248" s="1"/>
  <c r="B33" i="248"/>
  <c r="AN28" i="248" s="1"/>
  <c r="C32" i="248"/>
  <c r="B32" i="248"/>
  <c r="B31" i="248"/>
  <c r="AN26" i="248" s="1"/>
  <c r="U15" i="248"/>
  <c r="V15" i="248" s="1"/>
  <c r="C18" i="248"/>
  <c r="B18" i="248"/>
  <c r="U14" i="248"/>
  <c r="V14" i="248" s="1"/>
  <c r="R14" i="248"/>
  <c r="S14" i="248" s="1"/>
  <c r="C17" i="248"/>
  <c r="B17" i="248"/>
  <c r="U13" i="248"/>
  <c r="V13" i="248" s="1"/>
  <c r="R13" i="248"/>
  <c r="S13" i="248" s="1"/>
  <c r="C16" i="248"/>
  <c r="B16" i="248"/>
  <c r="U12" i="248"/>
  <c r="V12" i="248" s="1"/>
  <c r="R12" i="248"/>
  <c r="S12" i="248" s="1"/>
  <c r="C15" i="248"/>
  <c r="B15" i="248"/>
  <c r="U11" i="248"/>
  <c r="V11" i="248" s="1"/>
  <c r="R11" i="248"/>
  <c r="S11" i="248" s="1"/>
  <c r="C14" i="248"/>
  <c r="AO9" i="248" s="1"/>
  <c r="B14" i="248"/>
  <c r="U10" i="248"/>
  <c r="V10" i="248" s="1"/>
  <c r="R10" i="248"/>
  <c r="S10" i="248" s="1"/>
  <c r="C13" i="248"/>
  <c r="B13" i="248"/>
  <c r="U9" i="248"/>
  <c r="V9" i="248" s="1"/>
  <c r="R9" i="248"/>
  <c r="S9" i="248" s="1"/>
  <c r="C12" i="248"/>
  <c r="B12" i="248"/>
  <c r="Y7" i="248" s="1"/>
  <c r="U8" i="248"/>
  <c r="V8" i="248" s="1"/>
  <c r="R8" i="248"/>
  <c r="S8" i="248" s="1"/>
  <c r="B11" i="248"/>
  <c r="U7" i="248"/>
  <c r="V7" i="248" s="1"/>
  <c r="R7" i="248"/>
  <c r="S7" i="248" s="1"/>
  <c r="B10" i="248"/>
  <c r="BA5" i="248" s="1"/>
  <c r="U6" i="248"/>
  <c r="V6" i="248" s="1"/>
  <c r="R6" i="248"/>
  <c r="S6" i="248" s="1"/>
  <c r="U5" i="248"/>
  <c r="V5" i="248" s="1"/>
  <c r="R5" i="248"/>
  <c r="S5" i="248" s="1"/>
  <c r="K2" i="248"/>
  <c r="BM1" i="248"/>
  <c r="BL1" i="248"/>
  <c r="BK1" i="248"/>
  <c r="BJ1" i="248"/>
  <c r="BI1" i="248"/>
  <c r="BH1" i="248"/>
  <c r="BG1" i="248"/>
  <c r="BF1" i="248"/>
  <c r="BE1" i="248"/>
  <c r="BD1" i="248"/>
  <c r="BC1" i="248"/>
  <c r="AW1" i="248"/>
  <c r="AV1" i="248"/>
  <c r="AU1" i="248"/>
  <c r="AT1" i="248"/>
  <c r="AS1" i="248"/>
  <c r="AR1" i="248"/>
  <c r="AQ1" i="248"/>
  <c r="AP1" i="248"/>
  <c r="AJ1" i="248"/>
  <c r="AI1" i="248"/>
  <c r="AH1" i="248"/>
  <c r="AG1" i="248"/>
  <c r="AF1" i="248"/>
  <c r="AE1" i="248"/>
  <c r="AD1" i="248"/>
  <c r="AC1" i="248"/>
  <c r="AB1" i="248"/>
  <c r="AA1" i="248"/>
  <c r="Q711" i="247"/>
  <c r="G711" i="247"/>
  <c r="U28" i="247"/>
  <c r="V28" i="247" s="1"/>
  <c r="U27" i="247"/>
  <c r="V27" i="247" s="1"/>
  <c r="U26" i="247"/>
  <c r="V26" i="247" s="1"/>
  <c r="U25" i="247"/>
  <c r="V25" i="247" s="1"/>
  <c r="U24" i="247"/>
  <c r="V24" i="247" s="1"/>
  <c r="U23" i="247"/>
  <c r="V23" i="247" s="1"/>
  <c r="U22" i="247"/>
  <c r="V22" i="247" s="1"/>
  <c r="U21" i="247"/>
  <c r="V21" i="247" s="1"/>
  <c r="O36" i="247"/>
  <c r="P36" i="247" s="1"/>
  <c r="E34" i="247"/>
  <c r="E33" i="247" s="1"/>
  <c r="C36" i="247"/>
  <c r="BB31" i="247" s="1"/>
  <c r="B36" i="247"/>
  <c r="BA31" i="247" s="1"/>
  <c r="O35" i="247"/>
  <c r="P35" i="247" s="1"/>
  <c r="C35" i="247"/>
  <c r="B35" i="247"/>
  <c r="M34" i="247"/>
  <c r="K34" i="247"/>
  <c r="K33" i="247" s="1"/>
  <c r="J34" i="247"/>
  <c r="J33" i="247" s="1"/>
  <c r="I34" i="247"/>
  <c r="I33" i="247"/>
  <c r="B34" i="247"/>
  <c r="BA29" i="247" s="1"/>
  <c r="B33" i="247"/>
  <c r="BA28" i="247" s="1"/>
  <c r="C32" i="247"/>
  <c r="B32" i="247"/>
  <c r="B31" i="247"/>
  <c r="Y26" i="247" s="1"/>
  <c r="U15" i="247"/>
  <c r="C18" i="247"/>
  <c r="B18" i="247"/>
  <c r="Y13" i="247" s="1"/>
  <c r="U14" i="247"/>
  <c r="V14" i="247" s="1"/>
  <c r="R14" i="247"/>
  <c r="S14" i="247" s="1"/>
  <c r="C17" i="247"/>
  <c r="Z12" i="247" s="1"/>
  <c r="B17" i="247"/>
  <c r="U13" i="247"/>
  <c r="V13" i="247" s="1"/>
  <c r="R13" i="247"/>
  <c r="S13" i="247" s="1"/>
  <c r="C16" i="247"/>
  <c r="B16" i="247"/>
  <c r="U12" i="247"/>
  <c r="V12" i="247" s="1"/>
  <c r="R12" i="247"/>
  <c r="S12" i="247" s="1"/>
  <c r="C15" i="247"/>
  <c r="AO10" i="247" s="1"/>
  <c r="B15" i="247"/>
  <c r="U11" i="247"/>
  <c r="V11" i="247" s="1"/>
  <c r="R11" i="247"/>
  <c r="S11" i="247" s="1"/>
  <c r="C14" i="247"/>
  <c r="B14" i="247"/>
  <c r="AN9" i="247" s="1"/>
  <c r="U10" i="247"/>
  <c r="V10" i="247" s="1"/>
  <c r="R10" i="247"/>
  <c r="S10" i="247" s="1"/>
  <c r="C13" i="247"/>
  <c r="B13" i="247"/>
  <c r="U9" i="247"/>
  <c r="V9" i="247" s="1"/>
  <c r="R9" i="247"/>
  <c r="S9" i="247" s="1"/>
  <c r="C12" i="247"/>
  <c r="B12" i="247"/>
  <c r="Y7" i="247" s="1"/>
  <c r="U8" i="247"/>
  <c r="V8" i="247" s="1"/>
  <c r="R8" i="247"/>
  <c r="S8" i="247" s="1"/>
  <c r="B11" i="247"/>
  <c r="BA6" i="247" s="1"/>
  <c r="U7" i="247"/>
  <c r="V7" i="247" s="1"/>
  <c r="R7" i="247"/>
  <c r="S7" i="247" s="1"/>
  <c r="B10" i="247"/>
  <c r="Y5" i="247" s="1"/>
  <c r="U6" i="247"/>
  <c r="V6" i="247" s="1"/>
  <c r="R6" i="247"/>
  <c r="S6" i="247" s="1"/>
  <c r="U5" i="247"/>
  <c r="V5" i="247" s="1"/>
  <c r="R5" i="247"/>
  <c r="S5" i="247" s="1"/>
  <c r="K2" i="247"/>
  <c r="BM1" i="247"/>
  <c r="BL1" i="247"/>
  <c r="BK1" i="247"/>
  <c r="BJ1" i="247"/>
  <c r="BI1" i="247"/>
  <c r="BH1" i="247"/>
  <c r="BG1" i="247"/>
  <c r="BF1" i="247"/>
  <c r="BE1" i="247"/>
  <c r="BD1" i="247"/>
  <c r="BC1" i="247"/>
  <c r="AW1" i="247"/>
  <c r="AV1" i="247"/>
  <c r="AU1" i="247"/>
  <c r="AT1" i="247"/>
  <c r="AS1" i="247"/>
  <c r="AR1" i="247"/>
  <c r="AQ1" i="247"/>
  <c r="AP1" i="247"/>
  <c r="AJ1" i="247"/>
  <c r="AI1" i="247"/>
  <c r="AH1" i="247"/>
  <c r="AG1" i="247"/>
  <c r="AF1" i="247"/>
  <c r="AE1" i="247"/>
  <c r="AD1" i="247"/>
  <c r="AC1" i="247"/>
  <c r="AB1" i="247"/>
  <c r="AA1" i="247"/>
  <c r="Q711" i="246"/>
  <c r="G711" i="246"/>
  <c r="U28" i="246"/>
  <c r="V28" i="246" s="1"/>
  <c r="U27" i="246"/>
  <c r="V27" i="246" s="1"/>
  <c r="U26" i="246"/>
  <c r="V26" i="246" s="1"/>
  <c r="U25" i="246"/>
  <c r="V25" i="246" s="1"/>
  <c r="U24" i="246"/>
  <c r="V24" i="246" s="1"/>
  <c r="U23" i="246"/>
  <c r="V23" i="246" s="1"/>
  <c r="U22" i="246"/>
  <c r="V22" i="246" s="1"/>
  <c r="U21" i="246"/>
  <c r="V21" i="246" s="1"/>
  <c r="O36" i="246"/>
  <c r="P36" i="246"/>
  <c r="C36" i="246"/>
  <c r="B36" i="246"/>
  <c r="BA31" i="246" s="1"/>
  <c r="O35" i="246"/>
  <c r="P35" i="246" s="1"/>
  <c r="C35" i="246"/>
  <c r="AO30" i="246" s="1"/>
  <c r="B35" i="246"/>
  <c r="M34" i="246"/>
  <c r="O34" i="246" s="1"/>
  <c r="P34" i="246" s="1"/>
  <c r="K34" i="246"/>
  <c r="K33" i="246" s="1"/>
  <c r="J34" i="246"/>
  <c r="J33" i="246" s="1"/>
  <c r="I34" i="246"/>
  <c r="I33" i="246" s="1"/>
  <c r="E34" i="246"/>
  <c r="E33" i="246" s="1"/>
  <c r="B34" i="246"/>
  <c r="Y29" i="246" s="1"/>
  <c r="B33" i="246"/>
  <c r="BA28" i="246" s="1"/>
  <c r="C32" i="246"/>
  <c r="B32" i="246"/>
  <c r="B31" i="246"/>
  <c r="U15" i="246"/>
  <c r="C18" i="246"/>
  <c r="B18" i="246"/>
  <c r="U14" i="246"/>
  <c r="V14" i="246" s="1"/>
  <c r="R14" i="246"/>
  <c r="S14" i="246" s="1"/>
  <c r="C17" i="246"/>
  <c r="BB12" i="246" s="1"/>
  <c r="B17" i="246"/>
  <c r="U13" i="246"/>
  <c r="V13" i="246" s="1"/>
  <c r="R13" i="246"/>
  <c r="S13" i="246" s="1"/>
  <c r="C16" i="246"/>
  <c r="B16" i="246"/>
  <c r="U12" i="246"/>
  <c r="V12" i="246" s="1"/>
  <c r="R12" i="246"/>
  <c r="S12" i="246" s="1"/>
  <c r="C15" i="246"/>
  <c r="B15" i="246"/>
  <c r="U11" i="246"/>
  <c r="V11" i="246"/>
  <c r="R11" i="246"/>
  <c r="S11" i="246" s="1"/>
  <c r="C14" i="246"/>
  <c r="B14" i="246"/>
  <c r="U10" i="246"/>
  <c r="V10" i="246" s="1"/>
  <c r="R10" i="246"/>
  <c r="S10" i="246" s="1"/>
  <c r="C13" i="246"/>
  <c r="AO8" i="246" s="1"/>
  <c r="B13" i="246"/>
  <c r="AN8" i="246" s="1"/>
  <c r="U9" i="246"/>
  <c r="V9" i="246" s="1"/>
  <c r="R9" i="246"/>
  <c r="S9" i="246" s="1"/>
  <c r="C12" i="246"/>
  <c r="B12" i="246"/>
  <c r="U8" i="246"/>
  <c r="V8" i="246" s="1"/>
  <c r="R8" i="246"/>
  <c r="S8" i="246" s="1"/>
  <c r="B11" i="246"/>
  <c r="Y6" i="246" s="1"/>
  <c r="U7" i="246"/>
  <c r="V7" i="246" s="1"/>
  <c r="R7" i="246"/>
  <c r="S7" i="246" s="1"/>
  <c r="B10" i="246"/>
  <c r="U6" i="246"/>
  <c r="V6" i="246" s="1"/>
  <c r="R6" i="246"/>
  <c r="S6" i="246" s="1"/>
  <c r="U5" i="246"/>
  <c r="V5" i="246" s="1"/>
  <c r="R5" i="246"/>
  <c r="S5" i="246" s="1"/>
  <c r="K2" i="246"/>
  <c r="BM1" i="246"/>
  <c r="BL1" i="246"/>
  <c r="BK1" i="246"/>
  <c r="BJ1" i="246"/>
  <c r="BI1" i="246"/>
  <c r="BH1" i="246"/>
  <c r="BG1" i="246"/>
  <c r="BF1" i="246"/>
  <c r="BE1" i="246"/>
  <c r="BD1" i="246"/>
  <c r="BC1" i="246"/>
  <c r="AW1" i="246"/>
  <c r="AV1" i="246"/>
  <c r="AU1" i="246"/>
  <c r="AT1" i="246"/>
  <c r="AS1" i="246"/>
  <c r="AR1" i="246"/>
  <c r="AQ1" i="246"/>
  <c r="AP1" i="246"/>
  <c r="AJ1" i="246"/>
  <c r="AI1" i="246"/>
  <c r="AH1" i="246"/>
  <c r="AG1" i="246"/>
  <c r="AF1" i="246"/>
  <c r="AE1" i="246"/>
  <c r="AD1" i="246"/>
  <c r="AC1" i="246"/>
  <c r="AB1" i="246"/>
  <c r="AA1" i="246"/>
  <c r="Q711" i="245"/>
  <c r="G711" i="245"/>
  <c r="U28" i="245"/>
  <c r="V28" i="245" s="1"/>
  <c r="U27" i="245"/>
  <c r="V27" i="245" s="1"/>
  <c r="U26" i="245"/>
  <c r="V26" i="245" s="1"/>
  <c r="U25" i="245"/>
  <c r="V25" i="245"/>
  <c r="U24" i="245"/>
  <c r="V24" i="245" s="1"/>
  <c r="U23" i="245"/>
  <c r="V23" i="245" s="1"/>
  <c r="U22" i="245"/>
  <c r="V22" i="245" s="1"/>
  <c r="U21" i="245"/>
  <c r="V21" i="245" s="1"/>
  <c r="O36" i="245"/>
  <c r="P36" i="245" s="1"/>
  <c r="C36" i="245"/>
  <c r="BB31" i="245" s="1"/>
  <c r="B36" i="245"/>
  <c r="Y31" i="245" s="1"/>
  <c r="O35" i="245"/>
  <c r="P35" i="245" s="1"/>
  <c r="C35" i="245"/>
  <c r="BB30" i="245" s="1"/>
  <c r="B35" i="245"/>
  <c r="M34" i="245"/>
  <c r="K34" i="245"/>
  <c r="K33" i="245" s="1"/>
  <c r="J34" i="245"/>
  <c r="J33" i="245" s="1"/>
  <c r="I34" i="245"/>
  <c r="I33" i="245" s="1"/>
  <c r="E34" i="245"/>
  <c r="E33" i="245" s="1"/>
  <c r="B34" i="245"/>
  <c r="AN29" i="245" s="1"/>
  <c r="B33" i="245"/>
  <c r="BA28" i="245" s="1"/>
  <c r="C32" i="245"/>
  <c r="B32" i="245"/>
  <c r="B31" i="245"/>
  <c r="Y26" i="245" s="1"/>
  <c r="U15" i="245"/>
  <c r="V15" i="245" s="1"/>
  <c r="C18" i="245"/>
  <c r="AO13" i="245" s="1"/>
  <c r="B18" i="245"/>
  <c r="U14" i="245"/>
  <c r="V14" i="245" s="1"/>
  <c r="R14" i="245"/>
  <c r="S14" i="245" s="1"/>
  <c r="C17" i="245"/>
  <c r="B17" i="245"/>
  <c r="U13" i="245"/>
  <c r="V13" i="245" s="1"/>
  <c r="R13" i="245"/>
  <c r="S13" i="245" s="1"/>
  <c r="C16" i="245"/>
  <c r="BB11" i="245"/>
  <c r="B16" i="245"/>
  <c r="J16" i="245" s="1"/>
  <c r="K16" i="245" s="1"/>
  <c r="U12" i="245"/>
  <c r="V12" i="245" s="1"/>
  <c r="R12" i="245"/>
  <c r="S12" i="245"/>
  <c r="C15" i="245"/>
  <c r="BB10" i="245" s="1"/>
  <c r="B15" i="245"/>
  <c r="AN10" i="245" s="1"/>
  <c r="U11" i="245"/>
  <c r="V11" i="245" s="1"/>
  <c r="R11" i="245"/>
  <c r="S11" i="245" s="1"/>
  <c r="C14" i="245"/>
  <c r="B14" i="245"/>
  <c r="Y9" i="245" s="1"/>
  <c r="U10" i="245"/>
  <c r="V10" i="245" s="1"/>
  <c r="R10" i="245"/>
  <c r="S10" i="245" s="1"/>
  <c r="C13" i="245"/>
  <c r="AO8" i="245" s="1"/>
  <c r="B13" i="245"/>
  <c r="U9" i="245"/>
  <c r="V9" i="245" s="1"/>
  <c r="R9" i="245"/>
  <c r="S9" i="245" s="1"/>
  <c r="C12" i="245"/>
  <c r="B12" i="245"/>
  <c r="AN7" i="245" s="1"/>
  <c r="U8" i="245"/>
  <c r="V8" i="245" s="1"/>
  <c r="R8" i="245"/>
  <c r="S8" i="245" s="1"/>
  <c r="B11" i="245"/>
  <c r="U7" i="245"/>
  <c r="V7" i="245" s="1"/>
  <c r="R7" i="245"/>
  <c r="S7" i="245" s="1"/>
  <c r="B10" i="245"/>
  <c r="AN5" i="245" s="1"/>
  <c r="U6" i="245"/>
  <c r="V6" i="245" s="1"/>
  <c r="R6" i="245"/>
  <c r="S6" i="245" s="1"/>
  <c r="U5" i="245"/>
  <c r="V5" i="245" s="1"/>
  <c r="R5" i="245"/>
  <c r="S5" i="245" s="1"/>
  <c r="K2" i="245"/>
  <c r="BM1" i="245"/>
  <c r="BL1" i="245"/>
  <c r="BK1" i="245"/>
  <c r="BJ1" i="245"/>
  <c r="BI1" i="245"/>
  <c r="BH1" i="245"/>
  <c r="BG1" i="245"/>
  <c r="BF1" i="245"/>
  <c r="BE1" i="245"/>
  <c r="BD1" i="245"/>
  <c r="BC1" i="245"/>
  <c r="AW1" i="245"/>
  <c r="AV1" i="245"/>
  <c r="AU1" i="245"/>
  <c r="AT1" i="245"/>
  <c r="AS1" i="245"/>
  <c r="AR1" i="245"/>
  <c r="AQ1" i="245"/>
  <c r="AP1" i="245"/>
  <c r="AJ1" i="245"/>
  <c r="AI1" i="245"/>
  <c r="AH1" i="245"/>
  <c r="AG1" i="245"/>
  <c r="AF1" i="245"/>
  <c r="AE1" i="245"/>
  <c r="AD1" i="245"/>
  <c r="AC1" i="245"/>
  <c r="AB1" i="245"/>
  <c r="AA1" i="245"/>
  <c r="Q711" i="244"/>
  <c r="G711" i="244"/>
  <c r="U28" i="244"/>
  <c r="V28" i="244" s="1"/>
  <c r="U27" i="244"/>
  <c r="V27" i="244" s="1"/>
  <c r="U26" i="244"/>
  <c r="V26" i="244" s="1"/>
  <c r="U25" i="244"/>
  <c r="V25" i="244" s="1"/>
  <c r="U24" i="244"/>
  <c r="V24" i="244" s="1"/>
  <c r="U23" i="244"/>
  <c r="V23" i="244" s="1"/>
  <c r="U22" i="244"/>
  <c r="V22" i="244" s="1"/>
  <c r="U21" i="244"/>
  <c r="V21" i="244" s="1"/>
  <c r="O36" i="244"/>
  <c r="P36" i="244" s="1"/>
  <c r="C36" i="244"/>
  <c r="AO31" i="244" s="1"/>
  <c r="B36" i="244"/>
  <c r="BA31" i="244" s="1"/>
  <c r="O35" i="244"/>
  <c r="P35" i="244" s="1"/>
  <c r="C35" i="244"/>
  <c r="Z30" i="244" s="1"/>
  <c r="B35" i="244"/>
  <c r="BA30" i="244" s="1"/>
  <c r="M34" i="244"/>
  <c r="K34" i="244"/>
  <c r="K33" i="244"/>
  <c r="J34" i="244"/>
  <c r="I34" i="244"/>
  <c r="I33" i="244" s="1"/>
  <c r="E34" i="244"/>
  <c r="E33" i="244"/>
  <c r="B34" i="244"/>
  <c r="AN29" i="244" s="1"/>
  <c r="J33" i="244"/>
  <c r="B33" i="244"/>
  <c r="BA28" i="244" s="1"/>
  <c r="C32" i="244"/>
  <c r="B32" i="244"/>
  <c r="B31" i="244"/>
  <c r="BA26" i="244" s="1"/>
  <c r="U15" i="244"/>
  <c r="C18" i="244"/>
  <c r="B18" i="244"/>
  <c r="U14" i="244"/>
  <c r="V14" i="244" s="1"/>
  <c r="R14" i="244"/>
  <c r="S14" i="244" s="1"/>
  <c r="C17" i="244"/>
  <c r="BB12" i="244" s="1"/>
  <c r="B17" i="244"/>
  <c r="Y12" i="244" s="1"/>
  <c r="U13" i="244"/>
  <c r="V13" i="244" s="1"/>
  <c r="R13" i="244"/>
  <c r="S13" i="244" s="1"/>
  <c r="C16" i="244"/>
  <c r="AO11" i="244" s="1"/>
  <c r="B16" i="244"/>
  <c r="BA11" i="244" s="1"/>
  <c r="U12" i="244"/>
  <c r="V12" i="244" s="1"/>
  <c r="R12" i="244"/>
  <c r="S12" i="244"/>
  <c r="C15" i="244"/>
  <c r="Z10" i="244" s="1"/>
  <c r="B15" i="244"/>
  <c r="AN10" i="244" s="1"/>
  <c r="U11" i="244"/>
  <c r="V11" i="244" s="1"/>
  <c r="R11" i="244"/>
  <c r="S11" i="244" s="1"/>
  <c r="C14" i="244"/>
  <c r="B14" i="244"/>
  <c r="U10" i="244"/>
  <c r="V10" i="244" s="1"/>
  <c r="R10" i="244"/>
  <c r="S10" i="244" s="1"/>
  <c r="C13" i="244"/>
  <c r="B13" i="244"/>
  <c r="U9" i="244"/>
  <c r="V9" i="244" s="1"/>
  <c r="R9" i="244"/>
  <c r="S9" i="244" s="1"/>
  <c r="C12" i="244"/>
  <c r="AO7" i="244" s="1"/>
  <c r="B12" i="244"/>
  <c r="AN7" i="244" s="1"/>
  <c r="U8" i="244"/>
  <c r="V8" i="244"/>
  <c r="R8" i="244"/>
  <c r="S8" i="244" s="1"/>
  <c r="B11" i="244"/>
  <c r="U7" i="244"/>
  <c r="V7" i="244"/>
  <c r="R7" i="244"/>
  <c r="S7" i="244" s="1"/>
  <c r="B10" i="244"/>
  <c r="U6" i="244"/>
  <c r="V6" i="244"/>
  <c r="R6" i="244"/>
  <c r="S6" i="244"/>
  <c r="U5" i="244"/>
  <c r="V5" i="244"/>
  <c r="R5" i="244"/>
  <c r="S5" i="244"/>
  <c r="K2" i="244"/>
  <c r="BM1" i="244"/>
  <c r="BL1" i="244"/>
  <c r="BK1" i="244"/>
  <c r="BJ1" i="244"/>
  <c r="BI1" i="244"/>
  <c r="BH1" i="244"/>
  <c r="BG1" i="244"/>
  <c r="BF1" i="244"/>
  <c r="BE1" i="244"/>
  <c r="BD1" i="244"/>
  <c r="BC1" i="244"/>
  <c r="AW1" i="244"/>
  <c r="AV1" i="244"/>
  <c r="AU1" i="244"/>
  <c r="AT1" i="244"/>
  <c r="AS1" i="244"/>
  <c r="AR1" i="244"/>
  <c r="AQ1" i="244"/>
  <c r="AP1" i="244"/>
  <c r="AJ1" i="244"/>
  <c r="AI1" i="244"/>
  <c r="AH1" i="244"/>
  <c r="AG1" i="244"/>
  <c r="AF1" i="244"/>
  <c r="AE1" i="244"/>
  <c r="AD1" i="244"/>
  <c r="AC1" i="244"/>
  <c r="AB1" i="244"/>
  <c r="AA1" i="244"/>
  <c r="Q711" i="243"/>
  <c r="G711" i="243"/>
  <c r="U28" i="243"/>
  <c r="V28" i="243"/>
  <c r="U27" i="243"/>
  <c r="V27" i="243"/>
  <c r="U26" i="243"/>
  <c r="V26" i="243"/>
  <c r="U25" i="243"/>
  <c r="V25" i="243"/>
  <c r="U24" i="243"/>
  <c r="V24" i="243"/>
  <c r="U23" i="243"/>
  <c r="V23" i="243"/>
  <c r="U22" i="243"/>
  <c r="V22" i="243"/>
  <c r="U21" i="243"/>
  <c r="V21" i="243"/>
  <c r="O36" i="243"/>
  <c r="P36" i="243"/>
  <c r="C36" i="243"/>
  <c r="BB31" i="243"/>
  <c r="B36" i="243"/>
  <c r="BA31" i="243"/>
  <c r="O35" i="243"/>
  <c r="P35" i="243"/>
  <c r="C35" i="243"/>
  <c r="Z30" i="243"/>
  <c r="B35" i="243"/>
  <c r="BA30" i="243"/>
  <c r="M34" i="243"/>
  <c r="K34" i="243"/>
  <c r="K33" i="243" s="1"/>
  <c r="J34" i="243"/>
  <c r="J33" i="243"/>
  <c r="I34" i="243"/>
  <c r="I33" i="243" s="1"/>
  <c r="E34" i="243"/>
  <c r="E33" i="243" s="1"/>
  <c r="B34" i="243"/>
  <c r="B33" i="243"/>
  <c r="BA28" i="243" s="1"/>
  <c r="C32" i="243"/>
  <c r="B32" i="243"/>
  <c r="B31" i="243"/>
  <c r="U15" i="243"/>
  <c r="V15" i="243" s="1"/>
  <c r="C18" i="243"/>
  <c r="B18" i="243"/>
  <c r="U14" i="243"/>
  <c r="V14" i="243" s="1"/>
  <c r="R14" i="243"/>
  <c r="S14" i="243" s="1"/>
  <c r="C17" i="243"/>
  <c r="AO12" i="243" s="1"/>
  <c r="B17" i="243"/>
  <c r="U13" i="243"/>
  <c r="V13" i="243" s="1"/>
  <c r="R13" i="243"/>
  <c r="S13" i="243" s="1"/>
  <c r="C16" i="243"/>
  <c r="BB11" i="243"/>
  <c r="B16" i="243"/>
  <c r="U12" i="243"/>
  <c r="V12" i="243" s="1"/>
  <c r="R12" i="243"/>
  <c r="S12" i="243" s="1"/>
  <c r="C15" i="243"/>
  <c r="BB10" i="243" s="1"/>
  <c r="B15" i="243"/>
  <c r="U11" i="243"/>
  <c r="V11" i="243" s="1"/>
  <c r="R11" i="243"/>
  <c r="S11" i="243" s="1"/>
  <c r="C14" i="243"/>
  <c r="AO9" i="243" s="1"/>
  <c r="B14" i="243"/>
  <c r="U10" i="243"/>
  <c r="V10" i="243" s="1"/>
  <c r="R10" i="243"/>
  <c r="S10" i="243" s="1"/>
  <c r="C13" i="243"/>
  <c r="B13" i="243"/>
  <c r="U9" i="243"/>
  <c r="V9" i="243" s="1"/>
  <c r="R9" i="243"/>
  <c r="S9" i="243" s="1"/>
  <c r="C12" i="243"/>
  <c r="Z7" i="243" s="1"/>
  <c r="B12" i="243"/>
  <c r="AN7" i="243" s="1"/>
  <c r="U8" i="243"/>
  <c r="V8" i="243" s="1"/>
  <c r="R8" i="243"/>
  <c r="S8" i="243" s="1"/>
  <c r="B11" i="243"/>
  <c r="BA6" i="243" s="1"/>
  <c r="U7" i="243"/>
  <c r="V7" i="243" s="1"/>
  <c r="R7" i="243"/>
  <c r="S7" i="243" s="1"/>
  <c r="B10" i="243"/>
  <c r="U6" i="243"/>
  <c r="V6" i="243" s="1"/>
  <c r="R6" i="243"/>
  <c r="S6" i="243" s="1"/>
  <c r="U5" i="243"/>
  <c r="V5" i="243" s="1"/>
  <c r="R5" i="243"/>
  <c r="S5" i="243" s="1"/>
  <c r="K2" i="243"/>
  <c r="BM1" i="243"/>
  <c r="BL1" i="243"/>
  <c r="BK1" i="243"/>
  <c r="BJ1" i="243"/>
  <c r="BI1" i="243"/>
  <c r="BH1" i="243"/>
  <c r="BG1" i="243"/>
  <c r="BF1" i="243"/>
  <c r="BE1" i="243"/>
  <c r="BD1" i="243"/>
  <c r="BC1" i="243"/>
  <c r="AW1" i="243"/>
  <c r="AV1" i="243"/>
  <c r="AU1" i="243"/>
  <c r="AT1" i="243"/>
  <c r="AS1" i="243"/>
  <c r="AR1" i="243"/>
  <c r="AQ1" i="243"/>
  <c r="AP1" i="243"/>
  <c r="AJ1" i="243"/>
  <c r="AI1" i="243"/>
  <c r="AH1" i="243"/>
  <c r="AG1" i="243"/>
  <c r="AF1" i="243"/>
  <c r="AE1" i="243"/>
  <c r="AD1" i="243"/>
  <c r="AC1" i="243"/>
  <c r="AB1" i="243"/>
  <c r="AA1" i="243"/>
  <c r="Q711" i="242"/>
  <c r="G711" i="242"/>
  <c r="U28" i="242"/>
  <c r="V28" i="242" s="1"/>
  <c r="U27" i="242"/>
  <c r="V27" i="242" s="1"/>
  <c r="U26" i="242"/>
  <c r="V26" i="242" s="1"/>
  <c r="U25" i="242"/>
  <c r="V25" i="242" s="1"/>
  <c r="U24" i="242"/>
  <c r="V24" i="242" s="1"/>
  <c r="U23" i="242"/>
  <c r="V23" i="242" s="1"/>
  <c r="U22" i="242"/>
  <c r="V22" i="242" s="1"/>
  <c r="U21" i="242"/>
  <c r="V21" i="242" s="1"/>
  <c r="O36" i="242"/>
  <c r="P36" i="242"/>
  <c r="C36" i="242"/>
  <c r="BB31" i="242" s="1"/>
  <c r="B36" i="242"/>
  <c r="BA31" i="242" s="1"/>
  <c r="O35" i="242"/>
  <c r="P35" i="242" s="1"/>
  <c r="C35" i="242"/>
  <c r="B35" i="242"/>
  <c r="Y30" i="242" s="1"/>
  <c r="M34" i="242"/>
  <c r="O34" i="242" s="1"/>
  <c r="P34" i="242" s="1"/>
  <c r="K34" i="242"/>
  <c r="K33" i="242" s="1"/>
  <c r="J34" i="242"/>
  <c r="J33" i="242" s="1"/>
  <c r="I34" i="242"/>
  <c r="I33" i="242" s="1"/>
  <c r="E34" i="242"/>
  <c r="E33" i="242" s="1"/>
  <c r="B34" i="242"/>
  <c r="BA29" i="242" s="1"/>
  <c r="B33" i="242"/>
  <c r="BA28" i="242" s="1"/>
  <c r="C32" i="242"/>
  <c r="B32" i="242"/>
  <c r="B31" i="242"/>
  <c r="U15" i="242"/>
  <c r="V15" i="242" s="1"/>
  <c r="C18" i="242"/>
  <c r="BB13" i="242" s="1"/>
  <c r="B18" i="242"/>
  <c r="U14" i="242"/>
  <c r="V14" i="242" s="1"/>
  <c r="R14" i="242"/>
  <c r="S14" i="242" s="1"/>
  <c r="C17" i="242"/>
  <c r="AO12" i="242" s="1"/>
  <c r="B17" i="242"/>
  <c r="U13" i="242"/>
  <c r="V13" i="242" s="1"/>
  <c r="R13" i="242"/>
  <c r="S13" i="242" s="1"/>
  <c r="C16" i="242"/>
  <c r="AO11" i="242" s="1"/>
  <c r="B16" i="242"/>
  <c r="U12" i="242"/>
  <c r="V12" i="242"/>
  <c r="R12" i="242"/>
  <c r="S12" i="242" s="1"/>
  <c r="C15" i="242"/>
  <c r="B15" i="242"/>
  <c r="BA10" i="242"/>
  <c r="U11" i="242"/>
  <c r="V11" i="242" s="1"/>
  <c r="R11" i="242"/>
  <c r="S11" i="242" s="1"/>
  <c r="C14" i="242"/>
  <c r="B14" i="242"/>
  <c r="U10" i="242"/>
  <c r="V10" i="242" s="1"/>
  <c r="R10" i="242"/>
  <c r="S10" i="242" s="1"/>
  <c r="C13" i="242"/>
  <c r="B13" i="242"/>
  <c r="J13" i="242" s="1"/>
  <c r="K13" i="242" s="1"/>
  <c r="U9" i="242"/>
  <c r="V9" i="242" s="1"/>
  <c r="R9" i="242"/>
  <c r="S9" i="242" s="1"/>
  <c r="C12" i="242"/>
  <c r="AO7" i="242" s="1"/>
  <c r="B12" i="242"/>
  <c r="AN7" i="242" s="1"/>
  <c r="U8" i="242"/>
  <c r="V8" i="242" s="1"/>
  <c r="R8" i="242"/>
  <c r="S8" i="242" s="1"/>
  <c r="B11" i="242"/>
  <c r="BA6" i="242"/>
  <c r="U7" i="242"/>
  <c r="V7" i="242" s="1"/>
  <c r="R7" i="242"/>
  <c r="S7" i="242" s="1"/>
  <c r="B10" i="242"/>
  <c r="BA5" i="242" s="1"/>
  <c r="U6" i="242"/>
  <c r="V6" i="242" s="1"/>
  <c r="R6" i="242"/>
  <c r="S6" i="242" s="1"/>
  <c r="U5" i="242"/>
  <c r="V5" i="242" s="1"/>
  <c r="R5" i="242"/>
  <c r="S5" i="242" s="1"/>
  <c r="K2" i="242"/>
  <c r="BM1" i="242"/>
  <c r="BL1" i="242"/>
  <c r="BK1" i="242"/>
  <c r="BJ1" i="242"/>
  <c r="BI1" i="242"/>
  <c r="BH1" i="242"/>
  <c r="BG1" i="242"/>
  <c r="BF1" i="242"/>
  <c r="BE1" i="242"/>
  <c r="BD1" i="242"/>
  <c r="BC1" i="242"/>
  <c r="AW1" i="242"/>
  <c r="AV1" i="242"/>
  <c r="AU1" i="242"/>
  <c r="AT1" i="242"/>
  <c r="AS1" i="242"/>
  <c r="AR1" i="242"/>
  <c r="AQ1" i="242"/>
  <c r="AP1" i="242"/>
  <c r="AJ1" i="242"/>
  <c r="AI1" i="242"/>
  <c r="AH1" i="242"/>
  <c r="AG1" i="242"/>
  <c r="AF1" i="242"/>
  <c r="AE1" i="242"/>
  <c r="AD1" i="242"/>
  <c r="AC1" i="242"/>
  <c r="AB1" i="242"/>
  <c r="AA1" i="242"/>
  <c r="Q711" i="241"/>
  <c r="G711" i="241"/>
  <c r="U28" i="241"/>
  <c r="V28" i="241" s="1"/>
  <c r="U27" i="241"/>
  <c r="V27" i="241" s="1"/>
  <c r="U26" i="241"/>
  <c r="V26" i="241" s="1"/>
  <c r="U25" i="241"/>
  <c r="V25" i="241" s="1"/>
  <c r="U24" i="241"/>
  <c r="V24" i="241" s="1"/>
  <c r="U23" i="241"/>
  <c r="V23" i="241" s="1"/>
  <c r="U22" i="241"/>
  <c r="V22" i="241" s="1"/>
  <c r="U21" i="241"/>
  <c r="V21" i="241"/>
  <c r="O36" i="241"/>
  <c r="P36" i="241" s="1"/>
  <c r="C36" i="241"/>
  <c r="B36" i="241"/>
  <c r="BA31" i="241" s="1"/>
  <c r="AN31" i="241"/>
  <c r="O35" i="241"/>
  <c r="P35" i="241"/>
  <c r="C35" i="241"/>
  <c r="B35" i="241"/>
  <c r="Y30" i="241" s="1"/>
  <c r="M34" i="241"/>
  <c r="K34" i="241"/>
  <c r="K33" i="241" s="1"/>
  <c r="J34" i="241"/>
  <c r="I34" i="241"/>
  <c r="E34" i="241"/>
  <c r="B34" i="241"/>
  <c r="J33" i="241"/>
  <c r="I33" i="241"/>
  <c r="E33" i="241"/>
  <c r="B33" i="241"/>
  <c r="C32" i="241"/>
  <c r="B32" i="241"/>
  <c r="B31" i="241"/>
  <c r="U15" i="241"/>
  <c r="V15" i="241" s="1"/>
  <c r="C18" i="241"/>
  <c r="B18" i="241"/>
  <c r="J18" i="241" s="1"/>
  <c r="U14" i="241"/>
  <c r="V14" i="241" s="1"/>
  <c r="R14" i="241"/>
  <c r="S14" i="241" s="1"/>
  <c r="C17" i="241"/>
  <c r="BB12" i="241" s="1"/>
  <c r="B17" i="241"/>
  <c r="BA12" i="241" s="1"/>
  <c r="U13" i="241"/>
  <c r="V13" i="241" s="1"/>
  <c r="R13" i="241"/>
  <c r="S13" i="241" s="1"/>
  <c r="C16" i="241"/>
  <c r="BB11" i="241" s="1"/>
  <c r="B16" i="241"/>
  <c r="U12" i="241"/>
  <c r="V12" i="241" s="1"/>
  <c r="R12" i="241"/>
  <c r="S12" i="241" s="1"/>
  <c r="C15" i="241"/>
  <c r="B15" i="241"/>
  <c r="U11" i="241"/>
  <c r="V11" i="241" s="1"/>
  <c r="R11" i="241"/>
  <c r="S11" i="241" s="1"/>
  <c r="C14" i="241"/>
  <c r="B14" i="241"/>
  <c r="U10" i="241"/>
  <c r="V10" i="241" s="1"/>
  <c r="R10" i="241"/>
  <c r="S10" i="241" s="1"/>
  <c r="C13" i="241"/>
  <c r="Z8" i="241" s="1"/>
  <c r="B13" i="241"/>
  <c r="U9" i="241"/>
  <c r="V9" i="241" s="1"/>
  <c r="R9" i="241"/>
  <c r="S9" i="241" s="1"/>
  <c r="C12" i="241"/>
  <c r="B12" i="241"/>
  <c r="AN7" i="241" s="1"/>
  <c r="U8" i="241"/>
  <c r="V8" i="241" s="1"/>
  <c r="R8" i="241"/>
  <c r="S8" i="241" s="1"/>
  <c r="B11" i="241"/>
  <c r="Y6" i="241" s="1"/>
  <c r="U7" i="241"/>
  <c r="V7" i="241" s="1"/>
  <c r="R7" i="241"/>
  <c r="S7" i="241" s="1"/>
  <c r="B10" i="241"/>
  <c r="U6" i="241"/>
  <c r="V6" i="241" s="1"/>
  <c r="R6" i="241"/>
  <c r="S6" i="241" s="1"/>
  <c r="U5" i="241"/>
  <c r="V5" i="241" s="1"/>
  <c r="R5" i="241"/>
  <c r="S5" i="241" s="1"/>
  <c r="K2" i="241"/>
  <c r="BM1" i="241"/>
  <c r="BL1" i="241"/>
  <c r="BK1" i="241"/>
  <c r="BJ1" i="241"/>
  <c r="BI1" i="241"/>
  <c r="BH1" i="241"/>
  <c r="BG1" i="241"/>
  <c r="BF1" i="241"/>
  <c r="BE1" i="241"/>
  <c r="BD1" i="241"/>
  <c r="BC1" i="241"/>
  <c r="AW1" i="241"/>
  <c r="AV1" i="241"/>
  <c r="AU1" i="241"/>
  <c r="AT1" i="241"/>
  <c r="AS1" i="241"/>
  <c r="AR1" i="241"/>
  <c r="AR22" i="241" s="1"/>
  <c r="AQ1" i="241"/>
  <c r="AP1" i="241"/>
  <c r="AJ1" i="241"/>
  <c r="AI1" i="241"/>
  <c r="AH1" i="241"/>
  <c r="AG1" i="241"/>
  <c r="AF1" i="241"/>
  <c r="AE1" i="241"/>
  <c r="AD1" i="241"/>
  <c r="AC1" i="241"/>
  <c r="AB1" i="241"/>
  <c r="AA1" i="241"/>
  <c r="Q711" i="240"/>
  <c r="G711" i="240"/>
  <c r="U28" i="240"/>
  <c r="V28" i="240" s="1"/>
  <c r="U27" i="240"/>
  <c r="V27" i="240" s="1"/>
  <c r="U26" i="240"/>
  <c r="V26" i="240"/>
  <c r="U25" i="240"/>
  <c r="V25" i="240" s="1"/>
  <c r="U24" i="240"/>
  <c r="V24" i="240" s="1"/>
  <c r="U23" i="240"/>
  <c r="V23" i="240" s="1"/>
  <c r="U22" i="240"/>
  <c r="V22" i="240" s="1"/>
  <c r="U21" i="240"/>
  <c r="V21" i="240" s="1"/>
  <c r="O36" i="240"/>
  <c r="P36" i="240" s="1"/>
  <c r="C36" i="240"/>
  <c r="Z31" i="240" s="1"/>
  <c r="B36" i="240"/>
  <c r="BA31" i="240" s="1"/>
  <c r="O35" i="240"/>
  <c r="P35" i="240" s="1"/>
  <c r="C35" i="240"/>
  <c r="BB30" i="240" s="1"/>
  <c r="B35" i="240"/>
  <c r="M34" i="240"/>
  <c r="K34" i="240"/>
  <c r="K33" i="240" s="1"/>
  <c r="J34" i="240"/>
  <c r="J33" i="240" s="1"/>
  <c r="I34" i="240"/>
  <c r="E34" i="240"/>
  <c r="E33" i="240" s="1"/>
  <c r="B34" i="240"/>
  <c r="Y29" i="240" s="1"/>
  <c r="I33" i="240"/>
  <c r="B33" i="240"/>
  <c r="AN28" i="240" s="1"/>
  <c r="C32" i="240"/>
  <c r="B32" i="240"/>
  <c r="P31" i="240"/>
  <c r="B31" i="240"/>
  <c r="U15" i="240"/>
  <c r="C18" i="240"/>
  <c r="AO13" i="240" s="1"/>
  <c r="B18" i="240"/>
  <c r="U14" i="240"/>
  <c r="V14" i="240" s="1"/>
  <c r="R14" i="240"/>
  <c r="S14" i="240" s="1"/>
  <c r="C17" i="240"/>
  <c r="Z12" i="240" s="1"/>
  <c r="B17" i="240"/>
  <c r="U13" i="240"/>
  <c r="V13" i="240" s="1"/>
  <c r="R13" i="240"/>
  <c r="S13" i="240" s="1"/>
  <c r="C16" i="240"/>
  <c r="B16" i="240"/>
  <c r="BA11" i="240" s="1"/>
  <c r="U12" i="240"/>
  <c r="V12" i="240" s="1"/>
  <c r="R12" i="240"/>
  <c r="S12" i="240" s="1"/>
  <c r="C15" i="240"/>
  <c r="AO10" i="240" s="1"/>
  <c r="B15" i="240"/>
  <c r="U11" i="240"/>
  <c r="V11" i="240" s="1"/>
  <c r="R11" i="240"/>
  <c r="S11" i="240" s="1"/>
  <c r="C14" i="240"/>
  <c r="Z9" i="240" s="1"/>
  <c r="B14" i="240"/>
  <c r="U10" i="240"/>
  <c r="V10" i="240" s="1"/>
  <c r="R10" i="240"/>
  <c r="S10" i="240" s="1"/>
  <c r="C13" i="240"/>
  <c r="AO8" i="240" s="1"/>
  <c r="B13" i="240"/>
  <c r="U9" i="240"/>
  <c r="V9" i="240" s="1"/>
  <c r="R9" i="240"/>
  <c r="S9" i="240" s="1"/>
  <c r="C12" i="240"/>
  <c r="B12" i="240"/>
  <c r="BA7" i="240" s="1"/>
  <c r="U8" i="240"/>
  <c r="V8" i="240" s="1"/>
  <c r="R8" i="240"/>
  <c r="S8" i="240" s="1"/>
  <c r="B11" i="240"/>
  <c r="Y6" i="240" s="1"/>
  <c r="U7" i="240"/>
  <c r="V7" i="240" s="1"/>
  <c r="R7" i="240"/>
  <c r="S7" i="240" s="1"/>
  <c r="B10" i="240"/>
  <c r="AN5" i="240" s="1"/>
  <c r="U6" i="240"/>
  <c r="V6" i="240" s="1"/>
  <c r="R6" i="240"/>
  <c r="S6" i="240" s="1"/>
  <c r="U5" i="240"/>
  <c r="V5" i="240" s="1"/>
  <c r="R5" i="240"/>
  <c r="S5" i="240" s="1"/>
  <c r="K2" i="240"/>
  <c r="BM1" i="240"/>
  <c r="BL1" i="240"/>
  <c r="BK1" i="240"/>
  <c r="BJ1" i="240"/>
  <c r="BI1" i="240"/>
  <c r="BH1" i="240"/>
  <c r="BG1" i="240"/>
  <c r="BF1" i="240"/>
  <c r="BE1" i="240"/>
  <c r="BD1" i="240"/>
  <c r="BC1" i="240"/>
  <c r="AW1" i="240"/>
  <c r="AV1" i="240"/>
  <c r="AU1" i="240"/>
  <c r="AT1" i="240"/>
  <c r="AS1" i="240"/>
  <c r="AR1" i="240"/>
  <c r="AQ1" i="240"/>
  <c r="AP1" i="240"/>
  <c r="AJ1" i="240"/>
  <c r="AI1" i="240"/>
  <c r="AH1" i="240"/>
  <c r="AG1" i="240"/>
  <c r="AF1" i="240"/>
  <c r="AE1" i="240"/>
  <c r="AD1" i="240"/>
  <c r="AC1" i="240"/>
  <c r="AB1" i="240"/>
  <c r="AA1" i="240"/>
  <c r="Q711" i="239"/>
  <c r="U28" i="239"/>
  <c r="V28" i="239" s="1"/>
  <c r="U27" i="239"/>
  <c r="V27" i="239"/>
  <c r="U26" i="239"/>
  <c r="V26" i="239" s="1"/>
  <c r="U25" i="239"/>
  <c r="V25" i="239" s="1"/>
  <c r="U24" i="239"/>
  <c r="V24" i="239" s="1"/>
  <c r="U23" i="239"/>
  <c r="V23" i="239" s="1"/>
  <c r="U22" i="239"/>
  <c r="V22" i="239" s="1"/>
  <c r="U21" i="239"/>
  <c r="V21" i="239" s="1"/>
  <c r="O36" i="239"/>
  <c r="P36" i="239" s="1"/>
  <c r="C36" i="239"/>
  <c r="B36" i="239"/>
  <c r="O35" i="239"/>
  <c r="P35" i="239" s="1"/>
  <c r="C35" i="239"/>
  <c r="B35" i="239"/>
  <c r="M34" i="239"/>
  <c r="K34" i="239"/>
  <c r="K33" i="239" s="1"/>
  <c r="J34" i="239"/>
  <c r="J33" i="239" s="1"/>
  <c r="I34" i="239"/>
  <c r="I33" i="239"/>
  <c r="E34" i="239"/>
  <c r="E33" i="239"/>
  <c r="B34" i="239"/>
  <c r="BA29" i="239" s="1"/>
  <c r="B33" i="239"/>
  <c r="C32" i="239"/>
  <c r="B32" i="239"/>
  <c r="B31" i="239"/>
  <c r="U15" i="239"/>
  <c r="V15" i="239" s="1"/>
  <c r="C18" i="239"/>
  <c r="BB13" i="239" s="1"/>
  <c r="B18" i="239"/>
  <c r="U14" i="239"/>
  <c r="V14" i="239"/>
  <c r="R14" i="239"/>
  <c r="S14" i="239" s="1"/>
  <c r="C17" i="239"/>
  <c r="BB12" i="239" s="1"/>
  <c r="B17" i="239"/>
  <c r="AN12" i="239" s="1"/>
  <c r="U13" i="239"/>
  <c r="V13" i="239" s="1"/>
  <c r="R13" i="239"/>
  <c r="S13" i="239" s="1"/>
  <c r="C16" i="239"/>
  <c r="B16" i="239"/>
  <c r="U12" i="239"/>
  <c r="V12" i="239" s="1"/>
  <c r="R12" i="239"/>
  <c r="S12" i="239" s="1"/>
  <c r="C15" i="239"/>
  <c r="B15" i="239"/>
  <c r="U11" i="239"/>
  <c r="V11" i="239" s="1"/>
  <c r="R11" i="239"/>
  <c r="S11" i="239"/>
  <c r="C14" i="239"/>
  <c r="AO9" i="239" s="1"/>
  <c r="B14" i="239"/>
  <c r="U10" i="239"/>
  <c r="V10" i="239"/>
  <c r="R10" i="239"/>
  <c r="S10" i="239" s="1"/>
  <c r="C13" i="239"/>
  <c r="BB8" i="239" s="1"/>
  <c r="B13" i="239"/>
  <c r="U9" i="239"/>
  <c r="V9" i="239" s="1"/>
  <c r="R9" i="239"/>
  <c r="S9" i="239" s="1"/>
  <c r="C12" i="239"/>
  <c r="AO7" i="239" s="1"/>
  <c r="B12" i="239"/>
  <c r="U8" i="239"/>
  <c r="V8" i="239" s="1"/>
  <c r="R8" i="239"/>
  <c r="S8" i="239" s="1"/>
  <c r="B11" i="239"/>
  <c r="BA6" i="239" s="1"/>
  <c r="U7" i="239"/>
  <c r="V7" i="239" s="1"/>
  <c r="R7" i="239"/>
  <c r="S7" i="239" s="1"/>
  <c r="B10" i="239"/>
  <c r="Y5" i="239" s="1"/>
  <c r="U6" i="239"/>
  <c r="V6" i="239" s="1"/>
  <c r="R6" i="239"/>
  <c r="S6" i="239" s="1"/>
  <c r="U5" i="239"/>
  <c r="V5" i="239" s="1"/>
  <c r="R5" i="239"/>
  <c r="K2" i="239"/>
  <c r="BM1" i="239"/>
  <c r="BL1" i="239"/>
  <c r="BK1" i="239"/>
  <c r="BJ1" i="239"/>
  <c r="BI1" i="239"/>
  <c r="BH1" i="239"/>
  <c r="BG1" i="239"/>
  <c r="BF1" i="239"/>
  <c r="BE1" i="239"/>
  <c r="BD1" i="239"/>
  <c r="BC1" i="239"/>
  <c r="AW1" i="239"/>
  <c r="AV1" i="239"/>
  <c r="AU1" i="239"/>
  <c r="AT1" i="239"/>
  <c r="AS1" i="239"/>
  <c r="AR1" i="239"/>
  <c r="AQ1" i="239"/>
  <c r="AP1" i="239"/>
  <c r="AJ1" i="239"/>
  <c r="AI1" i="239"/>
  <c r="AH1" i="239"/>
  <c r="AG1" i="239"/>
  <c r="AF1" i="239"/>
  <c r="AE1" i="239"/>
  <c r="AD1" i="239"/>
  <c r="AC1" i="239"/>
  <c r="AB1" i="239"/>
  <c r="AA1" i="239"/>
  <c r="Q711" i="238"/>
  <c r="G711" i="238"/>
  <c r="U28" i="238"/>
  <c r="V28" i="238" s="1"/>
  <c r="U27" i="238"/>
  <c r="V27" i="238" s="1"/>
  <c r="U26" i="238"/>
  <c r="V26" i="238" s="1"/>
  <c r="U25" i="238"/>
  <c r="V25" i="238" s="1"/>
  <c r="U24" i="238"/>
  <c r="V24" i="238" s="1"/>
  <c r="U23" i="238"/>
  <c r="V23" i="238" s="1"/>
  <c r="U22" i="238"/>
  <c r="V22" i="238" s="1"/>
  <c r="U21" i="238"/>
  <c r="V21" i="238" s="1"/>
  <c r="O36" i="238"/>
  <c r="P36" i="238" s="1"/>
  <c r="C36" i="238"/>
  <c r="B36" i="238"/>
  <c r="BA31" i="238" s="1"/>
  <c r="O35" i="238"/>
  <c r="P35" i="238"/>
  <c r="C35" i="238"/>
  <c r="B35" i="238"/>
  <c r="M34" i="238"/>
  <c r="O34" i="238"/>
  <c r="P34" i="238" s="1"/>
  <c r="K34" i="238"/>
  <c r="K33" i="238" s="1"/>
  <c r="J34" i="238"/>
  <c r="J33" i="238"/>
  <c r="I34" i="238"/>
  <c r="I33" i="238" s="1"/>
  <c r="E34" i="238"/>
  <c r="E33" i="238" s="1"/>
  <c r="B34" i="238"/>
  <c r="AN29" i="238" s="1"/>
  <c r="B33" i="238"/>
  <c r="C32" i="238"/>
  <c r="B32" i="238"/>
  <c r="B31" i="238"/>
  <c r="AN26" i="238" s="1"/>
  <c r="U15" i="238"/>
  <c r="V15" i="238" s="1"/>
  <c r="C18" i="238"/>
  <c r="BB13" i="238" s="1"/>
  <c r="B18" i="238"/>
  <c r="U14" i="238"/>
  <c r="V14" i="238" s="1"/>
  <c r="R14" i="238"/>
  <c r="S14" i="238" s="1"/>
  <c r="C17" i="238"/>
  <c r="B17" i="238"/>
  <c r="U13" i="238"/>
  <c r="V13" i="238" s="1"/>
  <c r="R13" i="238"/>
  <c r="S13" i="238" s="1"/>
  <c r="C16" i="238"/>
  <c r="B16" i="238"/>
  <c r="U12" i="238"/>
  <c r="V12" i="238" s="1"/>
  <c r="R12" i="238"/>
  <c r="S12" i="238" s="1"/>
  <c r="C15" i="238"/>
  <c r="AO10" i="238" s="1"/>
  <c r="B15" i="238"/>
  <c r="BA10" i="238" s="1"/>
  <c r="U11" i="238"/>
  <c r="V11" i="238" s="1"/>
  <c r="R11" i="238"/>
  <c r="S11" i="238" s="1"/>
  <c r="C14" i="238"/>
  <c r="B14" i="238"/>
  <c r="U10" i="238"/>
  <c r="V10" i="238" s="1"/>
  <c r="R10" i="238"/>
  <c r="S10" i="238" s="1"/>
  <c r="C13" i="238"/>
  <c r="BB8" i="238" s="1"/>
  <c r="B13" i="238"/>
  <c r="BA8" i="238"/>
  <c r="U9" i="238"/>
  <c r="V9" i="238" s="1"/>
  <c r="R9" i="238"/>
  <c r="S9" i="238" s="1"/>
  <c r="C12" i="238"/>
  <c r="BB7" i="238" s="1"/>
  <c r="B12" i="238"/>
  <c r="U8" i="238"/>
  <c r="V8" i="238" s="1"/>
  <c r="R8" i="238"/>
  <c r="S8" i="238" s="1"/>
  <c r="B11" i="238"/>
  <c r="U7" i="238"/>
  <c r="V7" i="238" s="1"/>
  <c r="R7" i="238"/>
  <c r="S7" i="238"/>
  <c r="B10" i="238"/>
  <c r="BA5" i="238" s="1"/>
  <c r="U6" i="238"/>
  <c r="V6" i="238" s="1"/>
  <c r="R6" i="238"/>
  <c r="S6" i="238" s="1"/>
  <c r="U5" i="238"/>
  <c r="V5" i="238" s="1"/>
  <c r="R5" i="238"/>
  <c r="S5" i="238" s="1"/>
  <c r="K2" i="238"/>
  <c r="BM1" i="238"/>
  <c r="BL1" i="238"/>
  <c r="BK1" i="238"/>
  <c r="BJ1" i="238"/>
  <c r="BI1" i="238"/>
  <c r="BH1" i="238"/>
  <c r="BG1" i="238"/>
  <c r="BF1" i="238"/>
  <c r="BE1" i="238"/>
  <c r="BD1" i="238"/>
  <c r="BC1" i="238"/>
  <c r="AW1" i="238"/>
  <c r="AV1" i="238"/>
  <c r="AU1" i="238"/>
  <c r="AT1" i="238"/>
  <c r="AS1" i="238"/>
  <c r="AR1" i="238"/>
  <c r="AQ1" i="238"/>
  <c r="AP1" i="238"/>
  <c r="AJ1" i="238"/>
  <c r="AI1" i="238"/>
  <c r="AH1" i="238"/>
  <c r="AG1" i="238"/>
  <c r="AF1" i="238"/>
  <c r="AE1" i="238"/>
  <c r="AD1" i="238"/>
  <c r="AC1" i="238"/>
  <c r="AB1" i="238"/>
  <c r="AA1" i="238"/>
  <c r="Q711" i="237"/>
  <c r="G711" i="237"/>
  <c r="U28" i="237"/>
  <c r="V28" i="237"/>
  <c r="U27" i="237"/>
  <c r="V27" i="237" s="1"/>
  <c r="U26" i="237"/>
  <c r="V26" i="237" s="1"/>
  <c r="U25" i="237"/>
  <c r="V25" i="237" s="1"/>
  <c r="U24" i="237"/>
  <c r="V24" i="237" s="1"/>
  <c r="U23" i="237"/>
  <c r="V23" i="237" s="1"/>
  <c r="U22" i="237"/>
  <c r="V22" i="237" s="1"/>
  <c r="U21" i="237"/>
  <c r="V21" i="237" s="1"/>
  <c r="O36" i="237"/>
  <c r="P36" i="237"/>
  <c r="E34" i="237"/>
  <c r="E33" i="237" s="1"/>
  <c r="C36" i="237"/>
  <c r="B36" i="237"/>
  <c r="O35" i="237"/>
  <c r="P35" i="237" s="1"/>
  <c r="C35" i="237"/>
  <c r="B35" i="237"/>
  <c r="M34" i="237"/>
  <c r="M33" i="237" s="1"/>
  <c r="O33" i="237"/>
  <c r="P33" i="237" s="1"/>
  <c r="K34" i="237"/>
  <c r="K33" i="237" s="1"/>
  <c r="J34" i="237"/>
  <c r="J33" i="237"/>
  <c r="I34" i="237"/>
  <c r="I33" i="237" s="1"/>
  <c r="B34" i="237"/>
  <c r="Y29" i="237" s="1"/>
  <c r="B33" i="237"/>
  <c r="C32" i="237"/>
  <c r="B32" i="237"/>
  <c r="B31" i="237"/>
  <c r="BA26" i="237" s="1"/>
  <c r="U15" i="237"/>
  <c r="C18" i="237"/>
  <c r="AO13" i="237" s="1"/>
  <c r="B18" i="237"/>
  <c r="AN13" i="237" s="1"/>
  <c r="U14" i="237"/>
  <c r="V14" i="237" s="1"/>
  <c r="R14" i="237"/>
  <c r="S14" i="237" s="1"/>
  <c r="C17" i="237"/>
  <c r="AO12" i="237" s="1"/>
  <c r="B17" i="237"/>
  <c r="Y12" i="237" s="1"/>
  <c r="U13" i="237"/>
  <c r="V13" i="237" s="1"/>
  <c r="R13" i="237"/>
  <c r="S13" i="237" s="1"/>
  <c r="C16" i="237"/>
  <c r="B16" i="237"/>
  <c r="U12" i="237"/>
  <c r="V12" i="237" s="1"/>
  <c r="R12" i="237"/>
  <c r="S12" i="237" s="1"/>
  <c r="C15" i="237"/>
  <c r="BB10" i="237" s="1"/>
  <c r="B15" i="237"/>
  <c r="U11" i="237"/>
  <c r="V11" i="237" s="1"/>
  <c r="R11" i="237"/>
  <c r="S11" i="237" s="1"/>
  <c r="C14" i="237"/>
  <c r="B14" i="237"/>
  <c r="J14" i="237" s="1"/>
  <c r="K14" i="237" s="1"/>
  <c r="U10" i="237"/>
  <c r="V10" i="237" s="1"/>
  <c r="R10" i="237"/>
  <c r="S10" i="237" s="1"/>
  <c r="C13" i="237"/>
  <c r="B13" i="237"/>
  <c r="U9" i="237"/>
  <c r="V9" i="237" s="1"/>
  <c r="R9" i="237"/>
  <c r="S9" i="237" s="1"/>
  <c r="C12" i="237"/>
  <c r="B12" i="237"/>
  <c r="U8" i="237"/>
  <c r="V8" i="237" s="1"/>
  <c r="R8" i="237"/>
  <c r="S8" i="237" s="1"/>
  <c r="B11" i="237"/>
  <c r="U7" i="237"/>
  <c r="V7" i="237" s="1"/>
  <c r="R7" i="237"/>
  <c r="S7" i="237" s="1"/>
  <c r="B10" i="237"/>
  <c r="BA5" i="237" s="1"/>
  <c r="U6" i="237"/>
  <c r="V6" i="237" s="1"/>
  <c r="R6" i="237"/>
  <c r="S6" i="237" s="1"/>
  <c r="U5" i="237"/>
  <c r="V5" i="237" s="1"/>
  <c r="R5" i="237"/>
  <c r="S5" i="237" s="1"/>
  <c r="K2" i="237"/>
  <c r="BM1" i="237"/>
  <c r="BL1" i="237"/>
  <c r="BK1" i="237"/>
  <c r="BJ1" i="237"/>
  <c r="BI1" i="237"/>
  <c r="BH1" i="237"/>
  <c r="BG1" i="237"/>
  <c r="BF1" i="237"/>
  <c r="BE1" i="237"/>
  <c r="BD1" i="237"/>
  <c r="BC1" i="237"/>
  <c r="AW1" i="237"/>
  <c r="AV1" i="237"/>
  <c r="AU1" i="237"/>
  <c r="AT1" i="237"/>
  <c r="AS1" i="237"/>
  <c r="AR1" i="237"/>
  <c r="AQ1" i="237"/>
  <c r="AP1" i="237"/>
  <c r="AJ1" i="237"/>
  <c r="AI1" i="237"/>
  <c r="AH1" i="237"/>
  <c r="AG1" i="237"/>
  <c r="AF1" i="237"/>
  <c r="AE1" i="237"/>
  <c r="AD1" i="237"/>
  <c r="AC1" i="237"/>
  <c r="AB1" i="237"/>
  <c r="AA1" i="237"/>
  <c r="AN24" i="254"/>
  <c r="Y24" i="254"/>
  <c r="BA24" i="246"/>
  <c r="AN24" i="246"/>
  <c r="BA24" i="243"/>
  <c r="AN24" i="239"/>
  <c r="Y24" i="239"/>
  <c r="AO22" i="245"/>
  <c r="BB22" i="245"/>
  <c r="BB22" i="244"/>
  <c r="AO22" i="244"/>
  <c r="BB22" i="243"/>
  <c r="AO22" i="243"/>
  <c r="Z22" i="243"/>
  <c r="Z22" i="242"/>
  <c r="BB22" i="242"/>
  <c r="AO22" i="242"/>
  <c r="Z22" i="241"/>
  <c r="BB22" i="241"/>
  <c r="BB22" i="240"/>
  <c r="AO22" i="240"/>
  <c r="AO22" i="239"/>
  <c r="Z22" i="239"/>
  <c r="AO22" i="238"/>
  <c r="BB22" i="238"/>
  <c r="Z22" i="238"/>
  <c r="BB22" i="237"/>
  <c r="AO22" i="237"/>
  <c r="Z22" i="237"/>
  <c r="Z23" i="254"/>
  <c r="BB23" i="254"/>
  <c r="AO23" i="241"/>
  <c r="Z21" i="255"/>
  <c r="AO22" i="253"/>
  <c r="AO22" i="252"/>
  <c r="AO22" i="251"/>
  <c r="Z22" i="250"/>
  <c r="AO22" i="250"/>
  <c r="BA22" i="250"/>
  <c r="Z22" i="249"/>
  <c r="Z21" i="248"/>
  <c r="Z21" i="247"/>
  <c r="Z22" i="247"/>
  <c r="AO22" i="159"/>
  <c r="BA24" i="253"/>
  <c r="AN24" i="253"/>
  <c r="Y24" i="253"/>
  <c r="BA24" i="159"/>
  <c r="Y24" i="159"/>
  <c r="AN24" i="242"/>
  <c r="AN24" i="238"/>
  <c r="F26" i="251"/>
  <c r="G26" i="251" s="1"/>
  <c r="M26" i="251" s="1"/>
  <c r="O26" i="251" s="1"/>
  <c r="P26" i="251" s="1"/>
  <c r="F26" i="250"/>
  <c r="G26" i="250" s="1"/>
  <c r="F26" i="249"/>
  <c r="G26" i="249" s="1"/>
  <c r="BA21" i="243"/>
  <c r="AN21" i="242"/>
  <c r="Y21" i="240"/>
  <c r="F26" i="239"/>
  <c r="G26" i="239" s="1"/>
  <c r="Y21" i="238"/>
  <c r="AN21" i="237"/>
  <c r="BB21" i="256"/>
  <c r="AN21" i="255"/>
  <c r="AN22" i="255"/>
  <c r="AN21" i="254"/>
  <c r="Z22" i="253"/>
  <c r="Z21" i="252"/>
  <c r="AI21" i="252" s="1"/>
  <c r="BA21" i="252"/>
  <c r="Y22" i="251"/>
  <c r="Y21" i="250"/>
  <c r="BA21" i="250"/>
  <c r="BB22" i="250"/>
  <c r="BA22" i="249"/>
  <c r="BB21" i="248"/>
  <c r="BA22" i="248"/>
  <c r="AN21" i="246"/>
  <c r="Z22" i="159"/>
  <c r="AN24" i="248"/>
  <c r="BB21" i="244"/>
  <c r="Z21" i="240"/>
  <c r="AO23" i="255"/>
  <c r="Z23" i="255"/>
  <c r="BB23" i="255"/>
  <c r="BB23" i="253"/>
  <c r="AO23" i="253"/>
  <c r="Z23" i="253"/>
  <c r="AO23" i="251"/>
  <c r="Z23" i="251"/>
  <c r="BB23" i="251"/>
  <c r="AO23" i="249"/>
  <c r="BB23" i="249"/>
  <c r="Z23" i="249"/>
  <c r="BB23" i="247"/>
  <c r="AO23" i="247"/>
  <c r="Z23" i="247"/>
  <c r="Z23" i="159"/>
  <c r="BB23" i="159"/>
  <c r="AO23" i="159"/>
  <c r="Z23" i="244"/>
  <c r="AO23" i="244"/>
  <c r="BB23" i="244"/>
  <c r="AO23" i="242"/>
  <c r="Z23" i="242"/>
  <c r="BB23" i="242"/>
  <c r="BB23" i="240"/>
  <c r="AO23" i="240"/>
  <c r="Z23" i="240"/>
  <c r="BB23" i="238"/>
  <c r="AO23" i="238"/>
  <c r="Z23" i="238"/>
  <c r="AO21" i="255"/>
  <c r="AN21" i="251"/>
  <c r="Z22" i="251"/>
  <c r="Y21" i="249"/>
  <c r="AN21" i="249"/>
  <c r="BB21" i="249"/>
  <c r="AN22" i="249"/>
  <c r="AR22" i="249" s="1"/>
  <c r="BB22" i="249"/>
  <c r="Y22" i="248"/>
  <c r="AO21" i="247"/>
  <c r="AO22" i="247"/>
  <c r="BB22" i="247"/>
  <c r="Z22" i="246"/>
  <c r="AO22" i="246"/>
  <c r="BB22" i="159"/>
  <c r="BA21" i="244"/>
  <c r="O30" i="251"/>
  <c r="P30" i="251" s="1"/>
  <c r="M30" i="244"/>
  <c r="M29" i="244" s="1"/>
  <c r="AN24" i="255"/>
  <c r="Y24" i="251"/>
  <c r="BA24" i="244"/>
  <c r="AN24" i="240"/>
  <c r="Y23" i="256"/>
  <c r="BA23" i="254"/>
  <c r="AN23" i="252"/>
  <c r="Y23" i="252"/>
  <c r="AN23" i="248"/>
  <c r="BA23" i="248"/>
  <c r="BA23" i="245"/>
  <c r="AN23" i="245"/>
  <c r="BA23" i="243"/>
  <c r="AN23" i="241"/>
  <c r="BA23" i="239"/>
  <c r="Y23" i="239"/>
  <c r="Y23" i="237"/>
  <c r="Y21" i="256"/>
  <c r="Y21" i="255"/>
  <c r="Y21" i="254"/>
  <c r="AN21" i="252"/>
  <c r="Y22" i="252"/>
  <c r="BB22" i="252"/>
  <c r="BA21" i="251"/>
  <c r="AN21" i="250"/>
  <c r="Y22" i="250"/>
  <c r="AC22" i="250" s="1"/>
  <c r="Z21" i="249"/>
  <c r="AO22" i="249"/>
  <c r="Y21" i="248"/>
  <c r="AO22" i="248"/>
  <c r="AP22" i="248" s="1"/>
  <c r="BA21" i="246"/>
  <c r="BB22" i="246"/>
  <c r="Z22" i="245"/>
  <c r="Z22" i="244"/>
  <c r="AQ21" i="255"/>
  <c r="AQ21" i="249"/>
  <c r="AW22" i="249"/>
  <c r="AA21" i="252"/>
  <c r="AH21" i="252"/>
  <c r="AE21" i="254"/>
  <c r="AA21" i="254"/>
  <c r="AF21" i="254"/>
  <c r="AJ21" i="252"/>
  <c r="AA21" i="249"/>
  <c r="AJ22" i="249"/>
  <c r="AF22" i="249"/>
  <c r="AB22" i="249"/>
  <c r="AI22" i="249"/>
  <c r="AV22" i="249"/>
  <c r="AP22" i="241"/>
  <c r="AX22" i="241" s="1"/>
  <c r="AB21" i="255"/>
  <c r="AF21" i="255"/>
  <c r="AJ21" i="255"/>
  <c r="AQ22" i="250"/>
  <c r="AU22" i="250"/>
  <c r="AF21" i="249"/>
  <c r="AJ21" i="249"/>
  <c r="AQ22" i="248"/>
  <c r="AU22" i="248"/>
  <c r="AR22" i="250"/>
  <c r="AR22" i="248"/>
  <c r="F20" i="247"/>
  <c r="G20" i="247" s="1"/>
  <c r="M20" i="247" s="1"/>
  <c r="O20" i="247" s="1"/>
  <c r="P20" i="247" s="1"/>
  <c r="AO15" i="247"/>
  <c r="F20" i="246"/>
  <c r="G20" i="246" s="1"/>
  <c r="M20" i="246" s="1"/>
  <c r="O20" i="246" s="1"/>
  <c r="P20" i="246" s="1"/>
  <c r="BB15" i="246"/>
  <c r="AO15" i="246"/>
  <c r="F20" i="245"/>
  <c r="G20" i="245" s="1"/>
  <c r="M20" i="245" s="1"/>
  <c r="O20" i="245" s="1"/>
  <c r="P20" i="245" s="1"/>
  <c r="BB15" i="245"/>
  <c r="Z15" i="245"/>
  <c r="F20" i="244"/>
  <c r="G20" i="244" s="1"/>
  <c r="M20" i="244" s="1"/>
  <c r="O20" i="244" s="1"/>
  <c r="P20" i="244" s="1"/>
  <c r="BB15" i="244"/>
  <c r="F20" i="243"/>
  <c r="G20" i="243" s="1"/>
  <c r="M20" i="243"/>
  <c r="O20" i="243" s="1"/>
  <c r="P20" i="243" s="1"/>
  <c r="AO15" i="243"/>
  <c r="Z15" i="243"/>
  <c r="F20" i="241"/>
  <c r="G20" i="241" s="1"/>
  <c r="M20" i="241"/>
  <c r="O20" i="241" s="1"/>
  <c r="P20" i="241" s="1"/>
  <c r="AO15" i="241"/>
  <c r="F20" i="240"/>
  <c r="G20" i="240" s="1"/>
  <c r="M20" i="240" s="1"/>
  <c r="O20" i="240" s="1"/>
  <c r="P20" i="240" s="1"/>
  <c r="BB15" i="240"/>
  <c r="AO15" i="240"/>
  <c r="AU15" i="240" s="1"/>
  <c r="F20" i="239"/>
  <c r="G20" i="239" s="1"/>
  <c r="M20" i="239" s="1"/>
  <c r="O20" i="239" s="1"/>
  <c r="P20" i="239" s="1"/>
  <c r="AO15" i="239"/>
  <c r="Z15" i="239"/>
  <c r="BB15" i="239"/>
  <c r="BB15" i="238"/>
  <c r="Z15" i="238"/>
  <c r="AO15" i="238"/>
  <c r="AS15" i="238" s="1"/>
  <c r="F20" i="237"/>
  <c r="G20" i="237" s="1"/>
  <c r="M20" i="237" s="1"/>
  <c r="O20" i="237" s="1"/>
  <c r="P20" i="237" s="1"/>
  <c r="BB15" i="237"/>
  <c r="AO15" i="237"/>
  <c r="Z15" i="237"/>
  <c r="F22" i="256"/>
  <c r="G22" i="256" s="1"/>
  <c r="M22" i="256" s="1"/>
  <c r="O22" i="256" s="1"/>
  <c r="P22" i="256" s="1"/>
  <c r="AO17" i="256"/>
  <c r="BB17" i="256"/>
  <c r="Z17" i="256"/>
  <c r="F22" i="255"/>
  <c r="G22" i="255" s="1"/>
  <c r="M22" i="255" s="1"/>
  <c r="O22" i="255" s="1"/>
  <c r="P22" i="255" s="1"/>
  <c r="BB17" i="255"/>
  <c r="Z17" i="255"/>
  <c r="AO17" i="255"/>
  <c r="AO17" i="254"/>
  <c r="Z17" i="254"/>
  <c r="BB17" i="254"/>
  <c r="F22" i="253"/>
  <c r="G22" i="253" s="1"/>
  <c r="M22" i="253" s="1"/>
  <c r="O22" i="253" s="1"/>
  <c r="P22" i="253" s="1"/>
  <c r="BB17" i="253"/>
  <c r="Z17" i="253"/>
  <c r="AO17" i="253"/>
  <c r="F22" i="252"/>
  <c r="G22" i="252" s="1"/>
  <c r="M22" i="252" s="1"/>
  <c r="O22" i="252" s="1"/>
  <c r="P22" i="252" s="1"/>
  <c r="AO17" i="252"/>
  <c r="Z17" i="252"/>
  <c r="BB17" i="252"/>
  <c r="F22" i="251"/>
  <c r="G22" i="251" s="1"/>
  <c r="M22" i="251" s="1"/>
  <c r="O22" i="251" s="1"/>
  <c r="P22" i="251" s="1"/>
  <c r="BB17" i="251"/>
  <c r="Z17" i="251"/>
  <c r="AO17" i="251"/>
  <c r="AO17" i="250"/>
  <c r="Z17" i="250"/>
  <c r="AI17" i="250" s="1"/>
  <c r="BB17" i="250"/>
  <c r="F22" i="249"/>
  <c r="G22" i="249" s="1"/>
  <c r="BB17" i="249"/>
  <c r="Z17" i="249"/>
  <c r="AO17" i="249"/>
  <c r="F22" i="248"/>
  <c r="G22" i="248" s="1"/>
  <c r="M22" i="248" s="1"/>
  <c r="O22" i="248" s="1"/>
  <c r="P22" i="248" s="1"/>
  <c r="AO17" i="248"/>
  <c r="Z17" i="248"/>
  <c r="BB17" i="248"/>
  <c r="F22" i="247"/>
  <c r="G22" i="247" s="1"/>
  <c r="M22" i="247" s="1"/>
  <c r="O22" i="247" s="1"/>
  <c r="P22" i="247" s="1"/>
  <c r="BB17" i="247"/>
  <c r="Z17" i="247"/>
  <c r="AO17" i="247"/>
  <c r="BB17" i="246"/>
  <c r="Z17" i="246"/>
  <c r="AD17" i="246" s="1"/>
  <c r="AO17" i="246"/>
  <c r="AW17" i="246" s="1"/>
  <c r="F22" i="159"/>
  <c r="G22" i="159" s="1"/>
  <c r="M22" i="159" s="1"/>
  <c r="O22" i="159" s="1"/>
  <c r="P22" i="159" s="1"/>
  <c r="AO17" i="159"/>
  <c r="Z17" i="159"/>
  <c r="BB17" i="159"/>
  <c r="F22" i="245"/>
  <c r="G22" i="245" s="1"/>
  <c r="M22" i="245" s="1"/>
  <c r="O22" i="245" s="1"/>
  <c r="P22" i="245" s="1"/>
  <c r="BB17" i="245"/>
  <c r="AO17" i="245"/>
  <c r="Z17" i="245"/>
  <c r="F22" i="244"/>
  <c r="G22" i="244" s="1"/>
  <c r="M22" i="244" s="1"/>
  <c r="O22" i="244" s="1"/>
  <c r="P22" i="244" s="1"/>
  <c r="Z17" i="244"/>
  <c r="AO17" i="244"/>
  <c r="BB17" i="244"/>
  <c r="BB17" i="243"/>
  <c r="AO17" i="243"/>
  <c r="Z17" i="243"/>
  <c r="F22" i="242"/>
  <c r="G22" i="242" s="1"/>
  <c r="M22" i="242" s="1"/>
  <c r="O22" i="242" s="1"/>
  <c r="P22" i="242" s="1"/>
  <c r="BB17" i="242"/>
  <c r="AO17" i="242"/>
  <c r="Z17" i="242"/>
  <c r="F22" i="241"/>
  <c r="G22" i="241" s="1"/>
  <c r="M22" i="241" s="1"/>
  <c r="O22" i="241" s="1"/>
  <c r="P22" i="241" s="1"/>
  <c r="BB17" i="241"/>
  <c r="AO17" i="241"/>
  <c r="Z17" i="241"/>
  <c r="F22" i="240"/>
  <c r="G22" i="240" s="1"/>
  <c r="M22" i="240" s="1"/>
  <c r="O22" i="240" s="1"/>
  <c r="P22" i="240" s="1"/>
  <c r="BB17" i="240"/>
  <c r="Z17" i="240"/>
  <c r="AO17" i="240"/>
  <c r="AO17" i="239"/>
  <c r="Z17" i="239"/>
  <c r="BB17" i="239"/>
  <c r="F22" i="238"/>
  <c r="G22" i="238" s="1"/>
  <c r="M22" i="238" s="1"/>
  <c r="O22" i="238" s="1"/>
  <c r="P22" i="238" s="1"/>
  <c r="BB17" i="238"/>
  <c r="AO17" i="238"/>
  <c r="Z17" i="238"/>
  <c r="F22" i="237"/>
  <c r="G22" i="237" s="1"/>
  <c r="M22" i="237" s="1"/>
  <c r="O22" i="237" s="1"/>
  <c r="P22" i="237" s="1"/>
  <c r="BB17" i="237"/>
  <c r="AO17" i="237"/>
  <c r="Z17" i="237"/>
  <c r="BA18" i="254"/>
  <c r="AN18" i="254"/>
  <c r="Y18" i="254"/>
  <c r="BA18" i="250"/>
  <c r="AN18" i="250"/>
  <c r="Y18" i="250"/>
  <c r="BA18" i="246"/>
  <c r="AN18" i="246"/>
  <c r="Y18" i="246"/>
  <c r="BA18" i="243"/>
  <c r="AN18" i="243"/>
  <c r="Y18" i="243"/>
  <c r="BA18" i="239"/>
  <c r="AN18" i="239"/>
  <c r="Y18" i="239"/>
  <c r="AO20" i="256"/>
  <c r="F25" i="255"/>
  <c r="G25" i="255" s="1"/>
  <c r="M25" i="255" s="1"/>
  <c r="O25" i="255" s="1"/>
  <c r="P25" i="255" s="1"/>
  <c r="AO20" i="253"/>
  <c r="BB20" i="253"/>
  <c r="BB20" i="250"/>
  <c r="Z20" i="250"/>
  <c r="F25" i="247"/>
  <c r="G25" i="247" s="1"/>
  <c r="M25" i="247" s="1"/>
  <c r="O25" i="247" s="1"/>
  <c r="P25" i="247" s="1"/>
  <c r="AO20" i="247"/>
  <c r="Z20" i="159"/>
  <c r="F25" i="245"/>
  <c r="G25" i="245" s="1"/>
  <c r="M25" i="245" s="1"/>
  <c r="O25" i="245" s="1"/>
  <c r="P25" i="245" s="1"/>
  <c r="Z20" i="243"/>
  <c r="BB20" i="243"/>
  <c r="AO20" i="240"/>
  <c r="Z20" i="240"/>
  <c r="Z20" i="238"/>
  <c r="Z20" i="237"/>
  <c r="Y2" i="242"/>
  <c r="AN2" i="249"/>
  <c r="Y14" i="256"/>
  <c r="AB14" i="256" s="1"/>
  <c r="BB14" i="256"/>
  <c r="AO15" i="256"/>
  <c r="Z14" i="255"/>
  <c r="Z15" i="255"/>
  <c r="BA15" i="255"/>
  <c r="BB14" i="254"/>
  <c r="BA15" i="254"/>
  <c r="BA14" i="253"/>
  <c r="BA15" i="253"/>
  <c r="Z15" i="252"/>
  <c r="BB15" i="252"/>
  <c r="Y15" i="251"/>
  <c r="BA15" i="251"/>
  <c r="AN14" i="250"/>
  <c r="BA15" i="250"/>
  <c r="BA14" i="249"/>
  <c r="AN15" i="249"/>
  <c r="Y14" i="248"/>
  <c r="AN14" i="248"/>
  <c r="Y15" i="248"/>
  <c r="BB15" i="248"/>
  <c r="BB15" i="247"/>
  <c r="AO15" i="245"/>
  <c r="AW15" i="245" s="1"/>
  <c r="Z15" i="244"/>
  <c r="AG15" i="244" s="1"/>
  <c r="Z15" i="240"/>
  <c r="BA15" i="237"/>
  <c r="AN14" i="247"/>
  <c r="BA14" i="247"/>
  <c r="Y14" i="247"/>
  <c r="BA14" i="246"/>
  <c r="Y14" i="246"/>
  <c r="AN14" i="246"/>
  <c r="Y14" i="159"/>
  <c r="BA14" i="159"/>
  <c r="AN14" i="159"/>
  <c r="F19" i="245"/>
  <c r="G19" i="245" s="1"/>
  <c r="M19" i="245" s="1"/>
  <c r="O19" i="245" s="1"/>
  <c r="P19" i="245" s="1"/>
  <c r="AN14" i="245"/>
  <c r="Y14" i="245"/>
  <c r="F19" i="244"/>
  <c r="G19" i="244" s="1"/>
  <c r="M19" i="244" s="1"/>
  <c r="O19" i="244" s="1"/>
  <c r="P19" i="244" s="1"/>
  <c r="BA14" i="244"/>
  <c r="AN14" i="244"/>
  <c r="BA14" i="243"/>
  <c r="AN14" i="243"/>
  <c r="BA14" i="242"/>
  <c r="AN14" i="242"/>
  <c r="Y14" i="242"/>
  <c r="BA14" i="241"/>
  <c r="Y14" i="241"/>
  <c r="AN14" i="241"/>
  <c r="BA14" i="240"/>
  <c r="Y14" i="240"/>
  <c r="AN14" i="240"/>
  <c r="BA14" i="239"/>
  <c r="Y14" i="239"/>
  <c r="AI14" i="239" s="1"/>
  <c r="BA14" i="238"/>
  <c r="AN14" i="238"/>
  <c r="Y14" i="237"/>
  <c r="AN14" i="237"/>
  <c r="BA16" i="256"/>
  <c r="AN16" i="256"/>
  <c r="Y16" i="256"/>
  <c r="BA16" i="255"/>
  <c r="Y16" i="255"/>
  <c r="AN16" i="255"/>
  <c r="BA16" i="254"/>
  <c r="AN16" i="254"/>
  <c r="Y16" i="254"/>
  <c r="AN16" i="253"/>
  <c r="Y16" i="253"/>
  <c r="BA16" i="253"/>
  <c r="BA16" i="252"/>
  <c r="AN16" i="252"/>
  <c r="Y16" i="252"/>
  <c r="BA16" i="251"/>
  <c r="AN16" i="251"/>
  <c r="Y16" i="251"/>
  <c r="BA16" i="250"/>
  <c r="AN16" i="250"/>
  <c r="Y16" i="250"/>
  <c r="AN16" i="249"/>
  <c r="Y16" i="249"/>
  <c r="BA16" i="249"/>
  <c r="BA16" i="248"/>
  <c r="AN16" i="248"/>
  <c r="Y16" i="248"/>
  <c r="BA16" i="247"/>
  <c r="Y16" i="247"/>
  <c r="AN16" i="247"/>
  <c r="AN16" i="246"/>
  <c r="BA16" i="246"/>
  <c r="Y16" i="246"/>
  <c r="BA16" i="159"/>
  <c r="AN16" i="159"/>
  <c r="Y16" i="159"/>
  <c r="AN16" i="245"/>
  <c r="BA16" i="245"/>
  <c r="Y16" i="245"/>
  <c r="AN16" i="244"/>
  <c r="BA16" i="244"/>
  <c r="Y16" i="244"/>
  <c r="BA16" i="243"/>
  <c r="AN16" i="243"/>
  <c r="Y16" i="243"/>
  <c r="AN16" i="242"/>
  <c r="Y16" i="242"/>
  <c r="BA16" i="242"/>
  <c r="AN16" i="241"/>
  <c r="Y16" i="241"/>
  <c r="BA16" i="241"/>
  <c r="BA16" i="240"/>
  <c r="Y16" i="240"/>
  <c r="AN16" i="240"/>
  <c r="Y16" i="239"/>
  <c r="AN16" i="239"/>
  <c r="BA16" i="239"/>
  <c r="Y16" i="238"/>
  <c r="BA16" i="238"/>
  <c r="AN16" i="238"/>
  <c r="BA16" i="237"/>
  <c r="AN16" i="237"/>
  <c r="Y16" i="237"/>
  <c r="Y18" i="253"/>
  <c r="BA18" i="253"/>
  <c r="AN18" i="253"/>
  <c r="Y18" i="249"/>
  <c r="BA18" i="249"/>
  <c r="AN18" i="249"/>
  <c r="Y18" i="159"/>
  <c r="BA18" i="159"/>
  <c r="AN18" i="159"/>
  <c r="Y18" i="242"/>
  <c r="BA18" i="242"/>
  <c r="AN18" i="242"/>
  <c r="Y18" i="238"/>
  <c r="BA18" i="238"/>
  <c r="AN18" i="238"/>
  <c r="F24" i="256"/>
  <c r="G24" i="256" s="1"/>
  <c r="AN19" i="256"/>
  <c r="Y19" i="256"/>
  <c r="BA19" i="256"/>
  <c r="F24" i="255"/>
  <c r="G24" i="255" s="1"/>
  <c r="AN19" i="255"/>
  <c r="AW19" i="255" s="1"/>
  <c r="BA19" i="255"/>
  <c r="Y19" i="255"/>
  <c r="F24" i="254"/>
  <c r="G24" i="254" s="1"/>
  <c r="AN19" i="254"/>
  <c r="Y19" i="254"/>
  <c r="BA19" i="254"/>
  <c r="F24" i="253"/>
  <c r="G24" i="253" s="1"/>
  <c r="AN19" i="253"/>
  <c r="Y19" i="253"/>
  <c r="BA19" i="253"/>
  <c r="AN19" i="252"/>
  <c r="Y19" i="252"/>
  <c r="AI19" i="252" s="1"/>
  <c r="BA19" i="252"/>
  <c r="F24" i="251"/>
  <c r="G24" i="251" s="1"/>
  <c r="AN19" i="251"/>
  <c r="Y19" i="251"/>
  <c r="BA19" i="251"/>
  <c r="F24" i="250"/>
  <c r="G24" i="250" s="1"/>
  <c r="BA19" i="250"/>
  <c r="Y19" i="250"/>
  <c r="AN19" i="250"/>
  <c r="F24" i="249"/>
  <c r="G24" i="249" s="1"/>
  <c r="Y19" i="249"/>
  <c r="BA19" i="249"/>
  <c r="AN19" i="249"/>
  <c r="F24" i="248"/>
  <c r="G24" i="248" s="1"/>
  <c r="BA19" i="248"/>
  <c r="Y19" i="248"/>
  <c r="AN19" i="248"/>
  <c r="F24" i="247"/>
  <c r="G24" i="247" s="1"/>
  <c r="AN19" i="247"/>
  <c r="Y19" i="247"/>
  <c r="BA19" i="247"/>
  <c r="F24" i="246"/>
  <c r="G24" i="246" s="1"/>
  <c r="BA19" i="246"/>
  <c r="AN19" i="246"/>
  <c r="Y19" i="246"/>
  <c r="F24" i="159"/>
  <c r="G24" i="159" s="1"/>
  <c r="AN19" i="159"/>
  <c r="Y19" i="159"/>
  <c r="BA19" i="159"/>
  <c r="F24" i="245"/>
  <c r="G24" i="245" s="1"/>
  <c r="AN19" i="245"/>
  <c r="Y19" i="245"/>
  <c r="BA19" i="245"/>
  <c r="F24" i="244"/>
  <c r="G24" i="244" s="1"/>
  <c r="AN19" i="244"/>
  <c r="Y19" i="244"/>
  <c r="BA19" i="244"/>
  <c r="F24" i="243"/>
  <c r="G24" i="243" s="1"/>
  <c r="BA19" i="243"/>
  <c r="Y19" i="243"/>
  <c r="AB19" i="243" s="1"/>
  <c r="AN19" i="243"/>
  <c r="F24" i="242"/>
  <c r="G24" i="242" s="1"/>
  <c r="AN19" i="242"/>
  <c r="BA19" i="242"/>
  <c r="Y19" i="242"/>
  <c r="F24" i="241"/>
  <c r="G24" i="241" s="1"/>
  <c r="Y19" i="241"/>
  <c r="AA19" i="241" s="1"/>
  <c r="AN19" i="241"/>
  <c r="AT19" i="241" s="1"/>
  <c r="BA19" i="241"/>
  <c r="F24" i="240"/>
  <c r="G24" i="240" s="1"/>
  <c r="Y19" i="240"/>
  <c r="AD19" i="240" s="1"/>
  <c r="AN19" i="240"/>
  <c r="BA19" i="240"/>
  <c r="F24" i="239"/>
  <c r="BA19" i="239"/>
  <c r="Y19" i="239"/>
  <c r="AN19" i="239"/>
  <c r="F24" i="238"/>
  <c r="G24" i="238" s="1"/>
  <c r="BA19" i="238"/>
  <c r="Y19" i="238"/>
  <c r="AN19" i="238"/>
  <c r="F24" i="237"/>
  <c r="G24" i="237" s="1"/>
  <c r="Y19" i="237"/>
  <c r="AN19" i="237"/>
  <c r="BA19" i="237"/>
  <c r="Y2" i="238"/>
  <c r="AN2" i="159"/>
  <c r="Z14" i="256"/>
  <c r="AN14" i="255"/>
  <c r="BA14" i="255"/>
  <c r="BB15" i="255"/>
  <c r="AN14" i="254"/>
  <c r="Y15" i="254"/>
  <c r="BB15" i="254"/>
  <c r="BB15" i="253"/>
  <c r="BA14" i="252"/>
  <c r="AN15" i="252"/>
  <c r="Y14" i="251"/>
  <c r="Y15" i="250"/>
  <c r="BB15" i="250"/>
  <c r="AO15" i="249"/>
  <c r="Z15" i="248"/>
  <c r="Z15" i="159"/>
  <c r="Y14" i="244"/>
  <c r="AO15" i="244"/>
  <c r="Y15" i="243"/>
  <c r="BB15" i="243"/>
  <c r="Z15" i="242"/>
  <c r="BB15" i="241"/>
  <c r="Y15" i="238"/>
  <c r="O9" i="242"/>
  <c r="P9" i="242" s="1"/>
  <c r="F20" i="252"/>
  <c r="G20" i="252" s="1"/>
  <c r="M20" i="252" s="1"/>
  <c r="O20" i="252" s="1"/>
  <c r="P20" i="252" s="1"/>
  <c r="F20" i="238"/>
  <c r="G20" i="238" s="1"/>
  <c r="M20" i="238" s="1"/>
  <c r="O20" i="238" s="1"/>
  <c r="P20" i="238" s="1"/>
  <c r="F22" i="246"/>
  <c r="G22" i="246" s="1"/>
  <c r="AO14" i="248"/>
  <c r="BB14" i="247"/>
  <c r="BB14" i="244"/>
  <c r="Z14" i="244"/>
  <c r="BB14" i="240"/>
  <c r="Z14" i="238"/>
  <c r="AO16" i="255"/>
  <c r="Z16" i="255"/>
  <c r="AO16" i="252"/>
  <c r="Z16" i="252"/>
  <c r="BB16" i="249"/>
  <c r="Z16" i="248"/>
  <c r="AO16" i="159"/>
  <c r="Z16" i="159"/>
  <c r="BB16" i="242"/>
  <c r="AO16" i="242"/>
  <c r="AS16" i="242" s="1"/>
  <c r="BB16" i="239"/>
  <c r="BB16" i="238"/>
  <c r="AN18" i="256"/>
  <c r="Y18" i="256"/>
  <c r="BA18" i="256"/>
  <c r="AN18" i="252"/>
  <c r="Y18" i="252"/>
  <c r="BA18" i="252"/>
  <c r="AN18" i="248"/>
  <c r="Y18" i="248"/>
  <c r="BA18" i="248"/>
  <c r="AN18" i="245"/>
  <c r="Y18" i="245"/>
  <c r="BA18" i="245"/>
  <c r="AN18" i="241"/>
  <c r="Y18" i="241"/>
  <c r="BA18" i="241"/>
  <c r="AN18" i="237"/>
  <c r="Y18" i="237"/>
  <c r="BA18" i="237"/>
  <c r="Z19" i="256"/>
  <c r="BB19" i="256"/>
  <c r="AO19" i="256"/>
  <c r="BB19" i="255"/>
  <c r="Z19" i="255"/>
  <c r="AO19" i="255"/>
  <c r="AO19" i="254"/>
  <c r="BB19" i="254"/>
  <c r="Z19" i="254"/>
  <c r="AO19" i="253"/>
  <c r="Z19" i="253"/>
  <c r="BB19" i="253"/>
  <c r="AO19" i="252"/>
  <c r="Z19" i="252"/>
  <c r="BB19" i="252"/>
  <c r="AO19" i="251"/>
  <c r="Z19" i="251"/>
  <c r="BB19" i="251"/>
  <c r="AO19" i="250"/>
  <c r="BB19" i="250"/>
  <c r="Z19" i="250"/>
  <c r="BB19" i="249"/>
  <c r="AO19" i="249"/>
  <c r="Z19" i="249"/>
  <c r="Z19" i="248"/>
  <c r="AO19" i="248"/>
  <c r="BB19" i="248"/>
  <c r="BB19" i="247"/>
  <c r="Z19" i="247"/>
  <c r="AO19" i="247"/>
  <c r="BB19" i="246"/>
  <c r="AO19" i="246"/>
  <c r="Z19" i="246"/>
  <c r="AO19" i="159"/>
  <c r="BB19" i="159"/>
  <c r="Z19" i="159"/>
  <c r="AO19" i="245"/>
  <c r="Z19" i="245"/>
  <c r="BB19" i="245"/>
  <c r="BB19" i="244"/>
  <c r="Z19" i="244"/>
  <c r="AO19" i="244"/>
  <c r="AO19" i="243"/>
  <c r="BB19" i="243"/>
  <c r="Z19" i="243"/>
  <c r="BB19" i="242"/>
  <c r="Z19" i="242"/>
  <c r="AO19" i="242"/>
  <c r="Z19" i="241"/>
  <c r="AO19" i="241"/>
  <c r="BB19" i="241"/>
  <c r="AO19" i="240"/>
  <c r="BB19" i="240"/>
  <c r="Z19" i="240"/>
  <c r="AO19" i="239"/>
  <c r="AQ19" i="239" s="1"/>
  <c r="Z19" i="239"/>
  <c r="AF19" i="239" s="1"/>
  <c r="BB19" i="239"/>
  <c r="BB19" i="238"/>
  <c r="Z19" i="238"/>
  <c r="AO19" i="238"/>
  <c r="AO19" i="237"/>
  <c r="BB19" i="237"/>
  <c r="Z19" i="237"/>
  <c r="AD19" i="237" s="1"/>
  <c r="AN2" i="242"/>
  <c r="AN14" i="256"/>
  <c r="Z15" i="256"/>
  <c r="AO14" i="255"/>
  <c r="AO15" i="255"/>
  <c r="Y14" i="254"/>
  <c r="AO14" i="254"/>
  <c r="Z15" i="254"/>
  <c r="AI15" i="254" s="1"/>
  <c r="AO15" i="254"/>
  <c r="AQ15" i="254" s="1"/>
  <c r="Y14" i="253"/>
  <c r="AN14" i="253"/>
  <c r="Y15" i="253"/>
  <c r="Y14" i="252"/>
  <c r="AN14" i="252"/>
  <c r="BA14" i="251"/>
  <c r="Y14" i="250"/>
  <c r="Z15" i="250"/>
  <c r="AO15" i="250"/>
  <c r="AT15" i="250" s="1"/>
  <c r="Y14" i="249"/>
  <c r="AN14" i="249"/>
  <c r="Y15" i="249"/>
  <c r="AB15" i="249" s="1"/>
  <c r="AN15" i="248"/>
  <c r="AO15" i="159"/>
  <c r="BA14" i="245"/>
  <c r="Y14" i="243"/>
  <c r="Z15" i="241"/>
  <c r="Z14" i="239"/>
  <c r="BA14" i="237"/>
  <c r="O9" i="238"/>
  <c r="P9" i="238" s="1"/>
  <c r="F20" i="248"/>
  <c r="G20" i="248" s="1"/>
  <c r="M20" i="248" s="1"/>
  <c r="O20" i="248" s="1"/>
  <c r="P20" i="248" s="1"/>
  <c r="F22" i="243"/>
  <c r="G22" i="243" s="1"/>
  <c r="M22" i="243" s="1"/>
  <c r="O22" i="243" s="1"/>
  <c r="P22" i="243" s="1"/>
  <c r="AN15" i="247"/>
  <c r="AT15" i="247" s="1"/>
  <c r="BA15" i="247"/>
  <c r="Y15" i="247"/>
  <c r="AN15" i="246"/>
  <c r="Y15" i="246"/>
  <c r="BA15" i="159"/>
  <c r="AN15" i="159"/>
  <c r="Y15" i="159"/>
  <c r="BA15" i="245"/>
  <c r="Y15" i="245"/>
  <c r="AN15" i="245"/>
  <c r="BA15" i="244"/>
  <c r="AN15" i="244"/>
  <c r="AU15" i="244" s="1"/>
  <c r="Y15" i="244"/>
  <c r="AN15" i="242"/>
  <c r="BA15" i="242"/>
  <c r="Y15" i="242"/>
  <c r="AN15" i="241"/>
  <c r="BA15" i="241"/>
  <c r="Y15" i="241"/>
  <c r="BA15" i="240"/>
  <c r="AN15" i="240"/>
  <c r="Y15" i="240"/>
  <c r="BA15" i="239"/>
  <c r="AN15" i="239"/>
  <c r="AQ15" i="239" s="1"/>
  <c r="Y15" i="239"/>
  <c r="BA17" i="256"/>
  <c r="Y17" i="256"/>
  <c r="AN17" i="256"/>
  <c r="BA17" i="255"/>
  <c r="Y17" i="255"/>
  <c r="AN17" i="255"/>
  <c r="BA17" i="254"/>
  <c r="AN17" i="254"/>
  <c r="Y17" i="254"/>
  <c r="BA17" i="253"/>
  <c r="Y17" i="253"/>
  <c r="AN17" i="253"/>
  <c r="BA17" i="252"/>
  <c r="AN17" i="252"/>
  <c r="Y17" i="252"/>
  <c r="AG17" i="252" s="1"/>
  <c r="AN17" i="251"/>
  <c r="BA17" i="251"/>
  <c r="Y17" i="251"/>
  <c r="BA17" i="250"/>
  <c r="AN17" i="250"/>
  <c r="Y17" i="250"/>
  <c r="BA17" i="249"/>
  <c r="Y17" i="249"/>
  <c r="AN17" i="249"/>
  <c r="AN17" i="248"/>
  <c r="Y17" i="248"/>
  <c r="BA17" i="248"/>
  <c r="AN17" i="247"/>
  <c r="BA17" i="247"/>
  <c r="Y17" i="247"/>
  <c r="AA17" i="247" s="1"/>
  <c r="BA17" i="246"/>
  <c r="Y17" i="246"/>
  <c r="AN17" i="246"/>
  <c r="BA17" i="159"/>
  <c r="AN17" i="159"/>
  <c r="Y17" i="159"/>
  <c r="BA17" i="245"/>
  <c r="AN17" i="245"/>
  <c r="AS17" i="245" s="1"/>
  <c r="Y17" i="245"/>
  <c r="AI17" i="245" s="1"/>
  <c r="BA17" i="244"/>
  <c r="Y17" i="244"/>
  <c r="AN17" i="244"/>
  <c r="AN17" i="243"/>
  <c r="AU17" i="243" s="1"/>
  <c r="Y17" i="243"/>
  <c r="BA17" i="243"/>
  <c r="AN17" i="242"/>
  <c r="Y17" i="242"/>
  <c r="AF17" i="242" s="1"/>
  <c r="BA17" i="242"/>
  <c r="AN17" i="241"/>
  <c r="Y17" i="241"/>
  <c r="AC17" i="241" s="1"/>
  <c r="BA17" i="241"/>
  <c r="AN17" i="240"/>
  <c r="BA17" i="240"/>
  <c r="Y17" i="240"/>
  <c r="AJ17" i="240" s="1"/>
  <c r="AN17" i="239"/>
  <c r="AR17" i="239" s="1"/>
  <c r="Y17" i="239"/>
  <c r="BA17" i="239"/>
  <c r="Y17" i="238"/>
  <c r="AI17" i="238" s="1"/>
  <c r="BA17" i="238"/>
  <c r="AN17" i="238"/>
  <c r="BA17" i="237"/>
  <c r="AN17" i="237"/>
  <c r="Y17" i="237"/>
  <c r="Y18" i="255"/>
  <c r="BA18" i="251"/>
  <c r="AN18" i="240"/>
  <c r="Y18" i="240"/>
  <c r="BA20" i="256"/>
  <c r="AN20" i="256"/>
  <c r="Y20" i="256"/>
  <c r="Y20" i="255"/>
  <c r="BA20" i="255"/>
  <c r="AN20" i="255"/>
  <c r="BA20" i="254"/>
  <c r="Y20" i="254"/>
  <c r="AN20" i="254"/>
  <c r="AN20" i="253"/>
  <c r="Y20" i="253"/>
  <c r="BA20" i="253"/>
  <c r="AN20" i="252"/>
  <c r="Y20" i="252"/>
  <c r="BA20" i="252"/>
  <c r="AN20" i="251"/>
  <c r="Y20" i="251"/>
  <c r="BA20" i="251"/>
  <c r="AN20" i="250"/>
  <c r="AS20" i="250" s="1"/>
  <c r="BA20" i="250"/>
  <c r="Y20" i="250"/>
  <c r="AN20" i="249"/>
  <c r="Y20" i="249"/>
  <c r="BA20" i="249"/>
  <c r="BA20" i="248"/>
  <c r="Y20" i="248"/>
  <c r="AN20" i="248"/>
  <c r="BA20" i="247"/>
  <c r="Y20" i="247"/>
  <c r="AN20" i="247"/>
  <c r="BA20" i="246"/>
  <c r="AN20" i="246"/>
  <c r="Y20" i="246"/>
  <c r="BA20" i="159"/>
  <c r="AN20" i="159"/>
  <c r="Y20" i="159"/>
  <c r="AN20" i="245"/>
  <c r="Y20" i="245"/>
  <c r="BA20" i="245"/>
  <c r="AN20" i="244"/>
  <c r="Y20" i="244"/>
  <c r="BA20" i="244"/>
  <c r="BA20" i="243"/>
  <c r="AN20" i="243"/>
  <c r="Y20" i="243"/>
  <c r="AN20" i="242"/>
  <c r="Y20" i="242"/>
  <c r="BA20" i="242"/>
  <c r="Y20" i="241"/>
  <c r="BA20" i="241"/>
  <c r="AN20" i="241"/>
  <c r="AN20" i="240"/>
  <c r="Y20" i="240"/>
  <c r="BA20" i="240"/>
  <c r="AN20" i="239"/>
  <c r="Y20" i="239"/>
  <c r="BA20" i="239"/>
  <c r="BA20" i="238"/>
  <c r="Y20" i="238"/>
  <c r="AN20" i="238"/>
  <c r="Y20" i="237"/>
  <c r="AG20" i="237" s="1"/>
  <c r="BA20" i="237"/>
  <c r="AN20" i="237"/>
  <c r="Y2" i="159"/>
  <c r="AN2" i="238"/>
  <c r="BA14" i="256"/>
  <c r="Y14" i="255"/>
  <c r="AA14" i="255" s="1"/>
  <c r="BA14" i="254"/>
  <c r="Z15" i="253"/>
  <c r="AO15" i="253"/>
  <c r="Y15" i="252"/>
  <c r="AD15" i="252" s="1"/>
  <c r="AN14" i="251"/>
  <c r="BA14" i="250"/>
  <c r="Z15" i="249"/>
  <c r="BB15" i="249"/>
  <c r="BA14" i="248"/>
  <c r="Z15" i="247"/>
  <c r="Z15" i="246"/>
  <c r="AN15" i="243"/>
  <c r="BB15" i="242"/>
  <c r="AN14" i="239"/>
  <c r="Y14" i="238"/>
  <c r="BA15" i="238"/>
  <c r="AN15" i="237"/>
  <c r="AP15" i="237" s="1"/>
  <c r="AQ20" i="253"/>
  <c r="AH19" i="240"/>
  <c r="AG20" i="243"/>
  <c r="AH19" i="238"/>
  <c r="AR19" i="247"/>
  <c r="AB19" i="245"/>
  <c r="AF19" i="241"/>
  <c r="AJ19" i="239"/>
  <c r="AS19" i="240"/>
  <c r="AW17" i="247"/>
  <c r="AS17" i="247"/>
  <c r="AS17" i="251"/>
  <c r="AW17" i="251"/>
  <c r="AG17" i="250"/>
  <c r="AT17" i="247"/>
  <c r="AE17" i="254"/>
  <c r="AI17" i="254"/>
  <c r="AS17" i="254"/>
  <c r="AQ17" i="249"/>
  <c r="AU17" i="249"/>
  <c r="AV17" i="247"/>
  <c r="AR17" i="249"/>
  <c r="AV17" i="249"/>
  <c r="AV17" i="253"/>
  <c r="AC16" i="252"/>
  <c r="AE17" i="244"/>
  <c r="AJ17" i="244"/>
  <c r="AG17" i="254"/>
  <c r="AI17" i="248"/>
  <c r="AP17" i="241"/>
  <c r="AW17" i="253"/>
  <c r="AS17" i="249"/>
  <c r="AW17" i="249"/>
  <c r="AH16" i="248"/>
  <c r="AB17" i="255"/>
  <c r="AR17" i="254"/>
  <c r="AR17" i="250"/>
  <c r="AE17" i="248"/>
  <c r="AP17" i="247"/>
  <c r="AB17" i="244"/>
  <c r="AT17" i="238"/>
  <c r="AP17" i="238"/>
  <c r="AW17" i="238"/>
  <c r="AS17" i="238"/>
  <c r="AU17" i="238"/>
  <c r="AC17" i="239"/>
  <c r="AD17" i="239"/>
  <c r="AP14" i="248"/>
  <c r="AS15" i="246"/>
  <c r="AJ14" i="256"/>
  <c r="AG14" i="255"/>
  <c r="AC14" i="254"/>
  <c r="AH15" i="250"/>
  <c r="AC15" i="248"/>
  <c r="AP15" i="248"/>
  <c r="AW15" i="248"/>
  <c r="AJ15" i="245"/>
  <c r="AA15" i="240"/>
  <c r="AW15" i="239"/>
  <c r="AF15" i="238"/>
  <c r="AB15" i="238"/>
  <c r="AC15" i="238"/>
  <c r="AI15" i="238"/>
  <c r="AF14" i="256"/>
  <c r="AH15" i="248"/>
  <c r="AE15" i="248"/>
  <c r="AS15" i="247"/>
  <c r="AW15" i="246"/>
  <c r="AE15" i="240"/>
  <c r="AE15" i="237"/>
  <c r="AU15" i="253"/>
  <c r="AT15" i="254"/>
  <c r="AP15" i="246"/>
  <c r="AH15" i="240"/>
  <c r="AE14" i="255"/>
  <c r="AI14" i="254"/>
  <c r="AJ14" i="254"/>
  <c r="AF14" i="255"/>
  <c r="AI15" i="253"/>
  <c r="AQ15" i="253"/>
  <c r="AB14" i="255"/>
  <c r="AT14" i="255"/>
  <c r="AB14" i="254"/>
  <c r="AG14" i="254"/>
  <c r="AS14" i="254"/>
  <c r="AR14" i="254"/>
  <c r="AP15" i="254"/>
  <c r="AW15" i="247"/>
  <c r="AJ15" i="244"/>
  <c r="AR15" i="254"/>
  <c r="AR15" i="252"/>
  <c r="AR15" i="250"/>
  <c r="AD15" i="249"/>
  <c r="AV15" i="248"/>
  <c r="AU14" i="244"/>
  <c r="AC15" i="243"/>
  <c r="AF15" i="242"/>
  <c r="AB15" i="242"/>
  <c r="AV15" i="241"/>
  <c r="AS15" i="241"/>
  <c r="AC15" i="240"/>
  <c r="AH15" i="241"/>
  <c r="AD15" i="241"/>
  <c r="AJ15" i="240"/>
  <c r="AF15" i="240"/>
  <c r="AB15" i="240"/>
  <c r="AD15" i="240"/>
  <c r="AI15" i="240"/>
  <c r="AJ14" i="239"/>
  <c r="AV15" i="239"/>
  <c r="AR15" i="248"/>
  <c r="AR15" i="241"/>
  <c r="AR15" i="239"/>
  <c r="AR15" i="237"/>
  <c r="BB4" i="256"/>
  <c r="AO4" i="256"/>
  <c r="Z4" i="256"/>
  <c r="BB4" i="250"/>
  <c r="AO4" i="250"/>
  <c r="Z4" i="250"/>
  <c r="BB4" i="245"/>
  <c r="AO4" i="245"/>
  <c r="Z4" i="245"/>
  <c r="BB4" i="239"/>
  <c r="AO4" i="239"/>
  <c r="Z4" i="239"/>
  <c r="BA3" i="250"/>
  <c r="AN3" i="250"/>
  <c r="BA3" i="239"/>
  <c r="AN3" i="239"/>
  <c r="Y3" i="239"/>
  <c r="Y2" i="239"/>
  <c r="BA4" i="255"/>
  <c r="AN4" i="255"/>
  <c r="Y4" i="255"/>
  <c r="BA4" i="253"/>
  <c r="AN4" i="253"/>
  <c r="Y4" i="253"/>
  <c r="BA4" i="251"/>
  <c r="AN4" i="251"/>
  <c r="Y4" i="251"/>
  <c r="AN4" i="249"/>
  <c r="BA4" i="249"/>
  <c r="Y4" i="249"/>
  <c r="BA4" i="247"/>
  <c r="AN4" i="247"/>
  <c r="Y4" i="247"/>
  <c r="AN4" i="159"/>
  <c r="BA4" i="159"/>
  <c r="Y4" i="159"/>
  <c r="BA4" i="244"/>
  <c r="AN4" i="244"/>
  <c r="Y4" i="244"/>
  <c r="AN4" i="242"/>
  <c r="BA4" i="242"/>
  <c r="Y4" i="242"/>
  <c r="AC4" i="242" s="1"/>
  <c r="AN4" i="240"/>
  <c r="BA4" i="240"/>
  <c r="Y4" i="240"/>
  <c r="AN4" i="238"/>
  <c r="BA4" i="238"/>
  <c r="M26" i="250"/>
  <c r="O26" i="250" s="1"/>
  <c r="P26" i="250" s="1"/>
  <c r="M26" i="239"/>
  <c r="O26" i="239" s="1"/>
  <c r="P26" i="239" s="1"/>
  <c r="BB4" i="254"/>
  <c r="AO4" i="254"/>
  <c r="Z4" i="254"/>
  <c r="BB4" i="248"/>
  <c r="AO4" i="248"/>
  <c r="BB4" i="243"/>
  <c r="AO4" i="243"/>
  <c r="BA3" i="254"/>
  <c r="AN3" i="254"/>
  <c r="Y3" i="254"/>
  <c r="BA3" i="246"/>
  <c r="AN3" i="246"/>
  <c r="Y3" i="246"/>
  <c r="Y2" i="246"/>
  <c r="BA2" i="239"/>
  <c r="O9" i="254"/>
  <c r="P9" i="254" s="1"/>
  <c r="O9" i="246"/>
  <c r="P9" i="246" s="1"/>
  <c r="M30" i="240"/>
  <c r="O30" i="240" s="1"/>
  <c r="P30" i="240" s="1"/>
  <c r="Y3" i="250"/>
  <c r="BB4" i="252"/>
  <c r="AO4" i="252"/>
  <c r="Z4" i="252"/>
  <c r="AE4" i="252" s="1"/>
  <c r="BB4" i="246"/>
  <c r="AO4" i="246"/>
  <c r="Z4" i="246"/>
  <c r="BB4" i="241"/>
  <c r="AO4" i="241"/>
  <c r="Z4" i="241"/>
  <c r="BB4" i="237"/>
  <c r="AO4" i="237"/>
  <c r="Z4" i="237"/>
  <c r="BA3" i="243"/>
  <c r="AN3" i="243"/>
  <c r="AN2" i="243"/>
  <c r="Y2" i="243"/>
  <c r="Z4" i="248"/>
  <c r="Z4" i="243"/>
  <c r="Y30" i="249"/>
  <c r="M30" i="255"/>
  <c r="Y3" i="243"/>
  <c r="Y4" i="238"/>
  <c r="F28" i="159"/>
  <c r="G28" i="159" s="1"/>
  <c r="M28" i="159" s="1"/>
  <c r="O28" i="159" s="1"/>
  <c r="P28" i="159" s="1"/>
  <c r="F28" i="244"/>
  <c r="BA3" i="253"/>
  <c r="BA3" i="249"/>
  <c r="AN3" i="159"/>
  <c r="BA3" i="242"/>
  <c r="Y2" i="256"/>
  <c r="Y2" i="252"/>
  <c r="Y2" i="248"/>
  <c r="Y2" i="245"/>
  <c r="Y2" i="241"/>
  <c r="Y2" i="237"/>
  <c r="AN2" i="256"/>
  <c r="AN2" i="252"/>
  <c r="AN2" i="248"/>
  <c r="AN2" i="245"/>
  <c r="AN2" i="241"/>
  <c r="AN2" i="237"/>
  <c r="BA2" i="247"/>
  <c r="Y3" i="242"/>
  <c r="BB4" i="255"/>
  <c r="AO4" i="255"/>
  <c r="Z4" i="255"/>
  <c r="BB4" i="253"/>
  <c r="AO4" i="253"/>
  <c r="BB4" i="251"/>
  <c r="AO4" i="251"/>
  <c r="Z4" i="251"/>
  <c r="BB4" i="249"/>
  <c r="AO4" i="249"/>
  <c r="BB4" i="247"/>
  <c r="AO4" i="247"/>
  <c r="Z4" i="247"/>
  <c r="AE4" i="247" s="1"/>
  <c r="BB4" i="159"/>
  <c r="Z4" i="159"/>
  <c r="AO4" i="159"/>
  <c r="BB4" i="244"/>
  <c r="Z4" i="244"/>
  <c r="BB4" i="242"/>
  <c r="AO4" i="242"/>
  <c r="BB4" i="240"/>
  <c r="Z4" i="240"/>
  <c r="AO4" i="240"/>
  <c r="AO4" i="238"/>
  <c r="BB4" i="238"/>
  <c r="Z4" i="238"/>
  <c r="BA3" i="256"/>
  <c r="BA3" i="252"/>
  <c r="Y3" i="248"/>
  <c r="BA3" i="245"/>
  <c r="Y3" i="241"/>
  <c r="BA3" i="237"/>
  <c r="Y2" i="255"/>
  <c r="Y2" i="251"/>
  <c r="Y2" i="247"/>
  <c r="AN2" i="255"/>
  <c r="AN2" i="251"/>
  <c r="Z4" i="249"/>
  <c r="AN4" i="256"/>
  <c r="BA4" i="252"/>
  <c r="AN4" i="252"/>
  <c r="BA4" i="248"/>
  <c r="AN4" i="248"/>
  <c r="AQ4" i="248" s="1"/>
  <c r="AN4" i="245"/>
  <c r="AN4" i="243"/>
  <c r="BA4" i="239"/>
  <c r="AN4" i="239"/>
  <c r="BA3" i="255"/>
  <c r="AN3" i="255"/>
  <c r="BA3" i="251"/>
  <c r="AN3" i="251"/>
  <c r="BA3" i="247"/>
  <c r="AN3" i="247"/>
  <c r="BA3" i="244"/>
  <c r="AN3" i="244"/>
  <c r="Y3" i="244"/>
  <c r="BA3" i="240"/>
  <c r="AN3" i="240"/>
  <c r="Y3" i="251"/>
  <c r="Y3" i="159"/>
  <c r="Y3" i="238"/>
  <c r="Z4" i="253"/>
  <c r="Y4" i="248"/>
  <c r="AD4" i="248" s="1"/>
  <c r="Y4" i="243"/>
  <c r="AV4" i="255"/>
  <c r="O9" i="248"/>
  <c r="P9" i="248" s="1"/>
  <c r="O9" i="241"/>
  <c r="P9" i="241" s="1"/>
  <c r="O30" i="244"/>
  <c r="P30" i="244" s="1"/>
  <c r="M30" i="242"/>
  <c r="M29" i="242" s="1"/>
  <c r="M30" i="248"/>
  <c r="M30" i="245"/>
  <c r="M30" i="237"/>
  <c r="Z10" i="245"/>
  <c r="I37" i="239"/>
  <c r="BA29" i="251"/>
  <c r="AN28" i="251"/>
  <c r="M30" i="253"/>
  <c r="M28" i="239"/>
  <c r="O28" i="239" s="1"/>
  <c r="P28" i="239" s="1"/>
  <c r="M30" i="252"/>
  <c r="M30" i="247"/>
  <c r="M22" i="246"/>
  <c r="O22" i="246" s="1"/>
  <c r="P22" i="246" s="1"/>
  <c r="M30" i="256"/>
  <c r="M30" i="241"/>
  <c r="M30" i="254"/>
  <c r="M30" i="250"/>
  <c r="M30" i="246"/>
  <c r="M30" i="243"/>
  <c r="M30" i="239"/>
  <c r="AN26" i="251"/>
  <c r="Z9" i="239"/>
  <c r="E37" i="251"/>
  <c r="Y8" i="254"/>
  <c r="Y31" i="242"/>
  <c r="AO10" i="244"/>
  <c r="Y11" i="244"/>
  <c r="AE11" i="244" s="1"/>
  <c r="BA30" i="242"/>
  <c r="BB8" i="246"/>
  <c r="E37" i="249"/>
  <c r="AN12" i="237"/>
  <c r="AQ12" i="237" s="1"/>
  <c r="Y6" i="239"/>
  <c r="Y29" i="251"/>
  <c r="BB7" i="243"/>
  <c r="Z31" i="243"/>
  <c r="Y11" i="248"/>
  <c r="F18" i="255"/>
  <c r="G18" i="255" s="1"/>
  <c r="Z13" i="237"/>
  <c r="AO31" i="243"/>
  <c r="AN26" i="245"/>
  <c r="AN7" i="247"/>
  <c r="Z8" i="248"/>
  <c r="AG8" i="248" s="1"/>
  <c r="AN11" i="248"/>
  <c r="Y11" i="249"/>
  <c r="M33" i="249"/>
  <c r="O33" i="249"/>
  <c r="P33" i="249" s="1"/>
  <c r="Y29" i="250"/>
  <c r="Y7" i="251"/>
  <c r="Z8" i="239"/>
  <c r="AN31" i="242"/>
  <c r="AN9" i="243"/>
  <c r="AO10" i="243"/>
  <c r="Z11" i="245"/>
  <c r="BA26" i="245"/>
  <c r="Y8" i="246"/>
  <c r="AH8" i="246" s="1"/>
  <c r="BA7" i="247"/>
  <c r="E37" i="248"/>
  <c r="BA30" i="249"/>
  <c r="BA28" i="251"/>
  <c r="Z12" i="252"/>
  <c r="AO8" i="256"/>
  <c r="AO10" i="237"/>
  <c r="Y10" i="238"/>
  <c r="AO9" i="240"/>
  <c r="AN7" i="251"/>
  <c r="Z10" i="238"/>
  <c r="Z12" i="239"/>
  <c r="AO11" i="245"/>
  <c r="Z9" i="248"/>
  <c r="BB10" i="238"/>
  <c r="Y9" i="241"/>
  <c r="F18" i="241"/>
  <c r="G18" i="241" s="1"/>
  <c r="Y9" i="243"/>
  <c r="AO12" i="246"/>
  <c r="AN12" i="247"/>
  <c r="BA13" i="252"/>
  <c r="BA11" i="253"/>
  <c r="AN8" i="256"/>
  <c r="AR8" i="256" s="1"/>
  <c r="AN10" i="256"/>
  <c r="AP10" i="256" s="1"/>
  <c r="AX10" i="256" s="1"/>
  <c r="BA12" i="237"/>
  <c r="BB13" i="237"/>
  <c r="F18" i="238"/>
  <c r="G18" i="238" s="1"/>
  <c r="AN6" i="239"/>
  <c r="F18" i="239"/>
  <c r="G18" i="239" s="1"/>
  <c r="Y7" i="241"/>
  <c r="Y13" i="242"/>
  <c r="BB10" i="244"/>
  <c r="Y30" i="244"/>
  <c r="AJ30" i="244" s="1"/>
  <c r="AO10" i="245"/>
  <c r="AN29" i="250"/>
  <c r="Z10" i="252"/>
  <c r="Z30" i="253"/>
  <c r="Z30" i="254"/>
  <c r="Y13" i="256"/>
  <c r="Y5" i="240"/>
  <c r="F18" i="240"/>
  <c r="G18" i="240" s="1"/>
  <c r="BA7" i="241"/>
  <c r="BA13" i="242"/>
  <c r="AN30" i="242"/>
  <c r="F18" i="243"/>
  <c r="G18" i="243" s="1"/>
  <c r="F15" i="244"/>
  <c r="G15" i="244" s="1"/>
  <c r="F18" i="244"/>
  <c r="G18" i="244" s="1"/>
  <c r="E37" i="246"/>
  <c r="BA12" i="247"/>
  <c r="BB10" i="251"/>
  <c r="BA13" i="251"/>
  <c r="F18" i="253"/>
  <c r="G18" i="253" s="1"/>
  <c r="AO30" i="254"/>
  <c r="Z7" i="255"/>
  <c r="Y31" i="238"/>
  <c r="BA30" i="241"/>
  <c r="AN12" i="244"/>
  <c r="F13" i="246"/>
  <c r="G13" i="246" s="1"/>
  <c r="F18" i="247"/>
  <c r="G18" i="247" s="1"/>
  <c r="F18" i="249"/>
  <c r="G18" i="249" s="1"/>
  <c r="Y5" i="254"/>
  <c r="AN5" i="254"/>
  <c r="AN26" i="237"/>
  <c r="F17" i="238"/>
  <c r="G17" i="238" s="1"/>
  <c r="Y31" i="241"/>
  <c r="AO7" i="243"/>
  <c r="BA26" i="247"/>
  <c r="Y26" i="251"/>
  <c r="BB7" i="253"/>
  <c r="F17" i="253"/>
  <c r="G17" i="253" s="1"/>
  <c r="F18" i="256"/>
  <c r="G18" i="256" s="1"/>
  <c r="F18" i="254"/>
  <c r="G18" i="254" s="1"/>
  <c r="F18" i="252"/>
  <c r="G18" i="252" s="1"/>
  <c r="F18" i="245"/>
  <c r="G18" i="245" s="1"/>
  <c r="F18" i="237"/>
  <c r="G18" i="237" s="1"/>
  <c r="BA9" i="237"/>
  <c r="BA29" i="238"/>
  <c r="AN31" i="238"/>
  <c r="AO8" i="239"/>
  <c r="AT8" i="239" s="1"/>
  <c r="BB9" i="239"/>
  <c r="AO12" i="239"/>
  <c r="Y11" i="240"/>
  <c r="BA6" i="241"/>
  <c r="AN6" i="243"/>
  <c r="Z8" i="246"/>
  <c r="AN29" i="246"/>
  <c r="BB9" i="248"/>
  <c r="Y13" i="250"/>
  <c r="Y13" i="252"/>
  <c r="Y10" i="253"/>
  <c r="BA12" i="253"/>
  <c r="AO30" i="253"/>
  <c r="AO10" i="254"/>
  <c r="Y29" i="254"/>
  <c r="Y8" i="256"/>
  <c r="AC8" i="256" s="1"/>
  <c r="F18" i="251"/>
  <c r="G18" i="251" s="1"/>
  <c r="F18" i="242"/>
  <c r="G18" i="242" s="1"/>
  <c r="E37" i="256"/>
  <c r="Y26" i="237"/>
  <c r="M33" i="238"/>
  <c r="O33" i="238" s="1"/>
  <c r="P33" i="238" s="1"/>
  <c r="BB8" i="241"/>
  <c r="AN26" i="247"/>
  <c r="Z9" i="250"/>
  <c r="BA11" i="251"/>
  <c r="Z7" i="253"/>
  <c r="BA29" i="254"/>
  <c r="Z8" i="256"/>
  <c r="AO9" i="237"/>
  <c r="BB9" i="237"/>
  <c r="Z9" i="237"/>
  <c r="AO30" i="238"/>
  <c r="Z30" i="238"/>
  <c r="BB11" i="240"/>
  <c r="AO11" i="240"/>
  <c r="Z11" i="240"/>
  <c r="BA11" i="245"/>
  <c r="F16" i="245"/>
  <c r="G16" i="245" s="1"/>
  <c r="BA11" i="247"/>
  <c r="Y11" i="247"/>
  <c r="BA5" i="251"/>
  <c r="Y5" i="251"/>
  <c r="BA6" i="237"/>
  <c r="Y6" i="237"/>
  <c r="BA13" i="237"/>
  <c r="Y12" i="240"/>
  <c r="AN12" i="240"/>
  <c r="BB7" i="241"/>
  <c r="AO7" i="241"/>
  <c r="Z7" i="241"/>
  <c r="Y8" i="241"/>
  <c r="AF8" i="241" s="1"/>
  <c r="AN8" i="241"/>
  <c r="Y10" i="242"/>
  <c r="BA6" i="245"/>
  <c r="AN6" i="245"/>
  <c r="Y6" i="245"/>
  <c r="AN11" i="245"/>
  <c r="AO7" i="245"/>
  <c r="BB7" i="245"/>
  <c r="AN31" i="245"/>
  <c r="BA31" i="245"/>
  <c r="Y9" i="237"/>
  <c r="AN12" i="238"/>
  <c r="Z12" i="238"/>
  <c r="BB12" i="238"/>
  <c r="AO12" i="238"/>
  <c r="Y5" i="241"/>
  <c r="BA5" i="241"/>
  <c r="AN5" i="241"/>
  <c r="AN10" i="242"/>
  <c r="Z8" i="245"/>
  <c r="AD8" i="245" s="1"/>
  <c r="BB8" i="245"/>
  <c r="BA30" i="245"/>
  <c r="F35" i="245"/>
  <c r="AN30" i="245"/>
  <c r="BB7" i="246"/>
  <c r="AO7" i="246"/>
  <c r="BB9" i="246"/>
  <c r="AO9" i="246"/>
  <c r="AN10" i="248"/>
  <c r="Y10" i="248"/>
  <c r="Z11" i="251"/>
  <c r="AO11" i="251"/>
  <c r="BB11" i="251"/>
  <c r="BB11" i="255"/>
  <c r="Z11" i="255"/>
  <c r="Y10" i="256"/>
  <c r="AO30" i="239"/>
  <c r="Z30" i="239"/>
  <c r="AN31" i="247"/>
  <c r="Y31" i="247"/>
  <c r="AO7" i="249"/>
  <c r="BB7" i="249"/>
  <c r="AN9" i="256"/>
  <c r="BA9" i="256"/>
  <c r="AO7" i="238"/>
  <c r="Y28" i="238"/>
  <c r="BA28" i="238"/>
  <c r="AO31" i="239"/>
  <c r="BB31" i="239"/>
  <c r="Z31" i="239"/>
  <c r="Y7" i="240"/>
  <c r="Z7" i="240"/>
  <c r="AO7" i="240"/>
  <c r="AO8" i="241"/>
  <c r="Z8" i="244"/>
  <c r="BB8" i="244"/>
  <c r="AO8" i="244"/>
  <c r="Z7" i="245"/>
  <c r="AN8" i="251"/>
  <c r="Y8" i="251"/>
  <c r="Y10" i="251"/>
  <c r="AH10" i="251" s="1"/>
  <c r="AN10" i="251"/>
  <c r="Z9" i="253"/>
  <c r="BB9" i="253"/>
  <c r="BA30" i="254"/>
  <c r="F35" i="254"/>
  <c r="G35" i="254" s="1"/>
  <c r="AN11" i="239"/>
  <c r="BB13" i="240"/>
  <c r="AO9" i="241"/>
  <c r="Y6" i="243"/>
  <c r="Z30" i="245"/>
  <c r="AO30" i="245"/>
  <c r="Y5" i="248"/>
  <c r="AN5" i="248"/>
  <c r="BA7" i="248"/>
  <c r="AN7" i="248"/>
  <c r="AW30" i="249"/>
  <c r="AN12" i="250"/>
  <c r="BB7" i="252"/>
  <c r="AO7" i="252"/>
  <c r="AN30" i="256"/>
  <c r="Y30" i="256"/>
  <c r="V29" i="239"/>
  <c r="AN5" i="243"/>
  <c r="Y5" i="243"/>
  <c r="BB13" i="245"/>
  <c r="Z13" i="245"/>
  <c r="AN30" i="248"/>
  <c r="Y12" i="249"/>
  <c r="BB7" i="250"/>
  <c r="AO7" i="250"/>
  <c r="AN12" i="251"/>
  <c r="Y12" i="251"/>
  <c r="AN10" i="252"/>
  <c r="BA10" i="252"/>
  <c r="AO31" i="253"/>
  <c r="BB31" i="253"/>
  <c r="BA11" i="254"/>
  <c r="BA13" i="254"/>
  <c r="BA26" i="256"/>
  <c r="AN26" i="256"/>
  <c r="BA29" i="256"/>
  <c r="AN29" i="256"/>
  <c r="BA29" i="246"/>
  <c r="Y31" i="250"/>
  <c r="Y12" i="253"/>
  <c r="BA29" i="253"/>
  <c r="AO7" i="255"/>
  <c r="BA30" i="238"/>
  <c r="AN30" i="238"/>
  <c r="BB11" i="239"/>
  <c r="AO11" i="239"/>
  <c r="AW11" i="239" s="1"/>
  <c r="Y13" i="240"/>
  <c r="BA13" i="240"/>
  <c r="AN13" i="240"/>
  <c r="AV13" i="240" s="1"/>
  <c r="BA26" i="240"/>
  <c r="AN26" i="240"/>
  <c r="Y26" i="240"/>
  <c r="AN13" i="241"/>
  <c r="BA13" i="241"/>
  <c r="Y13" i="241"/>
  <c r="AN7" i="254"/>
  <c r="BA7" i="254"/>
  <c r="Y7" i="254"/>
  <c r="Z8" i="254"/>
  <c r="AG8" i="254" s="1"/>
  <c r="BB8" i="254"/>
  <c r="Y28" i="254"/>
  <c r="BA28" i="254"/>
  <c r="AO11" i="237"/>
  <c r="Z11" i="237"/>
  <c r="BB11" i="237"/>
  <c r="BA6" i="248"/>
  <c r="Y6" i="248"/>
  <c r="AO13" i="249"/>
  <c r="Y12" i="245"/>
  <c r="BA12" i="245"/>
  <c r="AN12" i="245"/>
  <c r="Y29" i="245"/>
  <c r="BA29" i="245"/>
  <c r="AN28" i="237"/>
  <c r="Y28" i="237"/>
  <c r="BA28" i="237"/>
  <c r="BA11" i="242"/>
  <c r="BA13" i="243"/>
  <c r="AN13" i="243"/>
  <c r="AO9" i="247"/>
  <c r="Z9" i="247"/>
  <c r="BB9" i="247"/>
  <c r="AR13" i="237"/>
  <c r="BA12" i="238"/>
  <c r="Y12" i="238"/>
  <c r="AH12" i="238" s="1"/>
  <c r="BA9" i="242"/>
  <c r="AN9" i="242"/>
  <c r="BA7" i="243"/>
  <c r="Y7" i="243"/>
  <c r="BA10" i="244"/>
  <c r="Y10" i="244"/>
  <c r="Y7" i="245"/>
  <c r="BA7" i="245"/>
  <c r="BB31" i="248"/>
  <c r="AO31" i="248"/>
  <c r="Z31" i="248"/>
  <c r="BA8" i="250"/>
  <c r="Y8" i="250"/>
  <c r="AO31" i="251"/>
  <c r="BB31" i="251"/>
  <c r="Z31" i="251"/>
  <c r="Y29" i="252"/>
  <c r="AN29" i="252"/>
  <c r="AN6" i="237"/>
  <c r="AT13" i="237"/>
  <c r="AN30" i="237"/>
  <c r="AN29" i="239"/>
  <c r="Y29" i="239"/>
  <c r="BB9" i="240"/>
  <c r="BA12" i="240"/>
  <c r="BB31" i="240"/>
  <c r="AO31" i="240"/>
  <c r="F13" i="241"/>
  <c r="G13" i="241" s="1"/>
  <c r="Y9" i="242"/>
  <c r="Z9" i="243"/>
  <c r="AD9" i="243" s="1"/>
  <c r="O34" i="243"/>
  <c r="P34" i="243" s="1"/>
  <c r="M33" i="243"/>
  <c r="O33" i="243" s="1"/>
  <c r="P33" i="243" s="1"/>
  <c r="AN9" i="245"/>
  <c r="F15" i="245"/>
  <c r="G15" i="245" s="1"/>
  <c r="BA10" i="245"/>
  <c r="Y10" i="245"/>
  <c r="AH10" i="245" s="1"/>
  <c r="AN28" i="245"/>
  <c r="Y28" i="245"/>
  <c r="BA7" i="246"/>
  <c r="AN7" i="246"/>
  <c r="Y7" i="246"/>
  <c r="F14" i="246"/>
  <c r="G14" i="246" s="1"/>
  <c r="BA9" i="246"/>
  <c r="Z13" i="247"/>
  <c r="BB13" i="247"/>
  <c r="AN5" i="249"/>
  <c r="Y5" i="249"/>
  <c r="Z10" i="237"/>
  <c r="Z7" i="238"/>
  <c r="BA9" i="238"/>
  <c r="AN9" i="238"/>
  <c r="BB30" i="238"/>
  <c r="Y10" i="240"/>
  <c r="BA10" i="240"/>
  <c r="AN10" i="240"/>
  <c r="Y5" i="242"/>
  <c r="AN5" i="242"/>
  <c r="AO11" i="243"/>
  <c r="Z11" i="243"/>
  <c r="Y28" i="243"/>
  <c r="AN28" i="243"/>
  <c r="AN6" i="244"/>
  <c r="BA6" i="244"/>
  <c r="Y6" i="244"/>
  <c r="Y26" i="244"/>
  <c r="AN26" i="244"/>
  <c r="BB12" i="247"/>
  <c r="AO12" i="247"/>
  <c r="AQ12" i="247" s="1"/>
  <c r="F17" i="247"/>
  <c r="G17" i="247" s="1"/>
  <c r="Y30" i="247"/>
  <c r="BB30" i="249"/>
  <c r="Z30" i="249"/>
  <c r="AO13" i="242"/>
  <c r="Z10" i="243"/>
  <c r="AN28" i="244"/>
  <c r="AN26" i="246"/>
  <c r="Y26" i="246"/>
  <c r="Y26" i="249"/>
  <c r="BA26" i="249"/>
  <c r="AN31" i="249"/>
  <c r="AN13" i="251"/>
  <c r="Y9" i="252"/>
  <c r="BA9" i="252"/>
  <c r="BB13" i="252"/>
  <c r="Z13" i="252"/>
  <c r="V29" i="253"/>
  <c r="F16" i="256"/>
  <c r="G16" i="256" s="1"/>
  <c r="AN28" i="238"/>
  <c r="F16" i="243"/>
  <c r="G16" i="243" s="1"/>
  <c r="Y11" i="246"/>
  <c r="O34" i="247"/>
  <c r="P34" i="247"/>
  <c r="M33" i="247"/>
  <c r="O33" i="247" s="1"/>
  <c r="P33" i="247" s="1"/>
  <c r="AO10" i="248"/>
  <c r="BB10" i="248"/>
  <c r="AN13" i="248"/>
  <c r="BA13" i="248"/>
  <c r="BA10" i="249"/>
  <c r="AN10" i="249"/>
  <c r="BA6" i="256"/>
  <c r="AN6" i="256"/>
  <c r="BB11" i="256"/>
  <c r="AO11" i="256"/>
  <c r="Z11" i="256"/>
  <c r="V16" i="251"/>
  <c r="BA7" i="253"/>
  <c r="AN7" i="253"/>
  <c r="M33" i="254"/>
  <c r="O33" i="254" s="1"/>
  <c r="P33" i="254" s="1"/>
  <c r="O34" i="254"/>
  <c r="P34" i="254"/>
  <c r="AO13" i="255"/>
  <c r="Z13" i="255"/>
  <c r="AN30" i="255"/>
  <c r="BB31" i="256"/>
  <c r="F35" i="250"/>
  <c r="G35" i="250" s="1"/>
  <c r="AN5" i="252"/>
  <c r="Y10" i="252"/>
  <c r="AO12" i="253"/>
  <c r="BB12" i="253"/>
  <c r="Z13" i="253"/>
  <c r="Z31" i="253"/>
  <c r="Y9" i="256"/>
  <c r="J35" i="256"/>
  <c r="K35" i="256" s="1"/>
  <c r="F16" i="248"/>
  <c r="G16" i="248" s="1"/>
  <c r="Y29" i="248"/>
  <c r="Y9" i="249"/>
  <c r="BA30" i="250"/>
  <c r="BB11" i="254"/>
  <c r="AN30" i="254"/>
  <c r="Y29" i="256"/>
  <c r="BB7" i="237"/>
  <c r="AO7" i="237"/>
  <c r="Z7" i="237"/>
  <c r="BB10" i="239"/>
  <c r="AO10" i="239"/>
  <c r="Z10" i="239"/>
  <c r="AN13" i="239"/>
  <c r="BA13" i="239"/>
  <c r="Y13" i="239"/>
  <c r="AN31" i="239"/>
  <c r="BA31" i="239"/>
  <c r="F36" i="239"/>
  <c r="G36" i="239" s="1"/>
  <c r="Y26" i="242"/>
  <c r="BA26" i="242"/>
  <c r="AN26" i="242"/>
  <c r="AN28" i="255"/>
  <c r="Y28" i="255"/>
  <c r="BA28" i="255"/>
  <c r="AN8" i="239"/>
  <c r="F13" i="239"/>
  <c r="G13" i="239" s="1"/>
  <c r="BA8" i="239"/>
  <c r="Y8" i="239"/>
  <c r="AO9" i="242"/>
  <c r="BB9" i="242"/>
  <c r="Z9" i="242"/>
  <c r="AE9" i="242" s="1"/>
  <c r="Z8" i="238"/>
  <c r="AO8" i="238"/>
  <c r="AN7" i="239"/>
  <c r="Y7" i="239"/>
  <c r="BA7" i="239"/>
  <c r="AN8" i="242"/>
  <c r="BA8" i="242"/>
  <c r="AO13" i="238"/>
  <c r="Z13" i="238"/>
  <c r="BA29" i="240"/>
  <c r="AN29" i="240"/>
  <c r="AG8" i="241"/>
  <c r="Y8" i="242"/>
  <c r="BA8" i="245"/>
  <c r="AN8" i="245"/>
  <c r="F13" i="245"/>
  <c r="G13" i="245" s="1"/>
  <c r="Y8" i="245"/>
  <c r="O34" i="237"/>
  <c r="P34" i="237"/>
  <c r="Y7" i="238"/>
  <c r="Y31" i="240"/>
  <c r="F36" i="240"/>
  <c r="G36" i="240" s="1"/>
  <c r="AN31" i="240"/>
  <c r="AU31" i="240" s="1"/>
  <c r="F17" i="241"/>
  <c r="G17" i="241" s="1"/>
  <c r="AN12" i="241"/>
  <c r="Y12" i="241"/>
  <c r="Y29" i="242"/>
  <c r="AN29" i="242"/>
  <c r="AO13" i="243"/>
  <c r="BB13" i="243"/>
  <c r="Z13" i="243"/>
  <c r="AO31" i="245"/>
  <c r="F36" i="245"/>
  <c r="Z31" i="245"/>
  <c r="AO8" i="247"/>
  <c r="Z8" i="247"/>
  <c r="BB8" i="247"/>
  <c r="BA6" i="254"/>
  <c r="AN6" i="254"/>
  <c r="Y6" i="254"/>
  <c r="BA10" i="237"/>
  <c r="AN10" i="237"/>
  <c r="Y30" i="238"/>
  <c r="AC30" i="238" s="1"/>
  <c r="F35" i="238"/>
  <c r="G35" i="238" s="1"/>
  <c r="BA5" i="239"/>
  <c r="AN5" i="239"/>
  <c r="AN9" i="239"/>
  <c r="AS9" i="239" s="1"/>
  <c r="Y9" i="239"/>
  <c r="BA9" i="239"/>
  <c r="AN26" i="241"/>
  <c r="Y26" i="241"/>
  <c r="Y7" i="242"/>
  <c r="BA7" i="242"/>
  <c r="BA12" i="242"/>
  <c r="Y12" i="242"/>
  <c r="AN12" i="242"/>
  <c r="AN30" i="243"/>
  <c r="Y30" i="243"/>
  <c r="BA13" i="244"/>
  <c r="AN13" i="244"/>
  <c r="Y13" i="244"/>
  <c r="AO9" i="245"/>
  <c r="Z9" i="245"/>
  <c r="AE9" i="245" s="1"/>
  <c r="BB9" i="245"/>
  <c r="AN6" i="252"/>
  <c r="BA6" i="252"/>
  <c r="Y6" i="252"/>
  <c r="AW13" i="237"/>
  <c r="Y5" i="237"/>
  <c r="AN5" i="237"/>
  <c r="AN7" i="237"/>
  <c r="Y7" i="237"/>
  <c r="AO31" i="237"/>
  <c r="BB31" i="237"/>
  <c r="V29" i="237"/>
  <c r="AN8" i="238"/>
  <c r="AQ8" i="238" s="1"/>
  <c r="F13" i="238"/>
  <c r="G13" i="238" s="1"/>
  <c r="Y8" i="238"/>
  <c r="BA26" i="238"/>
  <c r="Y26" i="238"/>
  <c r="S5" i="239"/>
  <c r="S15" i="239" s="1"/>
  <c r="BB8" i="240"/>
  <c r="Z8" i="240"/>
  <c r="AN9" i="241"/>
  <c r="AP9" i="241" s="1"/>
  <c r="AX9" i="241" s="1"/>
  <c r="F14" i="241"/>
  <c r="G14" i="241" s="1"/>
  <c r="AO13" i="241"/>
  <c r="BB13" i="241"/>
  <c r="Z13" i="241"/>
  <c r="V16" i="242"/>
  <c r="AO8" i="243"/>
  <c r="Z8" i="243"/>
  <c r="AC8" i="243" s="1"/>
  <c r="BB8" i="243"/>
  <c r="BB9" i="244"/>
  <c r="AO9" i="244"/>
  <c r="Z9" i="244"/>
  <c r="AO13" i="246"/>
  <c r="Z13" i="246"/>
  <c r="BB13" i="246"/>
  <c r="AO8" i="250"/>
  <c r="Z8" i="250"/>
  <c r="BB8" i="250"/>
  <c r="Y26" i="239"/>
  <c r="BA26" i="239"/>
  <c r="BA8" i="241"/>
  <c r="AO12" i="241"/>
  <c r="AW12" i="241" s="1"/>
  <c r="Z12" i="241"/>
  <c r="BB7" i="242"/>
  <c r="Z7" i="242"/>
  <c r="W15" i="243"/>
  <c r="AN26" i="243"/>
  <c r="Y26" i="243"/>
  <c r="BA29" i="243"/>
  <c r="AN29" i="243"/>
  <c r="BB30" i="243"/>
  <c r="AO30" i="243"/>
  <c r="BA7" i="244"/>
  <c r="Y7" i="244"/>
  <c r="BB13" i="244"/>
  <c r="AO13" i="244"/>
  <c r="AR13" i="244" s="1"/>
  <c r="Z13" i="244"/>
  <c r="BA9" i="245"/>
  <c r="Y11" i="245"/>
  <c r="O34" i="245"/>
  <c r="P34" i="245" s="1"/>
  <c r="M33" i="245"/>
  <c r="O33" i="245" s="1"/>
  <c r="P33" i="245" s="1"/>
  <c r="S15" i="246"/>
  <c r="BA5" i="246"/>
  <c r="AN5" i="246"/>
  <c r="Y30" i="246"/>
  <c r="Y31" i="246"/>
  <c r="AN31" i="246"/>
  <c r="BA9" i="247"/>
  <c r="F14" i="247"/>
  <c r="G14" i="247" s="1"/>
  <c r="Y9" i="247"/>
  <c r="I37" i="247"/>
  <c r="W15" i="248"/>
  <c r="Y28" i="248"/>
  <c r="BA28" i="248"/>
  <c r="AN10" i="250"/>
  <c r="F15" i="250"/>
  <c r="G15" i="250" s="1"/>
  <c r="Y10" i="250"/>
  <c r="BA10" i="250"/>
  <c r="AP13" i="237"/>
  <c r="F16" i="237"/>
  <c r="G16" i="237" s="1"/>
  <c r="Y13" i="237"/>
  <c r="W15" i="239"/>
  <c r="AN26" i="239"/>
  <c r="BA5" i="240"/>
  <c r="BB7" i="240"/>
  <c r="BB12" i="240"/>
  <c r="AN30" i="241"/>
  <c r="F14" i="242"/>
  <c r="G14" i="242" s="1"/>
  <c r="AN28" i="242"/>
  <c r="Y28" i="242"/>
  <c r="V16" i="243"/>
  <c r="BA10" i="243"/>
  <c r="AN8" i="243"/>
  <c r="Y8" i="243"/>
  <c r="BA26" i="243"/>
  <c r="F15" i="243"/>
  <c r="G15" i="243" s="1"/>
  <c r="F17" i="243"/>
  <c r="G17" i="243" s="1"/>
  <c r="Y12" i="243"/>
  <c r="Y29" i="243"/>
  <c r="BB7" i="244"/>
  <c r="Z7" i="244"/>
  <c r="BB11" i="244"/>
  <c r="Z11" i="244"/>
  <c r="AO12" i="244"/>
  <c r="AV12" i="244" s="1"/>
  <c r="Z12" i="244"/>
  <c r="M33" i="244"/>
  <c r="O33" i="244"/>
  <c r="P33" i="244" s="1"/>
  <c r="O34" i="244"/>
  <c r="P34" i="244" s="1"/>
  <c r="Y5" i="246"/>
  <c r="BB30" i="246"/>
  <c r="Z30" i="246"/>
  <c r="AN28" i="247"/>
  <c r="Y28" i="247"/>
  <c r="BB7" i="248"/>
  <c r="Z7" i="248"/>
  <c r="AO7" i="248"/>
  <c r="BB8" i="249"/>
  <c r="Z8" i="249"/>
  <c r="Y13" i="249"/>
  <c r="Y29" i="249"/>
  <c r="BA29" i="249"/>
  <c r="AN29" i="249"/>
  <c r="Y9" i="251"/>
  <c r="F14" i="251"/>
  <c r="G14" i="251" s="1"/>
  <c r="BA9" i="251"/>
  <c r="AN9" i="251"/>
  <c r="Y13" i="243"/>
  <c r="AN9" i="244"/>
  <c r="BA9" i="244"/>
  <c r="Z31" i="244"/>
  <c r="BB31" i="244"/>
  <c r="E37" i="245"/>
  <c r="F14" i="245"/>
  <c r="G14" i="245" s="1"/>
  <c r="Y9" i="246"/>
  <c r="I37" i="246"/>
  <c r="BA10" i="246"/>
  <c r="AN10" i="246"/>
  <c r="AN5" i="247"/>
  <c r="BA5" i="247"/>
  <c r="Y6" i="247"/>
  <c r="AN6" i="247"/>
  <c r="F13" i="247"/>
  <c r="G13" i="247" s="1"/>
  <c r="BA8" i="247"/>
  <c r="Y8" i="247"/>
  <c r="BA8" i="248"/>
  <c r="Y8" i="248"/>
  <c r="Y28" i="249"/>
  <c r="AN28" i="249"/>
  <c r="AQ13" i="251"/>
  <c r="AO9" i="252"/>
  <c r="F14" i="252"/>
  <c r="G14" i="252" s="1"/>
  <c r="BB9" i="252"/>
  <c r="Z9" i="252"/>
  <c r="AF9" i="252" s="1"/>
  <c r="AN13" i="253"/>
  <c r="Y13" i="253"/>
  <c r="BA13" i="253"/>
  <c r="F16" i="251"/>
  <c r="G16" i="251" s="1"/>
  <c r="Z13" i="251"/>
  <c r="AO8" i="252"/>
  <c r="BB8" i="252"/>
  <c r="Z8" i="252"/>
  <c r="Y31" i="253"/>
  <c r="F36" i="253"/>
  <c r="G36" i="253" s="1"/>
  <c r="BA31" i="253"/>
  <c r="AN31" i="253"/>
  <c r="AU31" i="253" s="1"/>
  <c r="W15" i="255"/>
  <c r="AN11" i="255"/>
  <c r="AT11" i="255" s="1"/>
  <c r="V16" i="256"/>
  <c r="BA5" i="256"/>
  <c r="AN5" i="256"/>
  <c r="Y5" i="256"/>
  <c r="Z7" i="256"/>
  <c r="BB7" i="256"/>
  <c r="AO7" i="256"/>
  <c r="F14" i="237"/>
  <c r="G14" i="237" s="1"/>
  <c r="G711" i="239"/>
  <c r="Z13" i="242"/>
  <c r="F36" i="242"/>
  <c r="G36" i="242" s="1"/>
  <c r="BA5" i="243"/>
  <c r="BB9" i="243"/>
  <c r="F14" i="243"/>
  <c r="G14" i="243" s="1"/>
  <c r="V29" i="243"/>
  <c r="Y28" i="244"/>
  <c r="AN30" i="244"/>
  <c r="Y30" i="245"/>
  <c r="AJ30" i="245" s="1"/>
  <c r="BA8" i="246"/>
  <c r="Z7" i="247"/>
  <c r="AO13" i="247"/>
  <c r="BA13" i="247"/>
  <c r="BA30" i="247"/>
  <c r="S15" i="248"/>
  <c r="AO8" i="248"/>
  <c r="Z10" i="248"/>
  <c r="BA29" i="248"/>
  <c r="AN6" i="249"/>
  <c r="W15" i="249"/>
  <c r="AN11" i="249"/>
  <c r="AN12" i="249"/>
  <c r="AQ30" i="249"/>
  <c r="S15" i="250"/>
  <c r="BB10" i="250"/>
  <c r="E37" i="250"/>
  <c r="Y30" i="250"/>
  <c r="AN31" i="250"/>
  <c r="F36" i="250"/>
  <c r="BB31" i="250"/>
  <c r="Z8" i="251"/>
  <c r="BB8" i="251"/>
  <c r="Y30" i="252"/>
  <c r="AN30" i="252"/>
  <c r="Z31" i="252"/>
  <c r="BB31" i="252"/>
  <c r="AO31" i="252"/>
  <c r="AN26" i="254"/>
  <c r="Y26" i="254"/>
  <c r="BA26" i="254"/>
  <c r="AN6" i="255"/>
  <c r="BA6" i="255"/>
  <c r="Y6" i="255"/>
  <c r="AN29" i="255"/>
  <c r="V29" i="256"/>
  <c r="AU8" i="246"/>
  <c r="AN28" i="246"/>
  <c r="Y28" i="246"/>
  <c r="AN30" i="247"/>
  <c r="Y30" i="248"/>
  <c r="Y31" i="249"/>
  <c r="AO9" i="250"/>
  <c r="Z10" i="250"/>
  <c r="AN6" i="250"/>
  <c r="BA6" i="250"/>
  <c r="AN13" i="250"/>
  <c r="AN30" i="250"/>
  <c r="F13" i="251"/>
  <c r="G13" i="251" s="1"/>
  <c r="BB13" i="251"/>
  <c r="AO12" i="251"/>
  <c r="AT12" i="251" s="1"/>
  <c r="BA30" i="251"/>
  <c r="Y30" i="251"/>
  <c r="AH30" i="251" s="1"/>
  <c r="F36" i="251"/>
  <c r="G36" i="251" s="1"/>
  <c r="BA31" i="251"/>
  <c r="BA26" i="252"/>
  <c r="AN26" i="252"/>
  <c r="Y26" i="252"/>
  <c r="BB30" i="252"/>
  <c r="Z30" i="252"/>
  <c r="AO30" i="252"/>
  <c r="Z8" i="253"/>
  <c r="BB8" i="253"/>
  <c r="F14" i="253"/>
  <c r="G14" i="253" s="1"/>
  <c r="AN9" i="253"/>
  <c r="AP9" i="253" s="1"/>
  <c r="BA9" i="254"/>
  <c r="Y9" i="254"/>
  <c r="Z8" i="255"/>
  <c r="BB8" i="255"/>
  <c r="AO8" i="255"/>
  <c r="AW9" i="247"/>
  <c r="F15" i="248"/>
  <c r="G15" i="248" s="1"/>
  <c r="G711" i="249"/>
  <c r="F17" i="251"/>
  <c r="G17" i="251" s="1"/>
  <c r="BA7" i="252"/>
  <c r="Y7" i="252"/>
  <c r="F17" i="252"/>
  <c r="G17" i="252" s="1"/>
  <c r="BA12" i="252"/>
  <c r="AN12" i="252"/>
  <c r="V29" i="252"/>
  <c r="AN11" i="253"/>
  <c r="BA26" i="253"/>
  <c r="AN26" i="253"/>
  <c r="Y30" i="253"/>
  <c r="BA30" i="253"/>
  <c r="Y9" i="255"/>
  <c r="BA9" i="255"/>
  <c r="V29" i="255"/>
  <c r="W15" i="256"/>
  <c r="AO9" i="256"/>
  <c r="BB9" i="256"/>
  <c r="BA12" i="256"/>
  <c r="F17" i="256"/>
  <c r="G17" i="256" s="1"/>
  <c r="Y12" i="256"/>
  <c r="AN28" i="256"/>
  <c r="Y28" i="256"/>
  <c r="AN31" i="256"/>
  <c r="BA31" i="256"/>
  <c r="Y31" i="256"/>
  <c r="F13" i="252"/>
  <c r="G13" i="252" s="1"/>
  <c r="BA8" i="252"/>
  <c r="Y8" i="252"/>
  <c r="AN28" i="252"/>
  <c r="Y28" i="252"/>
  <c r="W15" i="253"/>
  <c r="F13" i="253"/>
  <c r="G13" i="253" s="1"/>
  <c r="BB10" i="253"/>
  <c r="Z10" i="253"/>
  <c r="AJ10" i="253" s="1"/>
  <c r="BB9" i="255"/>
  <c r="Y10" i="255"/>
  <c r="BA10" i="255"/>
  <c r="AN10" i="255"/>
  <c r="BA12" i="255"/>
  <c r="BA7" i="256"/>
  <c r="Y7" i="256"/>
  <c r="F12" i="256"/>
  <c r="G12" i="256" s="1"/>
  <c r="F13" i="256"/>
  <c r="G13" i="256" s="1"/>
  <c r="BA8" i="256"/>
  <c r="F14" i="256"/>
  <c r="G14" i="256" s="1"/>
  <c r="Z12" i="256"/>
  <c r="AO12" i="256"/>
  <c r="V16" i="252"/>
  <c r="Z10" i="254"/>
  <c r="S15" i="255"/>
  <c r="AO11" i="255"/>
  <c r="M33" i="255"/>
  <c r="O33" i="255" s="1"/>
  <c r="P33" i="255" s="1"/>
  <c r="O34" i="255"/>
  <c r="P34" i="255" s="1"/>
  <c r="BB10" i="256"/>
  <c r="AO10" i="256"/>
  <c r="AN11" i="256"/>
  <c r="Y11" i="256"/>
  <c r="AB11" i="256" s="1"/>
  <c r="BB30" i="256"/>
  <c r="Z30" i="256"/>
  <c r="F35" i="251"/>
  <c r="G35" i="251" s="1"/>
  <c r="AO12" i="252"/>
  <c r="O34" i="252"/>
  <c r="P34" i="252"/>
  <c r="M33" i="253"/>
  <c r="O33" i="253" s="1"/>
  <c r="P33" i="253" s="1"/>
  <c r="BA8" i="254"/>
  <c r="AO11" i="254"/>
  <c r="BB12" i="254"/>
  <c r="Z12" i="254"/>
  <c r="Y30" i="254"/>
  <c r="S15" i="256"/>
  <c r="BA11" i="256"/>
  <c r="AN13" i="256"/>
  <c r="F15" i="256"/>
  <c r="G15" i="256" s="1"/>
  <c r="AO13" i="256"/>
  <c r="Z13" i="256"/>
  <c r="F35" i="256"/>
  <c r="F13" i="255"/>
  <c r="G13" i="255" s="1"/>
  <c r="AT8" i="246"/>
  <c r="AP8" i="246"/>
  <c r="V29" i="246"/>
  <c r="M33" i="246"/>
  <c r="O33" i="246" s="1"/>
  <c r="P33" i="246" s="1"/>
  <c r="Y10" i="247"/>
  <c r="F14" i="248"/>
  <c r="G14" i="248" s="1"/>
  <c r="AN9" i="248"/>
  <c r="BA9" i="248"/>
  <c r="Y9" i="248"/>
  <c r="BA12" i="248"/>
  <c r="Y12" i="248"/>
  <c r="M33" i="248"/>
  <c r="O33" i="248" s="1"/>
  <c r="P33" i="248" s="1"/>
  <c r="F15" i="249"/>
  <c r="G15" i="249" s="1"/>
  <c r="Z10" i="249"/>
  <c r="AN6" i="246"/>
  <c r="AO11" i="246"/>
  <c r="BA26" i="246"/>
  <c r="BA6" i="246"/>
  <c r="AS8" i="246"/>
  <c r="AW8" i="246"/>
  <c r="Z9" i="246"/>
  <c r="AN9" i="246"/>
  <c r="BA30" i="246"/>
  <c r="S15" i="247"/>
  <c r="Z10" i="247"/>
  <c r="BB10" i="247"/>
  <c r="F36" i="247"/>
  <c r="G36" i="247" s="1"/>
  <c r="V16" i="248"/>
  <c r="Y26" i="248"/>
  <c r="BA26" i="248"/>
  <c r="F35" i="248"/>
  <c r="AO30" i="248"/>
  <c r="AT30" i="248" s="1"/>
  <c r="Z30" i="248"/>
  <c r="BB11" i="249"/>
  <c r="AO11" i="249"/>
  <c r="F16" i="249"/>
  <c r="G16" i="249" s="1"/>
  <c r="Z11" i="249"/>
  <c r="F15" i="247"/>
  <c r="G15" i="247" s="1"/>
  <c r="F16" i="247"/>
  <c r="G16" i="247" s="1"/>
  <c r="AN11" i="247"/>
  <c r="AO31" i="247"/>
  <c r="Z31" i="247"/>
  <c r="BB9" i="249"/>
  <c r="Z9" i="249"/>
  <c r="Z7" i="246"/>
  <c r="AQ8" i="246"/>
  <c r="Z12" i="246"/>
  <c r="BB31" i="246"/>
  <c r="AT9" i="247"/>
  <c r="AV9" i="247"/>
  <c r="AN10" i="247"/>
  <c r="AW10" i="247" s="1"/>
  <c r="AO11" i="247"/>
  <c r="BB11" i="247"/>
  <c r="Z11" i="247"/>
  <c r="AN13" i="247"/>
  <c r="AN29" i="247"/>
  <c r="Y29" i="247"/>
  <c r="AN8" i="248"/>
  <c r="F17" i="249"/>
  <c r="G17" i="249" s="1"/>
  <c r="BB12" i="249"/>
  <c r="AO12" i="249"/>
  <c r="AS12" i="249" s="1"/>
  <c r="Z12" i="249"/>
  <c r="F36" i="249"/>
  <c r="G36" i="249" s="1"/>
  <c r="AO31" i="249"/>
  <c r="Z31" i="249"/>
  <c r="BB31" i="249"/>
  <c r="AN6" i="248"/>
  <c r="V29" i="249"/>
  <c r="F13" i="250"/>
  <c r="G13" i="250" s="1"/>
  <c r="AN8" i="250"/>
  <c r="AP10" i="250"/>
  <c r="AO30" i="250"/>
  <c r="Z30" i="250"/>
  <c r="F15" i="251"/>
  <c r="G15" i="251" s="1"/>
  <c r="AO10" i="251"/>
  <c r="Y6" i="249"/>
  <c r="AN13" i="249"/>
  <c r="BA13" i="249"/>
  <c r="AU30" i="249"/>
  <c r="F35" i="249"/>
  <c r="BA5" i="250"/>
  <c r="Y5" i="250"/>
  <c r="BA7" i="250"/>
  <c r="Y7" i="250"/>
  <c r="F14" i="250"/>
  <c r="G14" i="250" s="1"/>
  <c r="BA9" i="250"/>
  <c r="Y9" i="250"/>
  <c r="AE9" i="250" s="1"/>
  <c r="F16" i="250"/>
  <c r="G16" i="250" s="1"/>
  <c r="W15" i="251"/>
  <c r="BA6" i="251"/>
  <c r="AN6" i="251"/>
  <c r="Y6" i="251"/>
  <c r="V29" i="251"/>
  <c r="Y26" i="250"/>
  <c r="M33" i="250"/>
  <c r="O33" i="250" s="1"/>
  <c r="P33" i="250" s="1"/>
  <c r="O34" i="250"/>
  <c r="P34" i="250" s="1"/>
  <c r="O34" i="251"/>
  <c r="P34" i="251" s="1"/>
  <c r="Y11" i="252"/>
  <c r="AH13" i="252"/>
  <c r="AN31" i="252"/>
  <c r="Y31" i="252"/>
  <c r="F36" i="252"/>
  <c r="G36" i="252" s="1"/>
  <c r="AN9" i="249"/>
  <c r="Z7" i="251"/>
  <c r="BB7" i="251"/>
  <c r="AE10" i="251"/>
  <c r="AN11" i="251"/>
  <c r="Z12" i="251"/>
  <c r="BB12" i="251"/>
  <c r="W15" i="252"/>
  <c r="BA30" i="252"/>
  <c r="F35" i="252"/>
  <c r="AN31" i="251"/>
  <c r="Y31" i="251"/>
  <c r="AH31" i="251" s="1"/>
  <c r="F16" i="252"/>
  <c r="G16" i="252" s="1"/>
  <c r="AN11" i="252"/>
  <c r="AN6" i="253"/>
  <c r="BA6" i="253"/>
  <c r="Z31" i="250"/>
  <c r="AJ31" i="250" s="1"/>
  <c r="AO31" i="250"/>
  <c r="AO8" i="251"/>
  <c r="Z9" i="251"/>
  <c r="BB9" i="251"/>
  <c r="AO30" i="251"/>
  <c r="AS30" i="251" s="1"/>
  <c r="BB30" i="251"/>
  <c r="AO11" i="252"/>
  <c r="BB11" i="252"/>
  <c r="Z11" i="252"/>
  <c r="BA29" i="252"/>
  <c r="Y5" i="253"/>
  <c r="AN5" i="253"/>
  <c r="BA5" i="253"/>
  <c r="E37" i="253"/>
  <c r="Y28" i="253"/>
  <c r="AN28" i="253"/>
  <c r="BA28" i="253"/>
  <c r="S15" i="253"/>
  <c r="AO11" i="253"/>
  <c r="Z11" i="253"/>
  <c r="V16" i="253"/>
  <c r="AF10" i="253"/>
  <c r="AG10" i="253"/>
  <c r="AN8" i="253"/>
  <c r="Y8" i="253"/>
  <c r="Y29" i="253"/>
  <c r="BB7" i="254"/>
  <c r="AO7" i="254"/>
  <c r="BB31" i="254"/>
  <c r="AO31" i="254"/>
  <c r="Z31" i="254"/>
  <c r="AA31" i="254" s="1"/>
  <c r="F35" i="253"/>
  <c r="AN30" i="253"/>
  <c r="AS30" i="253" s="1"/>
  <c r="Z10" i="255"/>
  <c r="AO10" i="255"/>
  <c r="AN10" i="253"/>
  <c r="BB13" i="253"/>
  <c r="AH11" i="254"/>
  <c r="F14" i="254"/>
  <c r="G14" i="254" s="1"/>
  <c r="BB9" i="254"/>
  <c r="Z9" i="254"/>
  <c r="BB13" i="254"/>
  <c r="Z13" i="254"/>
  <c r="V29" i="254"/>
  <c r="BA7" i="255"/>
  <c r="Y7" i="255"/>
  <c r="AN7" i="255"/>
  <c r="AD13" i="253"/>
  <c r="BA9" i="253"/>
  <c r="Y9" i="253"/>
  <c r="F15" i="253"/>
  <c r="G15" i="253" s="1"/>
  <c r="F16" i="253"/>
  <c r="G16" i="253" s="1"/>
  <c r="F13" i="254"/>
  <c r="G13" i="254" s="1"/>
  <c r="AO8" i="254"/>
  <c r="AV8" i="254" s="1"/>
  <c r="F16" i="254"/>
  <c r="G16" i="254" s="1"/>
  <c r="AN11" i="254"/>
  <c r="F36" i="254"/>
  <c r="G36" i="254" s="1"/>
  <c r="AO12" i="255"/>
  <c r="BB12" i="255"/>
  <c r="AN9" i="254"/>
  <c r="AN28" i="254"/>
  <c r="AN31" i="254"/>
  <c r="BA31" i="254"/>
  <c r="AN5" i="255"/>
  <c r="AN8" i="255"/>
  <c r="BA8" i="255"/>
  <c r="AN13" i="255"/>
  <c r="V16" i="255"/>
  <c r="BA13" i="255"/>
  <c r="Y13" i="255"/>
  <c r="AN31" i="255"/>
  <c r="Y31" i="255"/>
  <c r="BA31" i="255"/>
  <c r="AE9" i="255"/>
  <c r="BB30" i="255"/>
  <c r="AO30" i="255"/>
  <c r="F35" i="255"/>
  <c r="AO9" i="255"/>
  <c r="AT9" i="255" s="1"/>
  <c r="F14" i="255"/>
  <c r="G14" i="255" s="1"/>
  <c r="F15" i="255"/>
  <c r="G15" i="255" s="1"/>
  <c r="BA29" i="255"/>
  <c r="AH8" i="256"/>
  <c r="AQ10" i="256"/>
  <c r="AS8" i="256"/>
  <c r="AD9" i="256"/>
  <c r="AU10" i="256"/>
  <c r="BB8" i="237"/>
  <c r="Z8" i="237"/>
  <c r="BB30" i="237"/>
  <c r="F35" i="237"/>
  <c r="AU12" i="237"/>
  <c r="AR12" i="237"/>
  <c r="AV12" i="237"/>
  <c r="AP12" i="237"/>
  <c r="F17" i="237"/>
  <c r="G17" i="237" s="1"/>
  <c r="Z12" i="237"/>
  <c r="AC12" i="237" s="1"/>
  <c r="BB12" i="237"/>
  <c r="Z30" i="237"/>
  <c r="AO30" i="237"/>
  <c r="BA7" i="237"/>
  <c r="AO8" i="237"/>
  <c r="AS12" i="237"/>
  <c r="AN31" i="237"/>
  <c r="Y31" i="237"/>
  <c r="F36" i="237"/>
  <c r="G36" i="237" s="1"/>
  <c r="BA31" i="237"/>
  <c r="F15" i="238"/>
  <c r="G15" i="238" s="1"/>
  <c r="F16" i="238"/>
  <c r="G16" i="238" s="1"/>
  <c r="AN11" i="238"/>
  <c r="AN13" i="238"/>
  <c r="AO31" i="238"/>
  <c r="Z31" i="238"/>
  <c r="AO11" i="238"/>
  <c r="BB11" i="238"/>
  <c r="Z11" i="238"/>
  <c r="AV13" i="237"/>
  <c r="AU13" i="237"/>
  <c r="AQ13" i="237"/>
  <c r="AS13" i="237"/>
  <c r="F15" i="237"/>
  <c r="G15" i="237" s="1"/>
  <c r="BA11" i="237"/>
  <c r="Y11" i="237"/>
  <c r="AN29" i="237"/>
  <c r="Y11" i="238"/>
  <c r="AA11" i="238" s="1"/>
  <c r="AK11" i="238" s="1"/>
  <c r="BA11" i="238"/>
  <c r="Y13" i="238"/>
  <c r="V16" i="239"/>
  <c r="AJ9" i="239"/>
  <c r="BB7" i="239"/>
  <c r="Z7" i="239"/>
  <c r="S15" i="237"/>
  <c r="BA29" i="237"/>
  <c r="AN10" i="238"/>
  <c r="AV8" i="238"/>
  <c r="BA13" i="238"/>
  <c r="BB31" i="238"/>
  <c r="F36" i="238"/>
  <c r="G36" i="238" s="1"/>
  <c r="V29" i="238"/>
  <c r="AU11" i="239"/>
  <c r="E37" i="239"/>
  <c r="AV12" i="239"/>
  <c r="AR12" i="239"/>
  <c r="AT31" i="239"/>
  <c r="Y28" i="239"/>
  <c r="BA28" i="239"/>
  <c r="F35" i="239"/>
  <c r="BA30" i="239"/>
  <c r="BA9" i="240"/>
  <c r="Y9" i="240"/>
  <c r="AN9" i="240"/>
  <c r="F14" i="240"/>
  <c r="G14" i="240" s="1"/>
  <c r="F15" i="240"/>
  <c r="G15" i="240" s="1"/>
  <c r="BB10" i="240"/>
  <c r="O34" i="240"/>
  <c r="P34" i="240" s="1"/>
  <c r="M33" i="240"/>
  <c r="O33" i="240" s="1"/>
  <c r="P33" i="240" s="1"/>
  <c r="AN10" i="241"/>
  <c r="Y10" i="241"/>
  <c r="BA10" i="241"/>
  <c r="Y29" i="238"/>
  <c r="Y10" i="239"/>
  <c r="BA10" i="239"/>
  <c r="BA11" i="239"/>
  <c r="AS12" i="239"/>
  <c r="F14" i="239"/>
  <c r="G14" i="239" s="1"/>
  <c r="F15" i="239"/>
  <c r="G15" i="239" s="1"/>
  <c r="AN30" i="239"/>
  <c r="AN7" i="240"/>
  <c r="AN6" i="240"/>
  <c r="BA6" i="240"/>
  <c r="AR13" i="240"/>
  <c r="AG31" i="240"/>
  <c r="F35" i="240"/>
  <c r="AN30" i="240"/>
  <c r="E37" i="241"/>
  <c r="Z31" i="237"/>
  <c r="Y9" i="238"/>
  <c r="AN10" i="239"/>
  <c r="AQ11" i="239"/>
  <c r="AT12" i="239"/>
  <c r="BA12" i="239"/>
  <c r="F17" i="239"/>
  <c r="G17" i="239" s="1"/>
  <c r="AO13" i="239"/>
  <c r="AT13" i="239" s="1"/>
  <c r="Z13" i="239"/>
  <c r="Y30" i="239"/>
  <c r="BB30" i="239"/>
  <c r="AO12" i="240"/>
  <c r="F17" i="240"/>
  <c r="G17" i="240" s="1"/>
  <c r="Y30" i="240"/>
  <c r="BA30" i="240"/>
  <c r="AF31" i="240"/>
  <c r="AB31" i="240"/>
  <c r="AJ31" i="240"/>
  <c r="AA31" i="240"/>
  <c r="Z11" i="239"/>
  <c r="AR11" i="239"/>
  <c r="Y12" i="239"/>
  <c r="AU12" i="239"/>
  <c r="F16" i="239"/>
  <c r="G16" i="239" s="1"/>
  <c r="AN28" i="239"/>
  <c r="AQ31" i="239"/>
  <c r="Z10" i="240"/>
  <c r="AC10" i="240" s="1"/>
  <c r="F13" i="240"/>
  <c r="G13" i="240" s="1"/>
  <c r="Z13" i="240"/>
  <c r="AW13" i="240"/>
  <c r="AS13" i="240"/>
  <c r="AT13" i="240"/>
  <c r="AU13" i="240"/>
  <c r="F16" i="240"/>
  <c r="G16" i="240" s="1"/>
  <c r="AN11" i="240"/>
  <c r="BA28" i="240"/>
  <c r="Y28" i="240"/>
  <c r="V29" i="240"/>
  <c r="AV12" i="241"/>
  <c r="W15" i="242"/>
  <c r="O34" i="239"/>
  <c r="P34" i="239"/>
  <c r="M33" i="239"/>
  <c r="O33" i="239" s="1"/>
  <c r="P33" i="239" s="1"/>
  <c r="I37" i="240"/>
  <c r="AO30" i="240"/>
  <c r="Z30" i="240"/>
  <c r="AS9" i="241"/>
  <c r="BB30" i="241"/>
  <c r="AO30" i="241"/>
  <c r="Z30" i="241"/>
  <c r="AH30" i="241" s="1"/>
  <c r="BB30" i="242"/>
  <c r="F35" i="242"/>
  <c r="Z30" i="242"/>
  <c r="AO30" i="242"/>
  <c r="AV30" i="242" s="1"/>
  <c r="S15" i="242"/>
  <c r="AW9" i="242"/>
  <c r="BB8" i="242"/>
  <c r="Z8" i="242"/>
  <c r="F13" i="242"/>
  <c r="G13" i="242" s="1"/>
  <c r="AO8" i="242"/>
  <c r="AO10" i="242"/>
  <c r="BB10" i="242"/>
  <c r="Z10" i="242"/>
  <c r="AF10" i="242" s="1"/>
  <c r="Y31" i="239"/>
  <c r="AC31" i="240"/>
  <c r="AN6" i="241"/>
  <c r="AO11" i="241"/>
  <c r="BA26" i="241"/>
  <c r="F35" i="241"/>
  <c r="F15" i="242"/>
  <c r="G15" i="242" s="1"/>
  <c r="M33" i="242"/>
  <c r="O33" i="242" s="1"/>
  <c r="P33" i="242" s="1"/>
  <c r="AE9" i="243"/>
  <c r="AN6" i="242"/>
  <c r="Y6" i="242"/>
  <c r="AV12" i="242"/>
  <c r="AN11" i="242"/>
  <c r="F16" i="242"/>
  <c r="G16" i="242" s="1"/>
  <c r="BB12" i="242"/>
  <c r="Z12" i="242"/>
  <c r="F17" i="242"/>
  <c r="G17" i="242" s="1"/>
  <c r="Z11" i="241"/>
  <c r="M33" i="241"/>
  <c r="O33" i="241"/>
  <c r="P33" i="241" s="1"/>
  <c r="O34" i="241"/>
  <c r="P34" i="241" s="1"/>
  <c r="AW12" i="242"/>
  <c r="AP12" i="242"/>
  <c r="BB11" i="242"/>
  <c r="Z11" i="242"/>
  <c r="E37" i="244"/>
  <c r="S15" i="244"/>
  <c r="Y5" i="244"/>
  <c r="AN5" i="244"/>
  <c r="AC13" i="242"/>
  <c r="AO31" i="242"/>
  <c r="Z31" i="242"/>
  <c r="AC31" i="242" s="1"/>
  <c r="S15" i="243"/>
  <c r="BA5" i="244"/>
  <c r="AA30" i="244"/>
  <c r="AR12" i="242"/>
  <c r="AS9" i="243"/>
  <c r="F13" i="243"/>
  <c r="AN10" i="243"/>
  <c r="AW10" i="243" s="1"/>
  <c r="AN11" i="243"/>
  <c r="BA11" i="243"/>
  <c r="Y11" i="243"/>
  <c r="BB12" i="243"/>
  <c r="Z12" i="243"/>
  <c r="F35" i="243"/>
  <c r="F36" i="243"/>
  <c r="G36" i="243" s="1"/>
  <c r="AN31" i="243"/>
  <c r="AV31" i="243" s="1"/>
  <c r="Y31" i="243"/>
  <c r="F13" i="244"/>
  <c r="G13" i="244" s="1"/>
  <c r="AN8" i="244"/>
  <c r="BA8" i="244"/>
  <c r="Y8" i="244"/>
  <c r="F36" i="244"/>
  <c r="G36" i="244" s="1"/>
  <c r="AN31" i="244"/>
  <c r="Y31" i="244"/>
  <c r="AG31" i="244" s="1"/>
  <c r="AE8" i="245"/>
  <c r="BA12" i="243"/>
  <c r="AQ13" i="243"/>
  <c r="AU13" i="243"/>
  <c r="AE12" i="244"/>
  <c r="AH12" i="244"/>
  <c r="AU13" i="244"/>
  <c r="AQ13" i="244"/>
  <c r="AW13" i="244"/>
  <c r="AV13" i="244"/>
  <c r="AP13" i="244"/>
  <c r="Y29" i="244"/>
  <c r="BA29" i="244"/>
  <c r="BB30" i="244"/>
  <c r="AO30" i="244"/>
  <c r="F35" i="244"/>
  <c r="AS30" i="245"/>
  <c r="AW31" i="245"/>
  <c r="AJ10" i="244"/>
  <c r="AG10" i="244"/>
  <c r="F16" i="244"/>
  <c r="G16" i="244" s="1"/>
  <c r="AN11" i="244"/>
  <c r="AC10" i="245"/>
  <c r="AP31" i="245"/>
  <c r="AW10" i="245"/>
  <c r="AU12" i="244"/>
  <c r="F17" i="244"/>
  <c r="G17" i="244" s="1"/>
  <c r="AF9" i="245"/>
  <c r="F14" i="244"/>
  <c r="G14" i="244" s="1"/>
  <c r="AU10" i="245"/>
  <c r="AS10" i="245"/>
  <c r="G36" i="245"/>
  <c r="AI9" i="245"/>
  <c r="BA12" i="244"/>
  <c r="AQ30" i="245"/>
  <c r="AQ31" i="245"/>
  <c r="AU31" i="245"/>
  <c r="AB10" i="245"/>
  <c r="AV10" i="245"/>
  <c r="AS11" i="245"/>
  <c r="AV30" i="245"/>
  <c r="AR10" i="245"/>
  <c r="AG9" i="255"/>
  <c r="AQ9" i="253"/>
  <c r="AD8" i="246"/>
  <c r="AC8" i="246"/>
  <c r="AF8" i="246"/>
  <c r="AQ12" i="239"/>
  <c r="AH9" i="256"/>
  <c r="AA10" i="251"/>
  <c r="AB10" i="251"/>
  <c r="AB12" i="256"/>
  <c r="G36" i="250"/>
  <c r="F34" i="250"/>
  <c r="F33" i="250" s="1"/>
  <c r="AW10" i="256"/>
  <c r="AQ15" i="244"/>
  <c r="AE10" i="253"/>
  <c r="AU4" i="245"/>
  <c r="AT4" i="252"/>
  <c r="AT4" i="242"/>
  <c r="AW4" i="239"/>
  <c r="AX17" i="247"/>
  <c r="M29" i="240"/>
  <c r="AC4" i="253"/>
  <c r="AJ4" i="248"/>
  <c r="AB4" i="253"/>
  <c r="AI4" i="240"/>
  <c r="AS4" i="255"/>
  <c r="AC4" i="239"/>
  <c r="AV12" i="252"/>
  <c r="AA13" i="242"/>
  <c r="AV9" i="256"/>
  <c r="AI4" i="253"/>
  <c r="AV19" i="248"/>
  <c r="AE14" i="244"/>
  <c r="AI16" i="248"/>
  <c r="AG22" i="250"/>
  <c r="AE22" i="250"/>
  <c r="AB22" i="250"/>
  <c r="AI22" i="250"/>
  <c r="AA22" i="250"/>
  <c r="AK22" i="250" s="1"/>
  <c r="AG22" i="243"/>
  <c r="AJ22" i="243"/>
  <c r="AF22" i="243"/>
  <c r="AE21" i="249"/>
  <c r="AD21" i="249"/>
  <c r="AH22" i="252"/>
  <c r="AE21" i="255"/>
  <c r="AV22" i="248"/>
  <c r="AG21" i="252"/>
  <c r="AV21" i="250"/>
  <c r="AT21" i="250"/>
  <c r="AU21" i="250"/>
  <c r="AG22" i="252"/>
  <c r="AE22" i="252"/>
  <c r="AJ22" i="252"/>
  <c r="AB22" i="252"/>
  <c r="AI22" i="252"/>
  <c r="AA22" i="252"/>
  <c r="AK22" i="252" s="1"/>
  <c r="AF22" i="252"/>
  <c r="AG21" i="254"/>
  <c r="AC21" i="254"/>
  <c r="AB21" i="254"/>
  <c r="AJ21" i="254"/>
  <c r="AC22" i="240"/>
  <c r="AG22" i="240"/>
  <c r="AQ22" i="249"/>
  <c r="AU22" i="249"/>
  <c r="AR21" i="255"/>
  <c r="AS21" i="255"/>
  <c r="AH21" i="240"/>
  <c r="AI21" i="247"/>
  <c r="AD22" i="249"/>
  <c r="AT22" i="250"/>
  <c r="AH22" i="250"/>
  <c r="AV22" i="250"/>
  <c r="AV21" i="248"/>
  <c r="AU21" i="248"/>
  <c r="AT21" i="248"/>
  <c r="AQ21" i="248"/>
  <c r="AP21" i="248"/>
  <c r="AX21" i="248" s="1"/>
  <c r="AR21" i="249"/>
  <c r="AV21" i="249"/>
  <c r="AV23" i="255"/>
  <c r="AQ23" i="255"/>
  <c r="AW21" i="250"/>
  <c r="AT22" i="248"/>
  <c r="AX22" i="248"/>
  <c r="AP22" i="250"/>
  <c r="AX22" i="250" s="1"/>
  <c r="AK21" i="249"/>
  <c r="AK21" i="252"/>
  <c r="AK21" i="254"/>
  <c r="AT4" i="249"/>
  <c r="AS4" i="243"/>
  <c r="AF9" i="246"/>
  <c r="AC4" i="252"/>
  <c r="AB9" i="256"/>
  <c r="AF11" i="256"/>
  <c r="AD12" i="256"/>
  <c r="AC12" i="256"/>
  <c r="AR30" i="255"/>
  <c r="AA9" i="255"/>
  <c r="AB9" i="255"/>
  <c r="AE13" i="253"/>
  <c r="AT30" i="254"/>
  <c r="AW11" i="256"/>
  <c r="AS11" i="256"/>
  <c r="AF12" i="256"/>
  <c r="AB30" i="251"/>
  <c r="AP13" i="253"/>
  <c r="AV31" i="249"/>
  <c r="AA11" i="247"/>
  <c r="AI10" i="253"/>
  <c r="AV10" i="248"/>
  <c r="AV13" i="243"/>
  <c r="AV9" i="243"/>
  <c r="AG10" i="245"/>
  <c r="O30" i="242"/>
  <c r="P30" i="242" s="1"/>
  <c r="AD4" i="240"/>
  <c r="AH4" i="244"/>
  <c r="AF4" i="240"/>
  <c r="AE4" i="243"/>
  <c r="AP4" i="255"/>
  <c r="AR4" i="247"/>
  <c r="AV4" i="242"/>
  <c r="AS4" i="249"/>
  <c r="AQ4" i="239"/>
  <c r="AQ4" i="242"/>
  <c r="AU4" i="253"/>
  <c r="AC19" i="241"/>
  <c r="AC19" i="243"/>
  <c r="AJ19" i="241"/>
  <c r="AF19" i="243"/>
  <c r="AP19" i="237"/>
  <c r="AD19" i="246"/>
  <c r="AH19" i="247"/>
  <c r="AW19" i="245"/>
  <c r="AQ19" i="245"/>
  <c r="AT20" i="247"/>
  <c r="AU20" i="247"/>
  <c r="AH19" i="254"/>
  <c r="AR20" i="256"/>
  <c r="AA19" i="256"/>
  <c r="AH19" i="241"/>
  <c r="AG19" i="244"/>
  <c r="AH19" i="244"/>
  <c r="AD19" i="250"/>
  <c r="AD19" i="251"/>
  <c r="AR19" i="252"/>
  <c r="AU20" i="253"/>
  <c r="AA19" i="254"/>
  <c r="AF19" i="255"/>
  <c r="AQ19" i="252"/>
  <c r="AT20" i="256"/>
  <c r="AC19" i="256"/>
  <c r="AB19" i="254"/>
  <c r="AI19" i="241"/>
  <c r="AD19" i="248"/>
  <c r="AJ19" i="248"/>
  <c r="AG20" i="240"/>
  <c r="AF20" i="240"/>
  <c r="AJ20" i="240"/>
  <c r="AB20" i="240"/>
  <c r="AI20" i="240"/>
  <c r="AC20" i="243"/>
  <c r="AB20" i="250"/>
  <c r="AH20" i="250"/>
  <c r="AG20" i="250"/>
  <c r="AG17" i="237"/>
  <c r="AI17" i="237"/>
  <c r="AA17" i="237"/>
  <c r="AF17" i="237"/>
  <c r="AE17" i="237"/>
  <c r="AJ17" i="237"/>
  <c r="AB17" i="237"/>
  <c r="AV17" i="239"/>
  <c r="AT17" i="239"/>
  <c r="AG17" i="242"/>
  <c r="AH17" i="242"/>
  <c r="AC17" i="242"/>
  <c r="AR17" i="243"/>
  <c r="AP17" i="243"/>
  <c r="AW17" i="243"/>
  <c r="AH17" i="252"/>
  <c r="AF17" i="252"/>
  <c r="AB17" i="252"/>
  <c r="AJ17" i="252"/>
  <c r="AP17" i="256"/>
  <c r="AU17" i="256"/>
  <c r="AQ17" i="256"/>
  <c r="AT17" i="256"/>
  <c r="AE15" i="239"/>
  <c r="AC15" i="239"/>
  <c r="AJ15" i="239"/>
  <c r="AR15" i="240"/>
  <c r="AS15" i="240"/>
  <c r="AW15" i="241"/>
  <c r="AU15" i="241"/>
  <c r="AP15" i="241"/>
  <c r="AQ15" i="241"/>
  <c r="AI15" i="244"/>
  <c r="AD15" i="244"/>
  <c r="AI15" i="245"/>
  <c r="AC15" i="245"/>
  <c r="AB15" i="245"/>
  <c r="AU15" i="248"/>
  <c r="AT15" i="248"/>
  <c r="AQ15" i="248"/>
  <c r="AG15" i="253"/>
  <c r="AH15" i="253"/>
  <c r="AC15" i="253"/>
  <c r="AT19" i="251"/>
  <c r="AE15" i="242"/>
  <c r="AI14" i="244"/>
  <c r="AF15" i="254"/>
  <c r="AB15" i="254"/>
  <c r="AV19" i="238"/>
  <c r="AQ19" i="238"/>
  <c r="AP19" i="238"/>
  <c r="AU19" i="238"/>
  <c r="AT19" i="238"/>
  <c r="AV19" i="239"/>
  <c r="AB19" i="242"/>
  <c r="AJ19" i="242"/>
  <c r="AG19" i="242"/>
  <c r="AC19" i="242"/>
  <c r="AS19" i="243"/>
  <c r="AR19" i="243"/>
  <c r="AA19" i="246"/>
  <c r="AK19" i="246" s="1"/>
  <c r="AH19" i="246"/>
  <c r="AC19" i="246"/>
  <c r="AV19" i="249"/>
  <c r="AS19" i="249"/>
  <c r="AQ19" i="249"/>
  <c r="AT19" i="249"/>
  <c r="AS15" i="245"/>
  <c r="AT14" i="248"/>
  <c r="AR14" i="248"/>
  <c r="AT17" i="237"/>
  <c r="AH17" i="239"/>
  <c r="AI17" i="251"/>
  <c r="AI17" i="253"/>
  <c r="AW17" i="256"/>
  <c r="AT15" i="241"/>
  <c r="AS15" i="250"/>
  <c r="AV15" i="250"/>
  <c r="AT19" i="237"/>
  <c r="AG19" i="243"/>
  <c r="AB19" i="246"/>
  <c r="AI19" i="247"/>
  <c r="AG19" i="241"/>
  <c r="AS19" i="245"/>
  <c r="AU19" i="245"/>
  <c r="AR20" i="247"/>
  <c r="AS19" i="252"/>
  <c r="AC19" i="254"/>
  <c r="AB19" i="244"/>
  <c r="AA19" i="244"/>
  <c r="AE19" i="246"/>
  <c r="AH19" i="248"/>
  <c r="AB19" i="250"/>
  <c r="AH19" i="251"/>
  <c r="AB19" i="255"/>
  <c r="AF19" i="254"/>
  <c r="AE19" i="248"/>
  <c r="AV15" i="237"/>
  <c r="AS15" i="237"/>
  <c r="AT15" i="237"/>
  <c r="AJ15" i="252"/>
  <c r="AF15" i="252"/>
  <c r="AB15" i="252"/>
  <c r="AA15" i="252"/>
  <c r="AG15" i="252"/>
  <c r="AP17" i="237"/>
  <c r="AS17" i="237"/>
  <c r="AB17" i="240"/>
  <c r="AH17" i="240"/>
  <c r="AG17" i="240"/>
  <c r="AC17" i="240"/>
  <c r="AG17" i="241"/>
  <c r="AD17" i="241"/>
  <c r="AI17" i="241"/>
  <c r="AB17" i="241"/>
  <c r="AH17" i="241"/>
  <c r="AA17" i="241"/>
  <c r="AF17" i="241"/>
  <c r="AU17" i="242"/>
  <c r="AT17" i="242"/>
  <c r="AP17" i="242"/>
  <c r="AQ17" i="244"/>
  <c r="AV17" i="244"/>
  <c r="AP17" i="244"/>
  <c r="AU17" i="244"/>
  <c r="AT17" i="244"/>
  <c r="AV17" i="245"/>
  <c r="AW17" i="245"/>
  <c r="AR17" i="245"/>
  <c r="AB17" i="247"/>
  <c r="AH17" i="247"/>
  <c r="AG17" i="247"/>
  <c r="AC17" i="247"/>
  <c r="AF17" i="248"/>
  <c r="AB17" i="248"/>
  <c r="AH17" i="248"/>
  <c r="AV17" i="252"/>
  <c r="AP17" i="252"/>
  <c r="AU17" i="252"/>
  <c r="AT17" i="252"/>
  <c r="AQ17" i="252"/>
  <c r="AH17" i="256"/>
  <c r="AB17" i="256"/>
  <c r="AJ17" i="256"/>
  <c r="AF17" i="256"/>
  <c r="AU15" i="239"/>
  <c r="AP15" i="239"/>
  <c r="AT15" i="239"/>
  <c r="AC15" i="242"/>
  <c r="AA15" i="242"/>
  <c r="AG15" i="242"/>
  <c r="AH15" i="242"/>
  <c r="AW15" i="244"/>
  <c r="AV15" i="244"/>
  <c r="AC15" i="246"/>
  <c r="AJ15" i="246"/>
  <c r="AB15" i="246"/>
  <c r="AG15" i="246"/>
  <c r="AI15" i="246"/>
  <c r="AT14" i="254"/>
  <c r="AP14" i="254"/>
  <c r="AX14" i="254" s="1"/>
  <c r="AV14" i="254"/>
  <c r="AU14" i="254"/>
  <c r="AQ14" i="254"/>
  <c r="AV14" i="255"/>
  <c r="AR14" i="255"/>
  <c r="AW14" i="255"/>
  <c r="AS19" i="237"/>
  <c r="AR19" i="237"/>
  <c r="AJ19" i="238"/>
  <c r="AG19" i="238"/>
  <c r="AC19" i="238"/>
  <c r="AB19" i="238"/>
  <c r="AI19" i="239"/>
  <c r="AD19" i="239"/>
  <c r="AA19" i="239"/>
  <c r="AV19" i="240"/>
  <c r="AU19" i="240"/>
  <c r="AT19" i="240"/>
  <c r="AQ19" i="240"/>
  <c r="AP19" i="240"/>
  <c r="AX19" i="240" s="1"/>
  <c r="AR19" i="241"/>
  <c r="AH19" i="243"/>
  <c r="AD19" i="243"/>
  <c r="AA19" i="243"/>
  <c r="AF19" i="244"/>
  <c r="AC19" i="244"/>
  <c r="AD19" i="245"/>
  <c r="AE19" i="245"/>
  <c r="AS19" i="246"/>
  <c r="AR19" i="246"/>
  <c r="AE19" i="247"/>
  <c r="AJ19" i="247"/>
  <c r="AB19" i="247"/>
  <c r="AG19" i="247"/>
  <c r="AA19" i="247"/>
  <c r="AF19" i="247"/>
  <c r="AG19" i="248"/>
  <c r="AG19" i="250"/>
  <c r="AC19" i="250"/>
  <c r="AA19" i="250"/>
  <c r="AK19" i="250" s="1"/>
  <c r="AH19" i="250"/>
  <c r="AF19" i="251"/>
  <c r="AE19" i="251"/>
  <c r="AJ19" i="251"/>
  <c r="AB19" i="251"/>
  <c r="AG19" i="251"/>
  <c r="AA19" i="251"/>
  <c r="AH19" i="252"/>
  <c r="AC19" i="252"/>
  <c r="AB19" i="253"/>
  <c r="AG19" i="253"/>
  <c r="AI19" i="256"/>
  <c r="AJ19" i="256"/>
  <c r="AF19" i="256"/>
  <c r="AB19" i="256"/>
  <c r="AR14" i="244"/>
  <c r="AP14" i="244"/>
  <c r="AX14" i="244" s="1"/>
  <c r="AV14" i="244"/>
  <c r="AW14" i="244"/>
  <c r="AH20" i="238"/>
  <c r="AF20" i="250"/>
  <c r="AT20" i="253"/>
  <c r="AP17" i="239"/>
  <c r="AX17" i="239" s="1"/>
  <c r="AH17" i="245"/>
  <c r="AF17" i="247"/>
  <c r="AK17" i="247" s="1"/>
  <c r="AH17" i="249"/>
  <c r="AW17" i="252"/>
  <c r="AW17" i="254"/>
  <c r="AU15" i="250"/>
  <c r="AS15" i="254"/>
  <c r="AQ19" i="237"/>
  <c r="AF19" i="246"/>
  <c r="AI19" i="248"/>
  <c r="AP19" i="252"/>
  <c r="AI19" i="243"/>
  <c r="AJ19" i="244"/>
  <c r="AA19" i="248"/>
  <c r="AK19" i="248" s="1"/>
  <c r="AF19" i="250"/>
  <c r="AE19" i="254"/>
  <c r="AE19" i="255"/>
  <c r="AH19" i="255"/>
  <c r="AI19" i="254"/>
  <c r="AG20" i="238"/>
  <c r="AJ20" i="238"/>
  <c r="AB20" i="238"/>
  <c r="AI20" i="238"/>
  <c r="AA20" i="238"/>
  <c r="AF20" i="238"/>
  <c r="AE20" i="238"/>
  <c r="AH17" i="250"/>
  <c r="AF17" i="250"/>
  <c r="AB17" i="250"/>
  <c r="AJ17" i="250"/>
  <c r="AH17" i="254"/>
  <c r="AF17" i="254"/>
  <c r="AB17" i="254"/>
  <c r="AJ17" i="254"/>
  <c r="AG15" i="241"/>
  <c r="AE15" i="241"/>
  <c r="AA15" i="241"/>
  <c r="AK15" i="241" s="1"/>
  <c r="AF15" i="241"/>
  <c r="AJ15" i="241"/>
  <c r="AH14" i="254"/>
  <c r="AD14" i="254"/>
  <c r="AG15" i="243"/>
  <c r="AA15" i="243"/>
  <c r="AF15" i="243"/>
  <c r="AJ15" i="243"/>
  <c r="AB15" i="243"/>
  <c r="AE15" i="243"/>
  <c r="AG15" i="250"/>
  <c r="AA15" i="250"/>
  <c r="AF15" i="250"/>
  <c r="AE15" i="250"/>
  <c r="AJ15" i="250"/>
  <c r="AB15" i="250"/>
  <c r="AG19" i="240"/>
  <c r="AF19" i="240"/>
  <c r="AE19" i="241"/>
  <c r="AV19" i="242"/>
  <c r="AT19" i="242"/>
  <c r="AQ19" i="242"/>
  <c r="AP19" i="242"/>
  <c r="AU19" i="242"/>
  <c r="AV19" i="244"/>
  <c r="AT19" i="244"/>
  <c r="AQ19" i="244"/>
  <c r="AP19" i="244"/>
  <c r="AU19" i="244"/>
  <c r="AV19" i="245"/>
  <c r="AR19" i="245"/>
  <c r="AV19" i="247"/>
  <c r="AS19" i="247"/>
  <c r="AQ19" i="247"/>
  <c r="AW19" i="247"/>
  <c r="AP19" i="247"/>
  <c r="AX19" i="247" s="1"/>
  <c r="AU19" i="247"/>
  <c r="AG19" i="249"/>
  <c r="AF19" i="249"/>
  <c r="AE19" i="249"/>
  <c r="AA19" i="249"/>
  <c r="AV19" i="251"/>
  <c r="AU19" i="251"/>
  <c r="AS19" i="251"/>
  <c r="AQ19" i="251"/>
  <c r="AW19" i="251"/>
  <c r="AP19" i="251"/>
  <c r="AW19" i="252"/>
  <c r="AU19" i="252"/>
  <c r="AV19" i="253"/>
  <c r="AS19" i="253"/>
  <c r="AW19" i="254"/>
  <c r="AV19" i="254"/>
  <c r="AR19" i="254"/>
  <c r="AQ19" i="254"/>
  <c r="AU19" i="255"/>
  <c r="AV19" i="256"/>
  <c r="AT19" i="256"/>
  <c r="AQ19" i="256"/>
  <c r="AP19" i="256"/>
  <c r="AX19" i="256" s="1"/>
  <c r="AU19" i="256"/>
  <c r="AI16" i="252"/>
  <c r="AU16" i="255"/>
  <c r="AS16" i="255"/>
  <c r="AG15" i="240"/>
  <c r="AH14" i="255"/>
  <c r="AH20" i="240"/>
  <c r="AH20" i="243"/>
  <c r="AV20" i="247"/>
  <c r="AJ17" i="241"/>
  <c r="AF17" i="243"/>
  <c r="AI17" i="246"/>
  <c r="AV17" i="248"/>
  <c r="AW17" i="250"/>
  <c r="AT15" i="246"/>
  <c r="AX15" i="246" s="1"/>
  <c r="AQ15" i="238"/>
  <c r="AP15" i="250"/>
  <c r="AV15" i="254"/>
  <c r="AV15" i="243"/>
  <c r="AW15" i="243"/>
  <c r="AP15" i="243"/>
  <c r="AU15" i="243"/>
  <c r="AQ15" i="243"/>
  <c r="AS15" i="243"/>
  <c r="AS20" i="247"/>
  <c r="AP20" i="247"/>
  <c r="AW20" i="253"/>
  <c r="AV20" i="253"/>
  <c r="AR20" i="253"/>
  <c r="AP20" i="253"/>
  <c r="AX20" i="253" s="1"/>
  <c r="AV20" i="256"/>
  <c r="AW20" i="256"/>
  <c r="AS20" i="256"/>
  <c r="AQ17" i="238"/>
  <c r="AX17" i="238" s="1"/>
  <c r="AV17" i="238"/>
  <c r="AR17" i="238"/>
  <c r="AG17" i="239"/>
  <c r="AF17" i="239"/>
  <c r="AE17" i="239"/>
  <c r="AJ17" i="239"/>
  <c r="AB17" i="239"/>
  <c r="AI17" i="239"/>
  <c r="AA17" i="239"/>
  <c r="AG17" i="243"/>
  <c r="AI17" i="243"/>
  <c r="AD17" i="243"/>
  <c r="AH17" i="246"/>
  <c r="AF17" i="246"/>
  <c r="AB17" i="246"/>
  <c r="AA17" i="246"/>
  <c r="AK17" i="246" s="1"/>
  <c r="AV17" i="250"/>
  <c r="AP17" i="250"/>
  <c r="AX17" i="250" s="1"/>
  <c r="AU17" i="250"/>
  <c r="AT17" i="250"/>
  <c r="AQ17" i="250"/>
  <c r="AT17" i="251"/>
  <c r="AR17" i="251"/>
  <c r="AV17" i="254"/>
  <c r="AP17" i="254"/>
  <c r="AU17" i="254"/>
  <c r="AT17" i="254"/>
  <c r="AQ17" i="254"/>
  <c r="AV15" i="245"/>
  <c r="AT15" i="245"/>
  <c r="AF14" i="238"/>
  <c r="AV15" i="252"/>
  <c r="AQ15" i="252"/>
  <c r="AW15" i="252"/>
  <c r="AT15" i="252"/>
  <c r="AS15" i="252"/>
  <c r="AW16" i="252"/>
  <c r="AU16" i="252"/>
  <c r="AQ16" i="252"/>
  <c r="AG16" i="255"/>
  <c r="AI16" i="255"/>
  <c r="AA16" i="255"/>
  <c r="AF16" i="255"/>
  <c r="AJ16" i="255"/>
  <c r="AB16" i="255"/>
  <c r="AE16" i="255"/>
  <c r="AH14" i="239"/>
  <c r="AF14" i="239"/>
  <c r="AB14" i="239"/>
  <c r="AG14" i="239"/>
  <c r="AJ15" i="248"/>
  <c r="AW20" i="240"/>
  <c r="AP20" i="256"/>
  <c r="AX20" i="256" s="1"/>
  <c r="AH17" i="237"/>
  <c r="AK17" i="237" s="1"/>
  <c r="AC17" i="238"/>
  <c r="AF17" i="240"/>
  <c r="AV17" i="241"/>
  <c r="AX17" i="241" s="1"/>
  <c r="AT17" i="243"/>
  <c r="AX17" i="243" s="1"/>
  <c r="AD17" i="255"/>
  <c r="AE15" i="238"/>
  <c r="AT15" i="243"/>
  <c r="AS15" i="248"/>
  <c r="AX15" i="248"/>
  <c r="AQ15" i="250"/>
  <c r="AW15" i="250"/>
  <c r="AK19" i="241"/>
  <c r="AK19" i="247"/>
  <c r="AK14" i="255"/>
  <c r="AX15" i="237"/>
  <c r="AK15" i="240"/>
  <c r="AX14" i="248"/>
  <c r="AU13" i="256"/>
  <c r="AU12" i="256"/>
  <c r="AD11" i="256"/>
  <c r="AJ11" i="256"/>
  <c r="AC11" i="256"/>
  <c r="AC30" i="254"/>
  <c r="AW13" i="256"/>
  <c r="AS12" i="256"/>
  <c r="AJ13" i="256"/>
  <c r="AF30" i="253"/>
  <c r="AS9" i="253"/>
  <c r="AA30" i="251"/>
  <c r="AS12" i="251"/>
  <c r="AF30" i="251"/>
  <c r="AV9" i="253"/>
  <c r="AQ10" i="250"/>
  <c r="AF10" i="250"/>
  <c r="AV13" i="256"/>
  <c r="AR13" i="256"/>
  <c r="AH11" i="256"/>
  <c r="AP12" i="256"/>
  <c r="AP13" i="256"/>
  <c r="AE30" i="254"/>
  <c r="AV10" i="255"/>
  <c r="AD30" i="254"/>
  <c r="AB30" i="254"/>
  <c r="AG30" i="253"/>
  <c r="AD30" i="253"/>
  <c r="AR9" i="253"/>
  <c r="AE30" i="251"/>
  <c r="AT9" i="253"/>
  <c r="AC30" i="251"/>
  <c r="AG11" i="256"/>
  <c r="AG13" i="256"/>
  <c r="AH30" i="254"/>
  <c r="AG30" i="254"/>
  <c r="AJ9" i="254"/>
  <c r="AW12" i="256"/>
  <c r="AE30" i="253"/>
  <c r="AH30" i="253"/>
  <c r="AT9" i="251"/>
  <c r="AU9" i="253"/>
  <c r="AJ9" i="252"/>
  <c r="AP30" i="250"/>
  <c r="AF30" i="252"/>
  <c r="AI11" i="254"/>
  <c r="AV4" i="256"/>
  <c r="AR4" i="256"/>
  <c r="AG4" i="242"/>
  <c r="AE4" i="242"/>
  <c r="AF4" i="242"/>
  <c r="AB4" i="242"/>
  <c r="AA4" i="242"/>
  <c r="AJ4" i="242"/>
  <c r="AI4" i="242"/>
  <c r="AT4" i="244"/>
  <c r="AQ4" i="244"/>
  <c r="AU4" i="244"/>
  <c r="AS4" i="244"/>
  <c r="AG4" i="249"/>
  <c r="AI4" i="249"/>
  <c r="AD4" i="249"/>
  <c r="AT4" i="251"/>
  <c r="AQ4" i="251"/>
  <c r="AU4" i="251"/>
  <c r="AS4" i="251"/>
  <c r="AR4" i="255"/>
  <c r="AV4" i="239"/>
  <c r="AR4" i="243"/>
  <c r="AT4" i="239"/>
  <c r="AU4" i="239"/>
  <c r="AU4" i="256"/>
  <c r="AW4" i="243"/>
  <c r="AH4" i="240"/>
  <c r="AD4" i="255"/>
  <c r="AC4" i="255"/>
  <c r="AB4" i="255"/>
  <c r="AH4" i="255"/>
  <c r="AG4" i="255"/>
  <c r="AD10" i="252"/>
  <c r="AU4" i="249"/>
  <c r="AW4" i="238"/>
  <c r="AS4" i="239"/>
  <c r="AW4" i="255"/>
  <c r="AS4" i="256"/>
  <c r="AW4" i="249"/>
  <c r="AQ4" i="243"/>
  <c r="AR4" i="245"/>
  <c r="AV4" i="245"/>
  <c r="AP4" i="245"/>
  <c r="AV4" i="248"/>
  <c r="AR4" i="248"/>
  <c r="AR4" i="252"/>
  <c r="AV4" i="252"/>
  <c r="AP4" i="252"/>
  <c r="AU4" i="238"/>
  <c r="AG4" i="238"/>
  <c r="AF4" i="238"/>
  <c r="AB4" i="238"/>
  <c r="AJ4" i="238"/>
  <c r="AA4" i="238"/>
  <c r="AI4" i="238"/>
  <c r="AE4" i="238"/>
  <c r="M29" i="255"/>
  <c r="O30" i="255"/>
  <c r="P30" i="255" s="1"/>
  <c r="AH4" i="242"/>
  <c r="AW4" i="242"/>
  <c r="AT4" i="247"/>
  <c r="AU4" i="247"/>
  <c r="AQ4" i="247"/>
  <c r="AT4" i="255"/>
  <c r="AU4" i="255"/>
  <c r="AQ4" i="255"/>
  <c r="AR4" i="244"/>
  <c r="AR4" i="251"/>
  <c r="AV4" i="249"/>
  <c r="AP4" i="238"/>
  <c r="AX4" i="238" s="1"/>
  <c r="AP4" i="243"/>
  <c r="AX4" i="243" s="1"/>
  <c r="AV4" i="238"/>
  <c r="AV4" i="243"/>
  <c r="AQ4" i="249"/>
  <c r="AT4" i="256"/>
  <c r="AW4" i="256"/>
  <c r="AT4" i="243"/>
  <c r="AC4" i="248"/>
  <c r="AG4" i="248"/>
  <c r="AH4" i="248"/>
  <c r="AR4" i="239"/>
  <c r="AP4" i="239"/>
  <c r="AX4" i="239" s="1"/>
  <c r="AW4" i="251"/>
  <c r="AT4" i="240"/>
  <c r="AU4" i="240"/>
  <c r="AQ4" i="240"/>
  <c r="AD4" i="244"/>
  <c r="AC4" i="244"/>
  <c r="AS4" i="253"/>
  <c r="M29" i="245"/>
  <c r="O30" i="245"/>
  <c r="P30" i="245"/>
  <c r="AR31" i="245"/>
  <c r="AH30" i="256"/>
  <c r="AU9" i="256"/>
  <c r="AG30" i="256"/>
  <c r="AJ9" i="255"/>
  <c r="AI9" i="255"/>
  <c r="AF9" i="255"/>
  <c r="AH9" i="255"/>
  <c r="AC9" i="252"/>
  <c r="AP30" i="252"/>
  <c r="AQ31" i="250"/>
  <c r="AH9" i="252"/>
  <c r="AQ9" i="251"/>
  <c r="AU10" i="250"/>
  <c r="AH8" i="239"/>
  <c r="AC11" i="254"/>
  <c r="M29" i="237"/>
  <c r="O30" i="237"/>
  <c r="P30" i="237" s="1"/>
  <c r="M29" i="248"/>
  <c r="O30" i="248"/>
  <c r="P30" i="248" s="1"/>
  <c r="AC30" i="252"/>
  <c r="AH8" i="251"/>
  <c r="AP9" i="251"/>
  <c r="AU9" i="251"/>
  <c r="AR10" i="250"/>
  <c r="AS11" i="239"/>
  <c r="M29" i="239"/>
  <c r="O30" i="239"/>
  <c r="P30" i="239" s="1"/>
  <c r="M29" i="243"/>
  <c r="O30" i="243"/>
  <c r="P30" i="243"/>
  <c r="M29" i="246"/>
  <c r="O30" i="246"/>
  <c r="P30" i="246" s="1"/>
  <c r="M29" i="250"/>
  <c r="O30" i="250"/>
  <c r="P30" i="250" s="1"/>
  <c r="M29" i="254"/>
  <c r="O30" i="254"/>
  <c r="P30" i="254"/>
  <c r="M29" i="241"/>
  <c r="O30" i="241"/>
  <c r="P30" i="241" s="1"/>
  <c r="M29" i="256"/>
  <c r="O30" i="256"/>
  <c r="P30" i="256" s="1"/>
  <c r="M29" i="247"/>
  <c r="O30" i="247"/>
  <c r="P30" i="247" s="1"/>
  <c r="M29" i="252"/>
  <c r="O30" i="252"/>
  <c r="P30" i="252"/>
  <c r="M29" i="253"/>
  <c r="O30" i="253"/>
  <c r="P30" i="253" s="1"/>
  <c r="M24" i="251"/>
  <c r="M24" i="242"/>
  <c r="O24" i="242" s="1"/>
  <c r="P24" i="242" s="1"/>
  <c r="M24" i="240"/>
  <c r="M24" i="245"/>
  <c r="M24" i="248"/>
  <c r="M24" i="253"/>
  <c r="M24" i="237"/>
  <c r="O24" i="237" s="1"/>
  <c r="M24" i="159"/>
  <c r="M24" i="254"/>
  <c r="M24" i="241"/>
  <c r="M24" i="244"/>
  <c r="M24" i="247"/>
  <c r="M24" i="255"/>
  <c r="M24" i="238"/>
  <c r="M24" i="243"/>
  <c r="O24" i="243" s="1"/>
  <c r="P24" i="243" s="1"/>
  <c r="M24" i="246"/>
  <c r="M24" i="250"/>
  <c r="M24" i="256"/>
  <c r="AE9" i="254"/>
  <c r="AE31" i="254"/>
  <c r="AC9" i="249"/>
  <c r="AR31" i="253"/>
  <c r="AR30" i="252"/>
  <c r="AJ10" i="242"/>
  <c r="AI8" i="250"/>
  <c r="AH31" i="254"/>
  <c r="AF31" i="254"/>
  <c r="AJ31" i="254"/>
  <c r="AG12" i="244"/>
  <c r="F12" i="247"/>
  <c r="G12" i="247" s="1"/>
  <c r="AT30" i="238"/>
  <c r="AG31" i="254"/>
  <c r="E37" i="255"/>
  <c r="E37" i="254"/>
  <c r="AT12" i="252"/>
  <c r="AB13" i="244"/>
  <c r="I37" i="250"/>
  <c r="I37" i="251"/>
  <c r="AD30" i="241"/>
  <c r="AC31" i="254"/>
  <c r="AD9" i="249"/>
  <c r="AA8" i="250"/>
  <c r="E37" i="240"/>
  <c r="AE10" i="242"/>
  <c r="AF30" i="254"/>
  <c r="AS11" i="249"/>
  <c r="AW10" i="250"/>
  <c r="AQ13" i="256"/>
  <c r="AJ30" i="246"/>
  <c r="AD9" i="245"/>
  <c r="AJ8" i="247"/>
  <c r="AA12" i="242"/>
  <c r="AK12" i="242" s="1"/>
  <c r="AP30" i="248"/>
  <c r="AF30" i="248"/>
  <c r="AG8" i="242"/>
  <c r="AW9" i="253"/>
  <c r="AT10" i="250"/>
  <c r="AV10" i="250"/>
  <c r="AA10" i="250"/>
  <c r="AD30" i="248"/>
  <c r="AG12" i="238"/>
  <c r="AR30" i="242"/>
  <c r="AP12" i="240"/>
  <c r="AX12" i="240" s="1"/>
  <c r="F12" i="252"/>
  <c r="G12" i="252" s="1"/>
  <c r="AT12" i="244"/>
  <c r="AD13" i="244"/>
  <c r="F12" i="251"/>
  <c r="G12" i="251" s="1"/>
  <c r="AJ13" i="244"/>
  <c r="AJ13" i="252"/>
  <c r="AJ31" i="238"/>
  <c r="AP12" i="247"/>
  <c r="AT12" i="247"/>
  <c r="AS12" i="240"/>
  <c r="AF12" i="242"/>
  <c r="AH31" i="242"/>
  <c r="AU13" i="239"/>
  <c r="AG12" i="237"/>
  <c r="AH7" i="256"/>
  <c r="AW11" i="253"/>
  <c r="AP12" i="251"/>
  <c r="AJ30" i="251"/>
  <c r="AR12" i="251"/>
  <c r="AH9" i="249"/>
  <c r="AG9" i="249"/>
  <c r="AJ30" i="248"/>
  <c r="AS31" i="253"/>
  <c r="AH8" i="247"/>
  <c r="AU12" i="251"/>
  <c r="AF13" i="243"/>
  <c r="AF8" i="251"/>
  <c r="AB30" i="238"/>
  <c r="AW8" i="238"/>
  <c r="AW12" i="251"/>
  <c r="AD30" i="251"/>
  <c r="AJ9" i="249"/>
  <c r="AB9" i="249"/>
  <c r="AD30" i="246"/>
  <c r="AG30" i="248"/>
  <c r="AB30" i="253"/>
  <c r="AR12" i="249"/>
  <c r="AV12" i="251"/>
  <c r="AI12" i="256"/>
  <c r="AA12" i="256"/>
  <c r="AG30" i="251"/>
  <c r="AC11" i="244"/>
  <c r="AA9" i="252"/>
  <c r="AK9" i="252" s="1"/>
  <c r="AA8" i="238"/>
  <c r="AK8" i="238" s="1"/>
  <c r="AR30" i="244"/>
  <c r="AB31" i="242"/>
  <c r="AI10" i="242"/>
  <c r="AP10" i="242"/>
  <c r="AV13" i="239"/>
  <c r="AD31" i="238"/>
  <c r="AD31" i="254"/>
  <c r="AB31" i="254"/>
  <c r="AE10" i="255"/>
  <c r="AS31" i="250"/>
  <c r="AT10" i="251"/>
  <c r="AE30" i="250"/>
  <c r="AC8" i="247"/>
  <c r="AH30" i="248"/>
  <c r="AB30" i="248"/>
  <c r="AG30" i="246"/>
  <c r="AE8" i="247"/>
  <c r="G35" i="256"/>
  <c r="AA11" i="256"/>
  <c r="AI11" i="256"/>
  <c r="AH8" i="252"/>
  <c r="AH7" i="252" s="1"/>
  <c r="AF8" i="247"/>
  <c r="AF31" i="253"/>
  <c r="AQ12" i="251"/>
  <c r="AD8" i="247"/>
  <c r="AH13" i="253"/>
  <c r="AB13" i="253"/>
  <c r="AG8" i="247"/>
  <c r="AA8" i="247"/>
  <c r="AI8" i="247"/>
  <c r="AD8" i="243"/>
  <c r="AE8" i="243"/>
  <c r="AE7" i="243" s="1"/>
  <c r="AT13" i="243"/>
  <c r="AD9" i="252"/>
  <c r="AJ13" i="242"/>
  <c r="AJ13" i="241"/>
  <c r="AB13" i="241"/>
  <c r="AH13" i="244"/>
  <c r="AA13" i="244"/>
  <c r="AI13" i="237"/>
  <c r="AQ12" i="244"/>
  <c r="AJ12" i="244"/>
  <c r="AV8" i="239"/>
  <c r="AR8" i="239"/>
  <c r="AP31" i="239"/>
  <c r="AS31" i="239"/>
  <c r="AS13" i="243"/>
  <c r="AU30" i="244"/>
  <c r="AG31" i="242"/>
  <c r="AG10" i="242"/>
  <c r="AB10" i="242"/>
  <c r="AD13" i="239"/>
  <c r="AS10" i="251"/>
  <c r="AQ10" i="251"/>
  <c r="AB31" i="249"/>
  <c r="AW12" i="252"/>
  <c r="AU12" i="252"/>
  <c r="AQ12" i="252"/>
  <c r="AH30" i="245"/>
  <c r="AT30" i="252"/>
  <c r="AV30" i="252"/>
  <c r="AE13" i="243"/>
  <c r="AJ13" i="243"/>
  <c r="AA13" i="243"/>
  <c r="AW9" i="251"/>
  <c r="AA9" i="247"/>
  <c r="AK9" i="247" s="1"/>
  <c r="AI9" i="247"/>
  <c r="AS8" i="238"/>
  <c r="AP8" i="238"/>
  <c r="AT8" i="238"/>
  <c r="AT13" i="244"/>
  <c r="AS13" i="244"/>
  <c r="AE13" i="242"/>
  <c r="AH30" i="238"/>
  <c r="AE30" i="238"/>
  <c r="AE13" i="237"/>
  <c r="AJ30" i="238"/>
  <c r="AP31" i="240"/>
  <c r="AX31" i="240" s="1"/>
  <c r="AD8" i="242"/>
  <c r="AD31" i="242"/>
  <c r="AA10" i="242"/>
  <c r="AK10" i="242" s="1"/>
  <c r="AA31" i="242"/>
  <c r="AG30" i="241"/>
  <c r="AF13" i="239"/>
  <c r="AX13" i="237"/>
  <c r="AW10" i="251"/>
  <c r="AU10" i="251"/>
  <c r="AV30" i="250"/>
  <c r="AW12" i="249"/>
  <c r="AE30" i="248"/>
  <c r="AB31" i="247"/>
  <c r="AB8" i="247"/>
  <c r="AA31" i="247"/>
  <c r="AK31" i="247" s="1"/>
  <c r="AE12" i="256"/>
  <c r="AV10" i="256"/>
  <c r="AT10" i="256"/>
  <c r="AC30" i="253"/>
  <c r="AD30" i="252"/>
  <c r="AE30" i="252"/>
  <c r="AJ8" i="251"/>
  <c r="AH10" i="248"/>
  <c r="AI10" i="248"/>
  <c r="AP11" i="255"/>
  <c r="AX11" i="255" s="1"/>
  <c r="AA10" i="248"/>
  <c r="AK10" i="248" s="1"/>
  <c r="AG13" i="242"/>
  <c r="AS9" i="251"/>
  <c r="AE10" i="250"/>
  <c r="AB13" i="242"/>
  <c r="AW9" i="239"/>
  <c r="AQ9" i="239"/>
  <c r="AU9" i="239"/>
  <c r="AU12" i="241"/>
  <c r="AT12" i="241"/>
  <c r="AQ12" i="241"/>
  <c r="AP12" i="241"/>
  <c r="AH31" i="240"/>
  <c r="AE31" i="240"/>
  <c r="AD31" i="240"/>
  <c r="AF13" i="241"/>
  <c r="AK9" i="255"/>
  <c r="AV11" i="254"/>
  <c r="AR11" i="254"/>
  <c r="AT11" i="254"/>
  <c r="AP11" i="254"/>
  <c r="AQ11" i="254"/>
  <c r="AW11" i="254"/>
  <c r="AU11" i="254"/>
  <c r="AS11" i="254"/>
  <c r="AH9" i="254"/>
  <c r="AT10" i="253"/>
  <c r="AP10" i="253"/>
  <c r="AU10" i="253"/>
  <c r="AS10" i="253"/>
  <c r="AV10" i="253"/>
  <c r="AR10" i="253"/>
  <c r="AQ10" i="253"/>
  <c r="AW10" i="253"/>
  <c r="AT10" i="255"/>
  <c r="AS10" i="255"/>
  <c r="AW10" i="255"/>
  <c r="AQ10" i="255"/>
  <c r="AU10" i="255"/>
  <c r="AP10" i="255"/>
  <c r="I37" i="254"/>
  <c r="AR11" i="253"/>
  <c r="AE8" i="253"/>
  <c r="AP8" i="254"/>
  <c r="AX8" i="254" s="1"/>
  <c r="AS8" i="254"/>
  <c r="AT30" i="251"/>
  <c r="AD9" i="251"/>
  <c r="AS8" i="251"/>
  <c r="AS7" i="251" s="1"/>
  <c r="AD31" i="250"/>
  <c r="AG31" i="251"/>
  <c r="AC31" i="251"/>
  <c r="AB31" i="251"/>
  <c r="AF31" i="251"/>
  <c r="AA31" i="251"/>
  <c r="AJ31" i="251"/>
  <c r="AD31" i="251"/>
  <c r="AQ30" i="251"/>
  <c r="AV8" i="251"/>
  <c r="AR31" i="250"/>
  <c r="AG31" i="252"/>
  <c r="AC31" i="252"/>
  <c r="AH31" i="252"/>
  <c r="AB31" i="252"/>
  <c r="AF31" i="252"/>
  <c r="AA31" i="252"/>
  <c r="AJ31" i="252"/>
  <c r="AE31" i="252"/>
  <c r="AD31" i="252"/>
  <c r="AV30" i="251"/>
  <c r="AD12" i="251"/>
  <c r="AI12" i="251"/>
  <c r="AW30" i="251"/>
  <c r="AR30" i="250"/>
  <c r="AP8" i="250"/>
  <c r="AV8" i="250"/>
  <c r="AR8" i="250"/>
  <c r="AW8" i="250"/>
  <c r="AU8" i="250"/>
  <c r="AS8" i="250"/>
  <c r="AT30" i="250"/>
  <c r="E37" i="247"/>
  <c r="AV10" i="251"/>
  <c r="AG31" i="247"/>
  <c r="AW11" i="247"/>
  <c r="AS11" i="247"/>
  <c r="AV11" i="247"/>
  <c r="AR11" i="247"/>
  <c r="AT11" i="247"/>
  <c r="AQ11" i="247"/>
  <c r="AP11" i="247"/>
  <c r="AU11" i="247"/>
  <c r="AG11" i="247"/>
  <c r="AE11" i="247"/>
  <c r="AQ11" i="249"/>
  <c r="AA12" i="249"/>
  <c r="AB12" i="249"/>
  <c r="AC11" i="247"/>
  <c r="AR31" i="249"/>
  <c r="AS31" i="249"/>
  <c r="AC11" i="249"/>
  <c r="AJ11" i="249"/>
  <c r="AW9" i="248"/>
  <c r="AV9" i="248"/>
  <c r="AR9" i="248"/>
  <c r="AU9" i="248"/>
  <c r="AQ9" i="248"/>
  <c r="AT9" i="248"/>
  <c r="AS9" i="248"/>
  <c r="AP9" i="248"/>
  <c r="AQ31" i="247"/>
  <c r="AW31" i="247"/>
  <c r="AX8" i="246"/>
  <c r="V15" i="244"/>
  <c r="W15" i="244" s="1"/>
  <c r="G35" i="255"/>
  <c r="AT9" i="254"/>
  <c r="AV9" i="254"/>
  <c r="AV7" i="254" s="1"/>
  <c r="AR9" i="254"/>
  <c r="AS9" i="254"/>
  <c r="AQ9" i="254"/>
  <c r="AP9" i="254"/>
  <c r="AW9" i="254"/>
  <c r="AU9" i="254"/>
  <c r="AG9" i="253"/>
  <c r="AC9" i="253"/>
  <c r="AH9" i="253"/>
  <c r="AB9" i="253"/>
  <c r="AF9" i="253"/>
  <c r="AI9" i="253"/>
  <c r="AE9" i="253"/>
  <c r="AJ9" i="253"/>
  <c r="AD9" i="253"/>
  <c r="AA9" i="253"/>
  <c r="F34" i="254"/>
  <c r="F33" i="254"/>
  <c r="AW30" i="253"/>
  <c r="AR30" i="253"/>
  <c r="AV30" i="253"/>
  <c r="AQ30" i="253"/>
  <c r="AU30" i="253"/>
  <c r="AP30" i="253"/>
  <c r="AX30" i="253" s="1"/>
  <c r="AR8" i="254"/>
  <c r="AR7" i="254" s="1"/>
  <c r="AU8" i="254"/>
  <c r="AW8" i="254"/>
  <c r="AI9" i="251"/>
  <c r="AE9" i="251"/>
  <c r="AA9" i="251"/>
  <c r="AT8" i="251"/>
  <c r="AT7" i="251" s="1"/>
  <c r="AP8" i="251"/>
  <c r="AE31" i="250"/>
  <c r="AA31" i="250"/>
  <c r="AW11" i="252"/>
  <c r="AS11" i="252"/>
  <c r="AV11" i="252"/>
  <c r="AR11" i="252"/>
  <c r="AP11" i="252"/>
  <c r="AX11" i="252" s="1"/>
  <c r="AU11" i="252"/>
  <c r="AT11" i="252"/>
  <c r="AQ11" i="252"/>
  <c r="AV31" i="251"/>
  <c r="AR31" i="251"/>
  <c r="AU31" i="251"/>
  <c r="AP31" i="251"/>
  <c r="AT31" i="251"/>
  <c r="AS31" i="251"/>
  <c r="AW31" i="251"/>
  <c r="AQ31" i="251"/>
  <c r="AU30" i="251"/>
  <c r="AR8" i="251"/>
  <c r="AG31" i="250"/>
  <c r="AJ9" i="251"/>
  <c r="AV31" i="252"/>
  <c r="AR31" i="252"/>
  <c r="AU31" i="252"/>
  <c r="AP31" i="252"/>
  <c r="AQ31" i="252"/>
  <c r="AW31" i="252"/>
  <c r="AT31" i="252"/>
  <c r="AS31" i="252"/>
  <c r="AP30" i="251"/>
  <c r="AX30" i="251" s="1"/>
  <c r="AH12" i="251"/>
  <c r="AB12" i="251"/>
  <c r="AI9" i="250"/>
  <c r="AC9" i="250"/>
  <c r="AB9" i="250"/>
  <c r="G35" i="249"/>
  <c r="AG30" i="250"/>
  <c r="AX10" i="250"/>
  <c r="AS30" i="250"/>
  <c r="AQ30" i="250"/>
  <c r="AX30" i="248"/>
  <c r="AD31" i="247"/>
  <c r="AD11" i="247"/>
  <c r="AI11" i="247"/>
  <c r="AG12" i="249"/>
  <c r="AI9" i="246"/>
  <c r="AE9" i="246"/>
  <c r="AA9" i="246"/>
  <c r="AT31" i="249"/>
  <c r="AW31" i="249"/>
  <c r="AE11" i="249"/>
  <c r="AC30" i="248"/>
  <c r="AC31" i="247"/>
  <c r="AG9" i="246"/>
  <c r="AR31" i="247"/>
  <c r="AP31" i="247"/>
  <c r="AX31" i="247" s="1"/>
  <c r="AF11" i="247"/>
  <c r="AF31" i="247"/>
  <c r="AX12" i="256"/>
  <c r="AV9" i="255"/>
  <c r="AQ9" i="255"/>
  <c r="AU9" i="255"/>
  <c r="AP9" i="255"/>
  <c r="AR9" i="255"/>
  <c r="AU30" i="255"/>
  <c r="AQ30" i="255"/>
  <c r="AW30" i="255"/>
  <c r="AS30" i="255"/>
  <c r="AT30" i="255"/>
  <c r="AP30" i="255"/>
  <c r="F12" i="255"/>
  <c r="G12" i="255" s="1"/>
  <c r="AV13" i="255"/>
  <c r="AR13" i="255"/>
  <c r="AT13" i="255"/>
  <c r="AW13" i="255"/>
  <c r="AQ13" i="255"/>
  <c r="AP13" i="255"/>
  <c r="AU13" i="255"/>
  <c r="AS13" i="255"/>
  <c r="AS9" i="255"/>
  <c r="F34" i="253"/>
  <c r="F33" i="253" s="1"/>
  <c r="G35" i="253"/>
  <c r="G34" i="253" s="1"/>
  <c r="G33" i="253" s="1"/>
  <c r="AV8" i="253"/>
  <c r="AR8" i="253"/>
  <c r="AR7" i="253" s="1"/>
  <c r="AU8" i="253"/>
  <c r="AP8" i="253"/>
  <c r="AX8" i="253" s="1"/>
  <c r="AT8" i="253"/>
  <c r="AT7" i="253" s="1"/>
  <c r="AQ8" i="253"/>
  <c r="AQ7" i="253" s="1"/>
  <c r="AW8" i="253"/>
  <c r="AS8" i="253"/>
  <c r="AQ8" i="254"/>
  <c r="AQ7" i="254" s="1"/>
  <c r="AC31" i="250"/>
  <c r="E37" i="252"/>
  <c r="AR30" i="251"/>
  <c r="AT11" i="251"/>
  <c r="AP11" i="251"/>
  <c r="AX11" i="251" s="1"/>
  <c r="AW11" i="251"/>
  <c r="AS11" i="251"/>
  <c r="AV11" i="251"/>
  <c r="AR11" i="251"/>
  <c r="AU11" i="251"/>
  <c r="AQ11" i="251"/>
  <c r="AF9" i="251"/>
  <c r="AB31" i="250"/>
  <c r="AX9" i="253"/>
  <c r="AI11" i="252"/>
  <c r="AD11" i="252"/>
  <c r="AB11" i="252"/>
  <c r="AA12" i="251"/>
  <c r="AK12" i="251" s="1"/>
  <c r="AF12" i="251"/>
  <c r="F12" i="250"/>
  <c r="G12" i="250" s="1"/>
  <c r="AH9" i="251"/>
  <c r="AW30" i="250"/>
  <c r="AU30" i="250"/>
  <c r="AI12" i="249"/>
  <c r="AD12" i="249"/>
  <c r="AW8" i="248"/>
  <c r="AS8" i="248"/>
  <c r="AV8" i="248"/>
  <c r="AV7" i="248" s="1"/>
  <c r="AR8" i="248"/>
  <c r="AP8" i="248"/>
  <c r="AU8" i="248"/>
  <c r="AU7" i="248" s="1"/>
  <c r="AT8" i="248"/>
  <c r="AT7" i="248" s="1"/>
  <c r="AQ8" i="248"/>
  <c r="AS13" i="247"/>
  <c r="AV13" i="247"/>
  <c r="AU13" i="247"/>
  <c r="AT13" i="247"/>
  <c r="AF9" i="249"/>
  <c r="AA9" i="249"/>
  <c r="AH11" i="247"/>
  <c r="AI11" i="249"/>
  <c r="AD11" i="249"/>
  <c r="AC12" i="249"/>
  <c r="AJ12" i="249"/>
  <c r="G35" i="248"/>
  <c r="AT9" i="246"/>
  <c r="AT7" i="246" s="1"/>
  <c r="AP9" i="246"/>
  <c r="AP7" i="246" s="1"/>
  <c r="AS9" i="246"/>
  <c r="AS7" i="246" s="1"/>
  <c r="AV9" i="246"/>
  <c r="AR9" i="246"/>
  <c r="AU9" i="246"/>
  <c r="AU7" i="246" s="1"/>
  <c r="AQ9" i="246"/>
  <c r="AQ7" i="246" s="1"/>
  <c r="AW9" i="246"/>
  <c r="AW7" i="246" s="1"/>
  <c r="AQ31" i="249"/>
  <c r="AA11" i="249"/>
  <c r="AK11" i="249" s="1"/>
  <c r="AB11" i="249"/>
  <c r="AH9" i="248"/>
  <c r="AD9" i="248"/>
  <c r="AG9" i="248"/>
  <c r="AC9" i="248"/>
  <c r="AE9" i="248"/>
  <c r="AJ9" i="248"/>
  <c r="AB9" i="248"/>
  <c r="AI9" i="248"/>
  <c r="AA9" i="248"/>
  <c r="AF9" i="248"/>
  <c r="AJ10" i="247"/>
  <c r="AF10" i="247"/>
  <c r="AB10" i="247"/>
  <c r="AI10" i="247"/>
  <c r="AE10" i="247"/>
  <c r="AA10" i="247"/>
  <c r="AK10" i="247" s="1"/>
  <c r="AD10" i="247"/>
  <c r="AC10" i="247"/>
  <c r="AH10" i="247"/>
  <c r="AG10" i="247"/>
  <c r="AC9" i="246"/>
  <c r="AC7" i="246" s="1"/>
  <c r="AU31" i="247"/>
  <c r="AT31" i="247"/>
  <c r="AI13" i="255"/>
  <c r="AE13" i="255"/>
  <c r="AA13" i="255"/>
  <c r="AG13" i="255"/>
  <c r="AC13" i="255"/>
  <c r="AH13" i="255"/>
  <c r="AF13" i="255"/>
  <c r="AD13" i="255"/>
  <c r="AJ13" i="255"/>
  <c r="AB13" i="255"/>
  <c r="AV30" i="255"/>
  <c r="AW9" i="255"/>
  <c r="AT8" i="255"/>
  <c r="AT7" i="255" s="1"/>
  <c r="AP8" i="255"/>
  <c r="AX8" i="255" s="1"/>
  <c r="AU8" i="255"/>
  <c r="AU7" i="255" s="1"/>
  <c r="AS8" i="255"/>
  <c r="AS7" i="255" s="1"/>
  <c r="AT31" i="254"/>
  <c r="AP31" i="254"/>
  <c r="AX31" i="254" s="1"/>
  <c r="AV31" i="254"/>
  <c r="AQ31" i="254"/>
  <c r="AU31" i="254"/>
  <c r="AS31" i="254"/>
  <c r="AW31" i="254"/>
  <c r="AR31" i="254"/>
  <c r="F12" i="254"/>
  <c r="G12" i="254" s="1"/>
  <c r="AF9" i="254"/>
  <c r="AA9" i="254"/>
  <c r="AB9" i="254"/>
  <c r="AC9" i="254"/>
  <c r="AI9" i="254"/>
  <c r="AG9" i="254"/>
  <c r="AD9" i="254"/>
  <c r="AK31" i="254"/>
  <c r="AT11" i="253"/>
  <c r="AP11" i="253"/>
  <c r="AX11" i="253" s="1"/>
  <c r="AU11" i="253"/>
  <c r="AT8" i="254"/>
  <c r="AT31" i="250"/>
  <c r="AP31" i="250"/>
  <c r="AV31" i="250"/>
  <c r="G35" i="252"/>
  <c r="AB9" i="251"/>
  <c r="AU8" i="251"/>
  <c r="AU7" i="251" s="1"/>
  <c r="AU31" i="250"/>
  <c r="AE12" i="251"/>
  <c r="AJ12" i="251"/>
  <c r="AW31" i="250"/>
  <c r="AT13" i="249"/>
  <c r="AP13" i="249"/>
  <c r="AX13" i="249" s="1"/>
  <c r="AW13" i="249"/>
  <c r="AR13" i="249"/>
  <c r="AW8" i="251"/>
  <c r="AW7" i="251" s="1"/>
  <c r="AU12" i="249"/>
  <c r="AV12" i="249"/>
  <c r="AQ12" i="249"/>
  <c r="AT10" i="247"/>
  <c r="AP10" i="247"/>
  <c r="AX10" i="247" s="1"/>
  <c r="AV10" i="247"/>
  <c r="AU10" i="247"/>
  <c r="AG12" i="251"/>
  <c r="AK8" i="250"/>
  <c r="AE12" i="249"/>
  <c r="AH12" i="249"/>
  <c r="AH9" i="246"/>
  <c r="AP31" i="249"/>
  <c r="AU31" i="249"/>
  <c r="AG11" i="249"/>
  <c r="AF11" i="249"/>
  <c r="AV31" i="247"/>
  <c r="AJ9" i="246"/>
  <c r="AE7" i="245"/>
  <c r="AV8" i="244"/>
  <c r="AR8" i="244"/>
  <c r="AU8" i="244"/>
  <c r="AP8" i="244"/>
  <c r="AT8" i="244"/>
  <c r="AQ8" i="244"/>
  <c r="AS8" i="244"/>
  <c r="AW8" i="244"/>
  <c r="AH11" i="243"/>
  <c r="AG11" i="243"/>
  <c r="AC11" i="243"/>
  <c r="AE11" i="243"/>
  <c r="AD11" i="243"/>
  <c r="AJ11" i="243"/>
  <c r="AB11" i="243"/>
  <c r="AI11" i="243"/>
  <c r="AA11" i="243"/>
  <c r="AF11" i="243"/>
  <c r="AU8" i="242"/>
  <c r="AQ8" i="242"/>
  <c r="AT8" i="242"/>
  <c r="AS8" i="242"/>
  <c r="AW8" i="242"/>
  <c r="AW7" i="242" s="1"/>
  <c r="AP8" i="242"/>
  <c r="AX8" i="242" s="1"/>
  <c r="F34" i="242"/>
  <c r="F33" i="242" s="1"/>
  <c r="G35" i="242"/>
  <c r="G34" i="242" s="1"/>
  <c r="G33" i="242" s="1"/>
  <c r="AU30" i="241"/>
  <c r="AQ30" i="241"/>
  <c r="AP30" i="241"/>
  <c r="AX30" i="241" s="1"/>
  <c r="AT30" i="241"/>
  <c r="AF30" i="239"/>
  <c r="AB30" i="239"/>
  <c r="AG30" i="239"/>
  <c r="AA30" i="239"/>
  <c r="AK30" i="239" s="1"/>
  <c r="AH30" i="239"/>
  <c r="AE30" i="239"/>
  <c r="AD30" i="239"/>
  <c r="AJ30" i="239"/>
  <c r="AC30" i="239"/>
  <c r="AT30" i="239"/>
  <c r="AU30" i="239"/>
  <c r="AQ30" i="239"/>
  <c r="AV30" i="239"/>
  <c r="AR30" i="239"/>
  <c r="AP30" i="239"/>
  <c r="AW30" i="239"/>
  <c r="AS30" i="239"/>
  <c r="AI10" i="239"/>
  <c r="AE10" i="239"/>
  <c r="AA10" i="239"/>
  <c r="AK10" i="239" s="1"/>
  <c r="AH10" i="239"/>
  <c r="AD10" i="239"/>
  <c r="AG10" i="239"/>
  <c r="AC10" i="239"/>
  <c r="AB10" i="239"/>
  <c r="AJ10" i="239"/>
  <c r="AF10" i="239"/>
  <c r="AG9" i="240"/>
  <c r="AC9" i="240"/>
  <c r="AH9" i="240"/>
  <c r="AD9" i="240"/>
  <c r="AJ9" i="240"/>
  <c r="AB9" i="240"/>
  <c r="AF9" i="240"/>
  <c r="AE9" i="240"/>
  <c r="AA9" i="240"/>
  <c r="AI9" i="240"/>
  <c r="AH13" i="240"/>
  <c r="AJ13" i="240"/>
  <c r="AV31" i="238"/>
  <c r="AR31" i="238"/>
  <c r="AH31" i="237"/>
  <c r="AD31" i="237"/>
  <c r="AG31" i="237"/>
  <c r="AC31" i="237"/>
  <c r="AE31" i="237"/>
  <c r="AB31" i="237"/>
  <c r="AJ31" i="237"/>
  <c r="AF31" i="237"/>
  <c r="AA31" i="237"/>
  <c r="AK31" i="237" s="1"/>
  <c r="AU30" i="237"/>
  <c r="AQ30" i="237"/>
  <c r="AT30" i="237"/>
  <c r="AS30" i="237"/>
  <c r="AP30" i="237"/>
  <c r="AW30" i="237"/>
  <c r="F34" i="237"/>
  <c r="F33" i="237" s="1"/>
  <c r="G35" i="237"/>
  <c r="G34" i="237" s="1"/>
  <c r="G33" i="237" s="1"/>
  <c r="F34" i="244"/>
  <c r="F33" i="244" s="1"/>
  <c r="G35" i="244"/>
  <c r="G34" i="244" s="1"/>
  <c r="G33" i="244" s="1"/>
  <c r="AX13" i="244"/>
  <c r="AH31" i="243"/>
  <c r="AD31" i="243"/>
  <c r="AG31" i="243"/>
  <c r="AC31" i="243"/>
  <c r="AJ31" i="243"/>
  <c r="AA31" i="243"/>
  <c r="AB31" i="243"/>
  <c r="AF31" i="243"/>
  <c r="AE31" i="243"/>
  <c r="AW30" i="244"/>
  <c r="AT30" i="244"/>
  <c r="AS30" i="244"/>
  <c r="AP30" i="244"/>
  <c r="AH8" i="244"/>
  <c r="AD8" i="244"/>
  <c r="AI8" i="244"/>
  <c r="AC8" i="244"/>
  <c r="AG8" i="244"/>
  <c r="AB8" i="244"/>
  <c r="AF8" i="244"/>
  <c r="AJ8" i="244"/>
  <c r="AE8" i="244"/>
  <c r="AA8" i="244"/>
  <c r="F12" i="244"/>
  <c r="G12" i="244" s="1"/>
  <c r="AW31" i="243"/>
  <c r="AS31" i="243"/>
  <c r="AQ31" i="243"/>
  <c r="AT31" i="243"/>
  <c r="AC8" i="242"/>
  <c r="AR30" i="241"/>
  <c r="AC12" i="242"/>
  <c r="AB12" i="242"/>
  <c r="AG12" i="242"/>
  <c r="AI12" i="242"/>
  <c r="AV11" i="242"/>
  <c r="AR11" i="242"/>
  <c r="AS11" i="242"/>
  <c r="AW11" i="242"/>
  <c r="AQ11" i="242"/>
  <c r="AP11" i="242"/>
  <c r="AX11" i="242" s="1"/>
  <c r="AT11" i="242"/>
  <c r="AU11" i="242"/>
  <c r="AV10" i="242"/>
  <c r="AT10" i="242"/>
  <c r="AV31" i="242"/>
  <c r="AS30" i="241"/>
  <c r="AF31" i="239"/>
  <c r="AB31" i="239"/>
  <c r="AG31" i="239"/>
  <c r="AC31" i="239"/>
  <c r="AD31" i="239"/>
  <c r="AH31" i="239"/>
  <c r="AE31" i="239"/>
  <c r="AA31" i="239"/>
  <c r="AK31" i="239" s="1"/>
  <c r="AJ31" i="239"/>
  <c r="AD10" i="242"/>
  <c r="AH10" i="242"/>
  <c r="AC10" i="242"/>
  <c r="AR12" i="240"/>
  <c r="AV12" i="240"/>
  <c r="AU12" i="240"/>
  <c r="AQ12" i="240"/>
  <c r="AW12" i="240"/>
  <c r="AG13" i="239"/>
  <c r="AB13" i="239"/>
  <c r="AC13" i="239"/>
  <c r="AI13" i="239"/>
  <c r="AA13" i="239"/>
  <c r="AK13" i="239" s="1"/>
  <c r="AE13" i="239"/>
  <c r="G35" i="239"/>
  <c r="G34" i="239"/>
  <c r="G33" i="239" s="1"/>
  <c r="F34" i="239"/>
  <c r="F33" i="239" s="1"/>
  <c r="AP31" i="238"/>
  <c r="AX31" i="238" s="1"/>
  <c r="AV30" i="237"/>
  <c r="AG31" i="238"/>
  <c r="AI11" i="238"/>
  <c r="AE11" i="238"/>
  <c r="AD11" i="238"/>
  <c r="AJ11" i="238"/>
  <c r="AF11" i="238"/>
  <c r="AC11" i="238"/>
  <c r="AC13" i="240"/>
  <c r="AA13" i="240"/>
  <c r="AK13" i="240" s="1"/>
  <c r="F34" i="238"/>
  <c r="F33" i="238" s="1"/>
  <c r="AH31" i="238"/>
  <c r="AB31" i="238"/>
  <c r="AW31" i="237"/>
  <c r="AS31" i="237"/>
  <c r="AV31" i="237"/>
  <c r="AR31" i="237"/>
  <c r="AP31" i="237"/>
  <c r="AX31" i="237" s="1"/>
  <c r="AU31" i="237"/>
  <c r="AQ31" i="237"/>
  <c r="AT31" i="237"/>
  <c r="E37" i="237"/>
  <c r="AW11" i="244"/>
  <c r="AS11" i="244"/>
  <c r="AV11" i="244"/>
  <c r="AR11" i="244"/>
  <c r="AP11" i="244"/>
  <c r="AU11" i="244"/>
  <c r="AQ11" i="244"/>
  <c r="AT11" i="244"/>
  <c r="AH31" i="244"/>
  <c r="AD31" i="244"/>
  <c r="AC31" i="244"/>
  <c r="AF31" i="244"/>
  <c r="AE31" i="244"/>
  <c r="AJ31" i="244"/>
  <c r="AB31" i="244"/>
  <c r="AH12" i="243"/>
  <c r="AD12" i="243"/>
  <c r="AF12" i="243"/>
  <c r="AI12" i="243"/>
  <c r="AE12" i="243"/>
  <c r="AB12" i="243"/>
  <c r="AJ12" i="243"/>
  <c r="AA12" i="243"/>
  <c r="AK12" i="243" s="1"/>
  <c r="AV11" i="243"/>
  <c r="AR11" i="243"/>
  <c r="AU11" i="243"/>
  <c r="AQ11" i="243"/>
  <c r="AW11" i="243"/>
  <c r="AT11" i="243"/>
  <c r="AS11" i="243"/>
  <c r="AP11" i="243"/>
  <c r="AX11" i="243" s="1"/>
  <c r="E37" i="243"/>
  <c r="AF31" i="242"/>
  <c r="AE31" i="242"/>
  <c r="AJ31" i="242"/>
  <c r="AV8" i="242"/>
  <c r="AC30" i="241"/>
  <c r="AS10" i="242"/>
  <c r="AP31" i="242"/>
  <c r="AS30" i="242"/>
  <c r="AW30" i="242"/>
  <c r="AQ30" i="242"/>
  <c r="AP30" i="242"/>
  <c r="AT30" i="242"/>
  <c r="AU30" i="242"/>
  <c r="AH12" i="239"/>
  <c r="AD12" i="239"/>
  <c r="AI12" i="239"/>
  <c r="AC12" i="239"/>
  <c r="AG12" i="239"/>
  <c r="AB12" i="239"/>
  <c r="AF12" i="239"/>
  <c r="AA12" i="239"/>
  <c r="AK12" i="239" s="1"/>
  <c r="AJ12" i="239"/>
  <c r="AE12" i="239"/>
  <c r="AK31" i="240"/>
  <c r="AW13" i="239"/>
  <c r="AP13" i="239"/>
  <c r="AX13" i="239" s="1"/>
  <c r="AS13" i="239"/>
  <c r="AR13" i="239"/>
  <c r="AQ13" i="239"/>
  <c r="AW10" i="239"/>
  <c r="AS10" i="239"/>
  <c r="AV10" i="239"/>
  <c r="AR10" i="239"/>
  <c r="AU10" i="239"/>
  <c r="AQ10" i="239"/>
  <c r="AP10" i="239"/>
  <c r="AT10" i="239"/>
  <c r="AW30" i="240"/>
  <c r="AS30" i="240"/>
  <c r="AT30" i="240"/>
  <c r="AP30" i="240"/>
  <c r="AX30" i="240" s="1"/>
  <c r="AV30" i="240"/>
  <c r="AQ30" i="240"/>
  <c r="AU30" i="240"/>
  <c r="AR30" i="240"/>
  <c r="AU9" i="240"/>
  <c r="AQ9" i="240"/>
  <c r="AV9" i="240"/>
  <c r="AR9" i="240"/>
  <c r="AT9" i="240"/>
  <c r="AS9" i="240"/>
  <c r="AP9" i="240"/>
  <c r="AX9" i="240" s="1"/>
  <c r="AW9" i="240"/>
  <c r="AT31" i="238"/>
  <c r="AT10" i="238"/>
  <c r="AP10" i="238"/>
  <c r="AX10" i="238" s="1"/>
  <c r="AW10" i="238"/>
  <c r="AS10" i="238"/>
  <c r="AV10" i="238"/>
  <c r="AU10" i="238"/>
  <c r="AR10" i="238"/>
  <c r="AQ10" i="238"/>
  <c r="AG11" i="237"/>
  <c r="AC11" i="237"/>
  <c r="AF11" i="237"/>
  <c r="AJ11" i="237"/>
  <c r="AE11" i="237"/>
  <c r="AI11" i="237"/>
  <c r="AD11" i="237"/>
  <c r="AB11" i="237"/>
  <c r="AD13" i="240"/>
  <c r="AB13" i="240"/>
  <c r="AE13" i="240"/>
  <c r="AA31" i="238"/>
  <c r="AK31" i="238" s="1"/>
  <c r="AF31" i="238"/>
  <c r="AW11" i="238"/>
  <c r="AS11" i="238"/>
  <c r="AV11" i="238"/>
  <c r="AR11" i="238"/>
  <c r="AT11" i="238"/>
  <c r="AQ11" i="238"/>
  <c r="AP11" i="238"/>
  <c r="AX11" i="238" s="1"/>
  <c r="AU11" i="238"/>
  <c r="AX12" i="237"/>
  <c r="AX31" i="245"/>
  <c r="AW31" i="244"/>
  <c r="AS31" i="244"/>
  <c r="AV31" i="244"/>
  <c r="AR31" i="244"/>
  <c r="AP31" i="244"/>
  <c r="AX31" i="244" s="1"/>
  <c r="AU31" i="244"/>
  <c r="AT31" i="244"/>
  <c r="AQ31" i="244"/>
  <c r="I37" i="244"/>
  <c r="F34" i="243"/>
  <c r="F33" i="243" s="1"/>
  <c r="G35" i="243"/>
  <c r="G34" i="243" s="1"/>
  <c r="G33" i="243" s="1"/>
  <c r="AV10" i="243"/>
  <c r="AR10" i="243"/>
  <c r="AQ10" i="243"/>
  <c r="AT10" i="243"/>
  <c r="AS10" i="243"/>
  <c r="AU10" i="243"/>
  <c r="AK30" i="244"/>
  <c r="AR31" i="242"/>
  <c r="AR8" i="242"/>
  <c r="AX12" i="242"/>
  <c r="AW31" i="242"/>
  <c r="G35" i="241"/>
  <c r="AE8" i="242"/>
  <c r="AJ8" i="242"/>
  <c r="AB8" i="242"/>
  <c r="AF8" i="242"/>
  <c r="AI8" i="242"/>
  <c r="AA8" i="242"/>
  <c r="AK8" i="242" s="1"/>
  <c r="AF30" i="242"/>
  <c r="AA30" i="242"/>
  <c r="AK30" i="242" s="1"/>
  <c r="AE30" i="242"/>
  <c r="AH30" i="242"/>
  <c r="AD30" i="242"/>
  <c r="AJ30" i="242"/>
  <c r="AB30" i="242"/>
  <c r="AF30" i="241"/>
  <c r="AB30" i="241"/>
  <c r="AA30" i="241"/>
  <c r="AJ30" i="241"/>
  <c r="AE30" i="241"/>
  <c r="AV30" i="241"/>
  <c r="AR10" i="242"/>
  <c r="AX10" i="242" s="1"/>
  <c r="AW11" i="240"/>
  <c r="AS11" i="240"/>
  <c r="AT11" i="240"/>
  <c r="AP11" i="240"/>
  <c r="AX11" i="240" s="1"/>
  <c r="AU11" i="240"/>
  <c r="AQ11" i="240"/>
  <c r="AV11" i="240"/>
  <c r="AR11" i="240"/>
  <c r="F12" i="240"/>
  <c r="G12" i="240" s="1"/>
  <c r="AJ10" i="240"/>
  <c r="AF10" i="240"/>
  <c r="AB10" i="240"/>
  <c r="AI10" i="240"/>
  <c r="AA10" i="240"/>
  <c r="AK10" i="240" s="1"/>
  <c r="AH10" i="240"/>
  <c r="AE10" i="240"/>
  <c r="AD10" i="240"/>
  <c r="AH30" i="240"/>
  <c r="AD30" i="240"/>
  <c r="AJ30" i="240"/>
  <c r="AE30" i="240"/>
  <c r="AA30" i="240"/>
  <c r="AK30" i="240" s="1"/>
  <c r="AC30" i="240"/>
  <c r="AB30" i="240"/>
  <c r="AG30" i="240"/>
  <c r="AF30" i="240"/>
  <c r="AG10" i="240"/>
  <c r="G35" i="240"/>
  <c r="G34" i="240" s="1"/>
  <c r="G33" i="240" s="1"/>
  <c r="F34" i="240"/>
  <c r="F33" i="240" s="1"/>
  <c r="AQ31" i="238"/>
  <c r="AI13" i="238"/>
  <c r="AE13" i="238"/>
  <c r="AA13" i="238"/>
  <c r="AH13" i="238"/>
  <c r="AD13" i="238"/>
  <c r="AG13" i="238"/>
  <c r="AF13" i="238"/>
  <c r="AC13" i="238"/>
  <c r="AJ13" i="238"/>
  <c r="AB13" i="238"/>
  <c r="AG13" i="240"/>
  <c r="AF13" i="240"/>
  <c r="AE31" i="238"/>
  <c r="AW13" i="238"/>
  <c r="AS13" i="238"/>
  <c r="AV13" i="238"/>
  <c r="AR13" i="238"/>
  <c r="AQ13" i="238"/>
  <c r="AP13" i="238"/>
  <c r="AU13" i="238"/>
  <c r="AT13" i="238"/>
  <c r="AJ12" i="237"/>
  <c r="AE12" i="237"/>
  <c r="AI12" i="237"/>
  <c r="AD12" i="237"/>
  <c r="AF12" i="237"/>
  <c r="AB12" i="237"/>
  <c r="AA12" i="237"/>
  <c r="AK12" i="237" s="1"/>
  <c r="AH12" i="237"/>
  <c r="AX8" i="238"/>
  <c r="AX4" i="255"/>
  <c r="AX17" i="252"/>
  <c r="AX17" i="256"/>
  <c r="AX15" i="243"/>
  <c r="AX19" i="244"/>
  <c r="AK15" i="243"/>
  <c r="AK19" i="243"/>
  <c r="AX15" i="239"/>
  <c r="AX17" i="242"/>
  <c r="AK17" i="241"/>
  <c r="AX19" i="238"/>
  <c r="AX19" i="251"/>
  <c r="AX19" i="242"/>
  <c r="AK19" i="239"/>
  <c r="AK15" i="242"/>
  <c r="AX17" i="244"/>
  <c r="AX15" i="241"/>
  <c r="AX4" i="252"/>
  <c r="AK17" i="239"/>
  <c r="AK15" i="250"/>
  <c r="AK20" i="238"/>
  <c r="AX15" i="250"/>
  <c r="AX15" i="254"/>
  <c r="AK16" i="255"/>
  <c r="AK4" i="242"/>
  <c r="AX19" i="237"/>
  <c r="AX19" i="252"/>
  <c r="AK13" i="244"/>
  <c r="AJ7" i="251"/>
  <c r="O24" i="256"/>
  <c r="P24" i="256" s="1"/>
  <c r="O24" i="246"/>
  <c r="P24" i="246" s="1"/>
  <c r="O24" i="247"/>
  <c r="P24" i="247" s="1"/>
  <c r="O24" i="241"/>
  <c r="P24" i="241" s="1"/>
  <c r="O24" i="253"/>
  <c r="P24" i="253" s="1"/>
  <c r="O24" i="245"/>
  <c r="P24" i="245" s="1"/>
  <c r="P24" i="237"/>
  <c r="O24" i="250"/>
  <c r="P24" i="250" s="1"/>
  <c r="O24" i="255"/>
  <c r="P24" i="255" s="1"/>
  <c r="O24" i="244"/>
  <c r="P24" i="244" s="1"/>
  <c r="O24" i="254"/>
  <c r="P24" i="254" s="1"/>
  <c r="O24" i="159"/>
  <c r="P24" i="159" s="1"/>
  <c r="O24" i="248"/>
  <c r="P24" i="248" s="1"/>
  <c r="O24" i="240"/>
  <c r="P24" i="240" s="1"/>
  <c r="O24" i="251"/>
  <c r="P24" i="251" s="1"/>
  <c r="V15" i="254"/>
  <c r="V16" i="254" s="1"/>
  <c r="AX12" i="251"/>
  <c r="AK13" i="243"/>
  <c r="AK11" i="256"/>
  <c r="AX30" i="252"/>
  <c r="AW7" i="254"/>
  <c r="AK13" i="242"/>
  <c r="AX31" i="239"/>
  <c r="AK30" i="251"/>
  <c r="V15" i="237"/>
  <c r="V16" i="237" s="1"/>
  <c r="AX12" i="241"/>
  <c r="V15" i="240"/>
  <c r="W15" i="240" s="1"/>
  <c r="AK9" i="240"/>
  <c r="AX11" i="244"/>
  <c r="AX30" i="250"/>
  <c r="AK11" i="247"/>
  <c r="AX13" i="238"/>
  <c r="AK31" i="242"/>
  <c r="AK31" i="243"/>
  <c r="AX31" i="249"/>
  <c r="AX9" i="254"/>
  <c r="AK31" i="252"/>
  <c r="AX13" i="255"/>
  <c r="AX9" i="255"/>
  <c r="AX31" i="251"/>
  <c r="AP7" i="251"/>
  <c r="AX8" i="251"/>
  <c r="AK12" i="249"/>
  <c r="AX8" i="250"/>
  <c r="V15" i="246"/>
  <c r="V16" i="246" s="1"/>
  <c r="AX31" i="250"/>
  <c r="AX9" i="246"/>
  <c r="AX7" i="246" s="1"/>
  <c r="AK9" i="249"/>
  <c r="AX30" i="255"/>
  <c r="AK31" i="250"/>
  <c r="AK9" i="253"/>
  <c r="AE7" i="253"/>
  <c r="AX10" i="255"/>
  <c r="AX10" i="253"/>
  <c r="AX11" i="254"/>
  <c r="AK9" i="254"/>
  <c r="V15" i="247"/>
  <c r="V16" i="247" s="1"/>
  <c r="AX8" i="248"/>
  <c r="AP7" i="253"/>
  <c r="AX7" i="253"/>
  <c r="AK9" i="246"/>
  <c r="AK9" i="251"/>
  <c r="AX11" i="247"/>
  <c r="AK31" i="251"/>
  <c r="V15" i="250"/>
  <c r="AK13" i="255"/>
  <c r="AK9" i="248"/>
  <c r="AX31" i="252"/>
  <c r="AP7" i="254"/>
  <c r="AX8" i="244"/>
  <c r="AX10" i="239"/>
  <c r="AX30" i="237"/>
  <c r="AX30" i="244"/>
  <c r="AX30" i="242"/>
  <c r="AK8" i="244"/>
  <c r="AX30" i="239"/>
  <c r="AK11" i="243"/>
  <c r="D27" i="213"/>
  <c r="E27" i="213" s="1"/>
  <c r="D26" i="213"/>
  <c r="E26" i="213" s="1"/>
  <c r="D25" i="213"/>
  <c r="D24" i="213"/>
  <c r="D23" i="213"/>
  <c r="E23" i="213" s="1"/>
  <c r="D22" i="213"/>
  <c r="E22" i="213" s="1"/>
  <c r="C25" i="213"/>
  <c r="C28" i="213" s="1"/>
  <c r="C24" i="213"/>
  <c r="K8" i="213"/>
  <c r="E24" i="213"/>
  <c r="G13" i="213"/>
  <c r="F13" i="213"/>
  <c r="E13" i="213"/>
  <c r="A10" i="213"/>
  <c r="A11" i="213" s="1"/>
  <c r="A12" i="213" s="1"/>
  <c r="G6" i="213"/>
  <c r="D21" i="213" s="1"/>
  <c r="F6" i="213"/>
  <c r="F5" i="213"/>
  <c r="F15" i="213" s="1"/>
  <c r="E6" i="213"/>
  <c r="E5" i="213" s="1"/>
  <c r="E15" i="213" s="1"/>
  <c r="G5" i="213"/>
  <c r="G15" i="213" s="1"/>
  <c r="R13" i="159"/>
  <c r="S13" i="159" s="1"/>
  <c r="AI1" i="159"/>
  <c r="AI17" i="159" s="1"/>
  <c r="AH1" i="159"/>
  <c r="AH15" i="159" s="1"/>
  <c r="AI15" i="159"/>
  <c r="I34" i="159"/>
  <c r="I33" i="159" s="1"/>
  <c r="E34" i="159"/>
  <c r="E33" i="159" s="1"/>
  <c r="E37" i="159"/>
  <c r="C35" i="159"/>
  <c r="BB30" i="159" s="1"/>
  <c r="B35" i="159"/>
  <c r="Y30" i="159" s="1"/>
  <c r="B10" i="159"/>
  <c r="Y5" i="159" s="1"/>
  <c r="B34" i="159"/>
  <c r="B33" i="159"/>
  <c r="AN28" i="159" s="1"/>
  <c r="B31" i="159"/>
  <c r="BA26" i="159" s="1"/>
  <c r="B11" i="159"/>
  <c r="AN6" i="159" s="1"/>
  <c r="B12" i="159"/>
  <c r="AN7" i="159" s="1"/>
  <c r="C12" i="159"/>
  <c r="Z7" i="159" s="1"/>
  <c r="B13" i="159"/>
  <c r="Y8" i="159" s="1"/>
  <c r="C13" i="159"/>
  <c r="BB8" i="159" s="1"/>
  <c r="B14" i="159"/>
  <c r="C14" i="159"/>
  <c r="Z9" i="159" s="1"/>
  <c r="B15" i="159"/>
  <c r="C15" i="159"/>
  <c r="B16" i="159"/>
  <c r="C16" i="159"/>
  <c r="Z11" i="159" s="1"/>
  <c r="B17" i="159"/>
  <c r="BA12" i="159" s="1"/>
  <c r="C17" i="159"/>
  <c r="AO12" i="159" s="1"/>
  <c r="B18" i="159"/>
  <c r="AN13" i="159" s="1"/>
  <c r="C18" i="159"/>
  <c r="BB13" i="159" s="1"/>
  <c r="B32" i="159"/>
  <c r="C32" i="159"/>
  <c r="B36" i="159"/>
  <c r="BA31" i="159" s="1"/>
  <c r="BA28" i="159"/>
  <c r="Y26" i="159"/>
  <c r="C36" i="159"/>
  <c r="Y7" i="159"/>
  <c r="Z30" i="159"/>
  <c r="Y31" i="159"/>
  <c r="Z13" i="159"/>
  <c r="Q711" i="159"/>
  <c r="G711" i="159"/>
  <c r="U28" i="159"/>
  <c r="V28" i="159" s="1"/>
  <c r="U27" i="159"/>
  <c r="V27" i="159" s="1"/>
  <c r="U26" i="159"/>
  <c r="V26" i="159" s="1"/>
  <c r="U25" i="159"/>
  <c r="V25" i="159" s="1"/>
  <c r="U24" i="159"/>
  <c r="V24" i="159" s="1"/>
  <c r="U23" i="159"/>
  <c r="V23" i="159" s="1"/>
  <c r="U22" i="159"/>
  <c r="V22" i="159" s="1"/>
  <c r="U21" i="159"/>
  <c r="V21" i="159" s="1"/>
  <c r="U15" i="159"/>
  <c r="V15" i="159" s="1"/>
  <c r="U14" i="159"/>
  <c r="V14" i="159" s="1"/>
  <c r="U13" i="159"/>
  <c r="V13" i="159" s="1"/>
  <c r="R14" i="159"/>
  <c r="S14" i="159" s="1"/>
  <c r="U12" i="159"/>
  <c r="V12" i="159" s="1"/>
  <c r="R12" i="159"/>
  <c r="S12" i="159" s="1"/>
  <c r="U11" i="159"/>
  <c r="V11" i="159" s="1"/>
  <c r="R11" i="159"/>
  <c r="S11" i="159" s="1"/>
  <c r="U10" i="159"/>
  <c r="V10" i="159" s="1"/>
  <c r="R10" i="159"/>
  <c r="S10" i="159" s="1"/>
  <c r="U9" i="159"/>
  <c r="V9" i="159" s="1"/>
  <c r="R9" i="159"/>
  <c r="S9" i="159" s="1"/>
  <c r="U8" i="159"/>
  <c r="R8" i="159"/>
  <c r="S8" i="159" s="1"/>
  <c r="U7" i="159"/>
  <c r="V7" i="159" s="1"/>
  <c r="R7" i="159"/>
  <c r="S7" i="159" s="1"/>
  <c r="U6" i="159"/>
  <c r="V6" i="159" s="1"/>
  <c r="R6" i="159"/>
  <c r="S6" i="159" s="1"/>
  <c r="U5" i="159"/>
  <c r="V5" i="159" s="1"/>
  <c r="R5" i="159"/>
  <c r="S5" i="159" s="1"/>
  <c r="K2" i="159"/>
  <c r="BM1" i="159"/>
  <c r="BL1" i="159"/>
  <c r="BK1" i="159"/>
  <c r="BJ1" i="159"/>
  <c r="BI1" i="159"/>
  <c r="BH1" i="159"/>
  <c r="BG1" i="159"/>
  <c r="BF1" i="159"/>
  <c r="BE1" i="159"/>
  <c r="BD1" i="159"/>
  <c r="BC1" i="159"/>
  <c r="AW1" i="159"/>
  <c r="AW19" i="159" s="1"/>
  <c r="AV1" i="159"/>
  <c r="AV4" i="159" s="1"/>
  <c r="AU1" i="159"/>
  <c r="AU17" i="159" s="1"/>
  <c r="AT1" i="159"/>
  <c r="AS1" i="159"/>
  <c r="AS16" i="159" s="1"/>
  <c r="AR1" i="159"/>
  <c r="AQ1" i="159"/>
  <c r="AP1" i="159"/>
  <c r="AJ1" i="159"/>
  <c r="AJ15" i="159" s="1"/>
  <c r="AG1" i="159"/>
  <c r="AF1" i="159"/>
  <c r="AF17" i="159" s="1"/>
  <c r="AE1" i="159"/>
  <c r="AE17" i="159" s="1"/>
  <c r="AD1" i="159"/>
  <c r="AC1" i="159"/>
  <c r="AB1" i="159"/>
  <c r="AB4" i="159" s="1"/>
  <c r="AA1" i="159"/>
  <c r="AA15" i="159" s="1"/>
  <c r="AK15" i="159" s="1"/>
  <c r="AC19" i="159"/>
  <c r="AG16" i="159"/>
  <c r="AR4" i="159"/>
  <c r="AD16" i="159"/>
  <c r="AA4" i="159"/>
  <c r="AA17" i="159"/>
  <c r="AA16" i="159"/>
  <c r="AK16" i="159" s="1"/>
  <c r="AE4" i="159"/>
  <c r="AE19" i="159"/>
  <c r="AE15" i="159"/>
  <c r="AE20" i="159"/>
  <c r="AP4" i="159"/>
  <c r="AX4" i="159" s="1"/>
  <c r="AP17" i="159"/>
  <c r="AP15" i="159"/>
  <c r="AX15" i="159" s="1"/>
  <c r="AP19" i="159"/>
  <c r="AX19" i="159" s="1"/>
  <c r="AT17" i="159"/>
  <c r="AT16" i="159"/>
  <c r="AT19" i="159"/>
  <c r="AK4" i="159"/>
  <c r="V8" i="159"/>
  <c r="BA7" i="159"/>
  <c r="AO7" i="159" l="1"/>
  <c r="AU16" i="159"/>
  <c r="AO11" i="159"/>
  <c r="AO30" i="159"/>
  <c r="AG30" i="159"/>
  <c r="AH17" i="159"/>
  <c r="E25" i="213"/>
  <c r="AH7" i="246"/>
  <c r="AE11" i="252"/>
  <c r="AR13" i="247"/>
  <c r="AP11" i="249"/>
  <c r="AX11" i="249" s="1"/>
  <c r="AG10" i="255"/>
  <c r="AB8" i="252"/>
  <c r="AV8" i="255"/>
  <c r="AV7" i="255" s="1"/>
  <c r="AD8" i="253"/>
  <c r="AD7" i="253" s="1"/>
  <c r="AH31" i="249"/>
  <c r="AB8" i="251"/>
  <c r="AF30" i="250"/>
  <c r="AB30" i="246"/>
  <c r="AS9" i="244"/>
  <c r="AR8" i="243"/>
  <c r="AG8" i="238"/>
  <c r="AU9" i="245"/>
  <c r="AR10" i="248"/>
  <c r="AU13" i="249"/>
  <c r="AA11" i="237"/>
  <c r="AK11" i="237" s="1"/>
  <c r="AR30" i="238"/>
  <c r="AP11" i="239"/>
  <c r="AX11" i="239" s="1"/>
  <c r="AQ10" i="242"/>
  <c r="AQ12" i="238"/>
  <c r="AA9" i="237"/>
  <c r="AK9" i="237" s="1"/>
  <c r="AS31" i="238"/>
  <c r="AS4" i="240"/>
  <c r="AP15" i="247"/>
  <c r="AU15" i="237"/>
  <c r="AS15" i="239"/>
  <c r="AC17" i="245"/>
  <c r="AE17" i="245"/>
  <c r="AC17" i="251"/>
  <c r="AG17" i="251"/>
  <c r="AF17" i="251"/>
  <c r="AS17" i="252"/>
  <c r="AR17" i="252"/>
  <c r="AI15" i="241"/>
  <c r="AB15" i="241"/>
  <c r="AU15" i="246"/>
  <c r="AQ15" i="246"/>
  <c r="AQ7" i="248"/>
  <c r="AD7" i="247"/>
  <c r="AG9" i="245"/>
  <c r="AP13" i="240"/>
  <c r="AX13" i="240" s="1"/>
  <c r="AD10" i="253"/>
  <c r="AC10" i="251"/>
  <c r="AC10" i="253"/>
  <c r="AT8" i="250"/>
  <c r="AB11" i="247"/>
  <c r="AE31" i="247"/>
  <c r="AV11" i="253"/>
  <c r="AA30" i="248"/>
  <c r="AK30" i="248" s="1"/>
  <c r="AD9" i="247"/>
  <c r="AU30" i="243"/>
  <c r="AR8" i="238"/>
  <c r="AJ10" i="252"/>
  <c r="AS9" i="242"/>
  <c r="AW13" i="243"/>
  <c r="G34" i="254"/>
  <c r="G33" i="254" s="1"/>
  <c r="AP10" i="251"/>
  <c r="AX10" i="251" s="1"/>
  <c r="AU8" i="241"/>
  <c r="AQ15" i="247"/>
  <c r="AV15" i="247"/>
  <c r="AQ15" i="237"/>
  <c r="AA17" i="245"/>
  <c r="AK17" i="245" s="1"/>
  <c r="AJ19" i="237"/>
  <c r="AJ21" i="247"/>
  <c r="AC21" i="247"/>
  <c r="AD21" i="247"/>
  <c r="AG21" i="247"/>
  <c r="AE21" i="247"/>
  <c r="AA21" i="247"/>
  <c r="AK21" i="247" s="1"/>
  <c r="AO9" i="159"/>
  <c r="AB7" i="251"/>
  <c r="AS12" i="252"/>
  <c r="AB30" i="252"/>
  <c r="AI13" i="242"/>
  <c r="AR31" i="239"/>
  <c r="AJ15" i="238"/>
  <c r="AG15" i="238"/>
  <c r="AH15" i="243"/>
  <c r="AD15" i="243"/>
  <c r="AS7" i="242"/>
  <c r="AX7" i="254"/>
  <c r="AV30" i="244"/>
  <c r="AT31" i="242"/>
  <c r="AG7" i="248"/>
  <c r="AS17" i="239"/>
  <c r="AQ17" i="239"/>
  <c r="AW17" i="239"/>
  <c r="AU17" i="239"/>
  <c r="AF17" i="245"/>
  <c r="AB17" i="245"/>
  <c r="AT23" i="241"/>
  <c r="BB21" i="253"/>
  <c r="Z21" i="253"/>
  <c r="Y21" i="159"/>
  <c r="BA21" i="159"/>
  <c r="AN21" i="243"/>
  <c r="Y21" i="243"/>
  <c r="Y21" i="242"/>
  <c r="BA21" i="242"/>
  <c r="BA21" i="240"/>
  <c r="AN21" i="240"/>
  <c r="BA21" i="238"/>
  <c r="AN21" i="238"/>
  <c r="M9" i="245"/>
  <c r="K8" i="245"/>
  <c r="K7" i="245" s="1"/>
  <c r="AW19" i="242"/>
  <c r="AI19" i="249"/>
  <c r="S15" i="252"/>
  <c r="Y24" i="238"/>
  <c r="BA24" i="238"/>
  <c r="M9" i="256"/>
  <c r="G8" i="256"/>
  <c r="G7" i="256" s="1"/>
  <c r="M9" i="252"/>
  <c r="AB8" i="246"/>
  <c r="AS30" i="254"/>
  <c r="AC8" i="239"/>
  <c r="AG4" i="240"/>
  <c r="AS4" i="238"/>
  <c r="AE4" i="249"/>
  <c r="AC14" i="256"/>
  <c r="AD14" i="256"/>
  <c r="AG14" i="256"/>
  <c r="AS19" i="242"/>
  <c r="AB19" i="241"/>
  <c r="AH15" i="249"/>
  <c r="AE16" i="252"/>
  <c r="AG19" i="255"/>
  <c r="AC15" i="252"/>
  <c r="AQ20" i="256"/>
  <c r="AW15" i="237"/>
  <c r="AD22" i="250"/>
  <c r="AS22" i="248"/>
  <c r="AB21" i="252"/>
  <c r="AF21" i="252"/>
  <c r="AE21" i="252"/>
  <c r="AS22" i="249"/>
  <c r="AN23" i="237"/>
  <c r="AN23" i="239"/>
  <c r="Y23" i="243"/>
  <c r="AN23" i="246"/>
  <c r="Y23" i="250"/>
  <c r="AN23" i="256"/>
  <c r="AN21" i="245"/>
  <c r="BA21" i="247"/>
  <c r="AO21" i="253"/>
  <c r="BA21" i="239"/>
  <c r="Y21" i="241"/>
  <c r="AN21" i="244"/>
  <c r="V29" i="245"/>
  <c r="AF22" i="250"/>
  <c r="AJ22" i="250"/>
  <c r="M30" i="238"/>
  <c r="M29" i="238" s="1"/>
  <c r="BB14" i="255"/>
  <c r="F19" i="255"/>
  <c r="G19" i="255" s="1"/>
  <c r="M19" i="255" s="1"/>
  <c r="O19" i="255" s="1"/>
  <c r="P19" i="255" s="1"/>
  <c r="M9" i="237"/>
  <c r="E10" i="242"/>
  <c r="E37" i="242" s="1"/>
  <c r="AA14" i="256"/>
  <c r="AR17" i="247"/>
  <c r="AJ19" i="243"/>
  <c r="AT19" i="252"/>
  <c r="AH16" i="255"/>
  <c r="AD21" i="252"/>
  <c r="Y21" i="245"/>
  <c r="BA23" i="241"/>
  <c r="BA23" i="246"/>
  <c r="AN23" i="250"/>
  <c r="Y23" i="254"/>
  <c r="BA21" i="237"/>
  <c r="Y21" i="239"/>
  <c r="AN21" i="241"/>
  <c r="AH21" i="255"/>
  <c r="V29" i="244"/>
  <c r="AC19" i="245"/>
  <c r="AP10" i="245"/>
  <c r="AX10" i="245" s="1"/>
  <c r="AT30" i="245"/>
  <c r="S15" i="245"/>
  <c r="AW15" i="254"/>
  <c r="M9" i="247"/>
  <c r="G8" i="247"/>
  <c r="G7" i="247" s="1"/>
  <c r="M9" i="159"/>
  <c r="I10" i="243"/>
  <c r="I37" i="243" s="1"/>
  <c r="E10" i="238"/>
  <c r="E37" i="238" s="1"/>
  <c r="G29" i="159"/>
  <c r="M30" i="159"/>
  <c r="AD15" i="247"/>
  <c r="AH21" i="247"/>
  <c r="Z25" i="238"/>
  <c r="M9" i="253"/>
  <c r="M9" i="250"/>
  <c r="M9" i="243"/>
  <c r="M9" i="240"/>
  <c r="I10" i="253"/>
  <c r="I37" i="253" s="1"/>
  <c r="I10" i="252"/>
  <c r="I37" i="252" s="1"/>
  <c r="I10" i="249"/>
  <c r="I37" i="249" s="1"/>
  <c r="I10" i="159"/>
  <c r="I37" i="159" s="1"/>
  <c r="I10" i="245"/>
  <c r="I37" i="245" s="1"/>
  <c r="I10" i="242"/>
  <c r="I37" i="242" s="1"/>
  <c r="I10" i="241"/>
  <c r="I37" i="241" s="1"/>
  <c r="I10" i="238"/>
  <c r="I37" i="238" s="1"/>
  <c r="I10" i="237"/>
  <c r="I37" i="237" s="1"/>
  <c r="K23" i="242"/>
  <c r="K23" i="239"/>
  <c r="S15" i="254"/>
  <c r="AC21" i="255"/>
  <c r="AG21" i="255"/>
  <c r="AA10" i="256"/>
  <c r="AI14" i="256"/>
  <c r="AR10" i="256"/>
  <c r="AV17" i="256"/>
  <c r="I10" i="256"/>
  <c r="I37" i="256" s="1"/>
  <c r="I10" i="255"/>
  <c r="I37" i="255" s="1"/>
  <c r="I10" i="248"/>
  <c r="I37" i="248" s="1"/>
  <c r="K23" i="248"/>
  <c r="K23" i="159"/>
  <c r="J13" i="250"/>
  <c r="K13" i="250" s="1"/>
  <c r="F19" i="254"/>
  <c r="G19" i="254" s="1"/>
  <c r="M19" i="254" s="1"/>
  <c r="O19" i="254" s="1"/>
  <c r="P19" i="254" s="1"/>
  <c r="F20" i="254"/>
  <c r="G20" i="254" s="1"/>
  <c r="M20" i="254" s="1"/>
  <c r="O20" i="254" s="1"/>
  <c r="P20" i="254" s="1"/>
  <c r="M9" i="251"/>
  <c r="M9" i="244"/>
  <c r="M9" i="239"/>
  <c r="K23" i="253"/>
  <c r="K23" i="238"/>
  <c r="AK8" i="247"/>
  <c r="AA7" i="247"/>
  <c r="AQ4" i="159"/>
  <c r="AQ19" i="159"/>
  <c r="AF19" i="159"/>
  <c r="AC20" i="159"/>
  <c r="AC17" i="159"/>
  <c r="AG4" i="159"/>
  <c r="AG19" i="159"/>
  <c r="AG20" i="159"/>
  <c r="AR19" i="159"/>
  <c r="AR17" i="159"/>
  <c r="AR15" i="159"/>
  <c r="AV15" i="159"/>
  <c r="AB17" i="159"/>
  <c r="AN8" i="159"/>
  <c r="Z31" i="159"/>
  <c r="BB31" i="159"/>
  <c r="AP7" i="248"/>
  <c r="AX9" i="248"/>
  <c r="AI13" i="256"/>
  <c r="AD13" i="256"/>
  <c r="AF13" i="256"/>
  <c r="AC13" i="256"/>
  <c r="AH11" i="245"/>
  <c r="AA11" i="245"/>
  <c r="AK11" i="245" s="1"/>
  <c r="AC11" i="245"/>
  <c r="AG11" i="245"/>
  <c r="AD11" i="245"/>
  <c r="AJ11" i="245"/>
  <c r="AE11" i="245"/>
  <c r="AP13" i="241"/>
  <c r="AX13" i="241" s="1"/>
  <c r="AV13" i="241"/>
  <c r="AR13" i="241"/>
  <c r="AS13" i="241"/>
  <c r="AJ30" i="243"/>
  <c r="AD30" i="243"/>
  <c r="AC30" i="243"/>
  <c r="AS10" i="237"/>
  <c r="AQ10" i="237"/>
  <c r="AE31" i="245"/>
  <c r="AC31" i="245"/>
  <c r="AD31" i="245"/>
  <c r="AC12" i="241"/>
  <c r="AA12" i="241"/>
  <c r="AK12" i="241" s="1"/>
  <c r="AG12" i="241"/>
  <c r="AV8" i="245"/>
  <c r="AP8" i="245"/>
  <c r="AX8" i="245" s="1"/>
  <c r="AW8" i="245"/>
  <c r="AS8" i="245"/>
  <c r="AR8" i="245"/>
  <c r="AA12" i="253"/>
  <c r="AK12" i="253" s="1"/>
  <c r="AB12" i="253"/>
  <c r="AC12" i="253"/>
  <c r="AG12" i="253"/>
  <c r="G35" i="245"/>
  <c r="F34" i="245"/>
  <c r="F33" i="245" s="1"/>
  <c r="AJ12" i="240"/>
  <c r="AB12" i="240"/>
  <c r="AH12" i="240"/>
  <c r="AA12" i="240"/>
  <c r="AK12" i="240" s="1"/>
  <c r="AG12" i="240"/>
  <c r="AD12" i="240"/>
  <c r="AG10" i="238"/>
  <c r="AJ10" i="238"/>
  <c r="AE10" i="238"/>
  <c r="AC10" i="238"/>
  <c r="AW10" i="237"/>
  <c r="AJ13" i="237"/>
  <c r="AG13" i="237"/>
  <c r="AB13" i="237"/>
  <c r="AT10" i="244"/>
  <c r="AQ10" i="244"/>
  <c r="AW10" i="244"/>
  <c r="AS10" i="244"/>
  <c r="AU10" i="244"/>
  <c r="AD9" i="239"/>
  <c r="AH9" i="239"/>
  <c r="AG11" i="238"/>
  <c r="AH11" i="238"/>
  <c r="AU31" i="243"/>
  <c r="AQ10" i="247"/>
  <c r="AS10" i="247"/>
  <c r="AQ13" i="249"/>
  <c r="AS13" i="249"/>
  <c r="F34" i="252"/>
  <c r="F33" i="252" s="1"/>
  <c r="AW8" i="255"/>
  <c r="AW7" i="255" s="1"/>
  <c r="AQ8" i="255"/>
  <c r="AQ7" i="255" s="1"/>
  <c r="AE31" i="249"/>
  <c r="AP13" i="247"/>
  <c r="AX13" i="247" s="1"/>
  <c r="AW13" i="247"/>
  <c r="AJ11" i="252"/>
  <c r="AH11" i="252"/>
  <c r="G34" i="249"/>
  <c r="G33" i="249" s="1"/>
  <c r="AD9" i="250"/>
  <c r="AG9" i="250"/>
  <c r="AF10" i="255"/>
  <c r="AV11" i="249"/>
  <c r="AC31" i="249"/>
  <c r="AG8" i="253"/>
  <c r="AC8" i="253"/>
  <c r="AC7" i="253" s="1"/>
  <c r="AW9" i="244"/>
  <c r="AR11" i="255"/>
  <c r="AF12" i="241"/>
  <c r="AG31" i="249"/>
  <c r="AE8" i="238"/>
  <c r="AI8" i="238"/>
  <c r="F12" i="239"/>
  <c r="AW11" i="249"/>
  <c r="AQ31" i="242"/>
  <c r="AW10" i="242"/>
  <c r="AJ8" i="248"/>
  <c r="AJ8" i="252"/>
  <c r="AJ7" i="252" s="1"/>
  <c r="AT11" i="249"/>
  <c r="AW11" i="255"/>
  <c r="AH13" i="256"/>
  <c r="AH10" i="238"/>
  <c r="AR31" i="243"/>
  <c r="AP7" i="255"/>
  <c r="AU31" i="242"/>
  <c r="AP10" i="243"/>
  <c r="AX10" i="243" s="1"/>
  <c r="AH11" i="237"/>
  <c r="AA31" i="244"/>
  <c r="AK31" i="244" s="1"/>
  <c r="AB11" i="238"/>
  <c r="AP31" i="243"/>
  <c r="AX31" i="243" s="1"/>
  <c r="AR10" i="247"/>
  <c r="AV13" i="249"/>
  <c r="G34" i="252"/>
  <c r="G33" i="252" s="1"/>
  <c r="AR8" i="255"/>
  <c r="AR7" i="255" s="1"/>
  <c r="AQ13" i="247"/>
  <c r="AC11" i="252"/>
  <c r="AA11" i="252"/>
  <c r="AK11" i="252" s="1"/>
  <c r="AU7" i="253"/>
  <c r="AD30" i="250"/>
  <c r="F34" i="249"/>
  <c r="F33" i="249" s="1"/>
  <c r="AF9" i="250"/>
  <c r="AA9" i="250"/>
  <c r="AU7" i="254"/>
  <c r="AR11" i="249"/>
  <c r="AA31" i="249"/>
  <c r="AK31" i="249" s="1"/>
  <c r="AJ8" i="253"/>
  <c r="AJ7" i="253" s="1"/>
  <c r="AI8" i="253"/>
  <c r="AI7" i="253" s="1"/>
  <c r="AA10" i="255"/>
  <c r="AK10" i="255" s="1"/>
  <c r="AQ8" i="245"/>
  <c r="AJ12" i="241"/>
  <c r="AG9" i="239"/>
  <c r="AW8" i="243"/>
  <c r="AI8" i="252"/>
  <c r="AE30" i="246"/>
  <c r="AB8" i="238"/>
  <c r="AH8" i="238"/>
  <c r="AH8" i="248"/>
  <c r="AH7" i="248" s="1"/>
  <c r="AH10" i="255"/>
  <c r="AE8" i="248"/>
  <c r="AE13" i="256"/>
  <c r="AI11" i="245"/>
  <c r="AF31" i="245"/>
  <c r="AR10" i="244"/>
  <c r="AI12" i="241"/>
  <c r="AI10" i="238"/>
  <c r="AS4" i="252"/>
  <c r="AQ4" i="252"/>
  <c r="AU4" i="252"/>
  <c r="AW7" i="244"/>
  <c r="AG11" i="252"/>
  <c r="AF11" i="252"/>
  <c r="AF7" i="251"/>
  <c r="AC30" i="250"/>
  <c r="AJ9" i="250"/>
  <c r="AH9" i="250"/>
  <c r="AG7" i="253"/>
  <c r="AW7" i="248"/>
  <c r="AU11" i="249"/>
  <c r="AJ31" i="249"/>
  <c r="AB8" i="253"/>
  <c r="AB7" i="253" s="1"/>
  <c r="AH8" i="253"/>
  <c r="AH7" i="253" s="1"/>
  <c r="AF8" i="238"/>
  <c r="AF30" i="246"/>
  <c r="AU8" i="245"/>
  <c r="AH12" i="241"/>
  <c r="AC9" i="239"/>
  <c r="AC7" i="239" s="1"/>
  <c r="AA30" i="246"/>
  <c r="AK30" i="246" s="1"/>
  <c r="AI7" i="247"/>
  <c r="AF8" i="252"/>
  <c r="AJ8" i="238"/>
  <c r="AH30" i="246"/>
  <c r="AC30" i="246"/>
  <c r="AA13" i="256"/>
  <c r="AK13" i="256" s="1"/>
  <c r="AG8" i="251"/>
  <c r="AB30" i="250"/>
  <c r="F34" i="251"/>
  <c r="F33" i="251" s="1"/>
  <c r="AV11" i="255"/>
  <c r="AQ11" i="255"/>
  <c r="AB13" i="256"/>
  <c r="AH31" i="245"/>
  <c r="AE12" i="240"/>
  <c r="AK19" i="251"/>
  <c r="AK15" i="252"/>
  <c r="AS23" i="241"/>
  <c r="AV12" i="256"/>
  <c r="AR12" i="256"/>
  <c r="AW30" i="252"/>
  <c r="AD13" i="251"/>
  <c r="AI13" i="251"/>
  <c r="AF8" i="248"/>
  <c r="AF7" i="248" s="1"/>
  <c r="AB8" i="243"/>
  <c r="AI8" i="243"/>
  <c r="AE10" i="244"/>
  <c r="AF10" i="244"/>
  <c r="AH10" i="244"/>
  <c r="AA10" i="244"/>
  <c r="AG7" i="254"/>
  <c r="AI13" i="241"/>
  <c r="AC13" i="241"/>
  <c r="AE13" i="241"/>
  <c r="AC13" i="252"/>
  <c r="AG13" i="252"/>
  <c r="AA13" i="252"/>
  <c r="AK13" i="252" s="1"/>
  <c r="AB13" i="252"/>
  <c r="AB9" i="243"/>
  <c r="AB7" i="243" s="1"/>
  <c r="AJ9" i="243"/>
  <c r="AP8" i="256"/>
  <c r="AX8" i="256" s="1"/>
  <c r="AV8" i="256"/>
  <c r="AV7" i="256" s="1"/>
  <c r="AH4" i="243"/>
  <c r="AB4" i="243"/>
  <c r="AJ4" i="243"/>
  <c r="AT16" i="252"/>
  <c r="AP16" i="252"/>
  <c r="AX16" i="252" s="1"/>
  <c r="AS16" i="252"/>
  <c r="AS14" i="248"/>
  <c r="AQ14" i="248"/>
  <c r="AU14" i="248"/>
  <c r="G24" i="239"/>
  <c r="M24" i="239" s="1"/>
  <c r="AD21" i="240"/>
  <c r="AJ21" i="240"/>
  <c r="AB21" i="240"/>
  <c r="AG21" i="240"/>
  <c r="AC21" i="240"/>
  <c r="AF21" i="240"/>
  <c r="AC9" i="245"/>
  <c r="AQ30" i="244"/>
  <c r="AT9" i="242"/>
  <c r="AT7" i="242" s="1"/>
  <c r="AR12" i="241"/>
  <c r="AT8" i="256"/>
  <c r="AJ9" i="245"/>
  <c r="AB9" i="245"/>
  <c r="AT9" i="239"/>
  <c r="AR9" i="239"/>
  <c r="AR7" i="239" s="1"/>
  <c r="AJ13" i="239"/>
  <c r="AV4" i="244"/>
  <c r="AW4" i="244"/>
  <c r="AC20" i="237"/>
  <c r="AJ20" i="237"/>
  <c r="AB20" i="237"/>
  <c r="AI20" i="237"/>
  <c r="AW4" i="245"/>
  <c r="AT4" i="245"/>
  <c r="AA30" i="249"/>
  <c r="AK30" i="249" s="1"/>
  <c r="AT19" i="245"/>
  <c r="AD14" i="255"/>
  <c r="AJ14" i="255"/>
  <c r="AC14" i="255"/>
  <c r="AI14" i="255"/>
  <c r="AF14" i="244"/>
  <c r="AD14" i="244"/>
  <c r="AC14" i="244"/>
  <c r="AG14" i="244"/>
  <c r="AA15" i="244"/>
  <c r="AK15" i="244" s="1"/>
  <c r="AC15" i="244"/>
  <c r="AB15" i="248"/>
  <c r="AD15" i="248"/>
  <c r="AF15" i="248"/>
  <c r="AA15" i="248"/>
  <c r="AK15" i="248" s="1"/>
  <c r="AG15" i="248"/>
  <c r="AI15" i="248"/>
  <c r="AJ20" i="243"/>
  <c r="AF20" i="243"/>
  <c r="AD20" i="243"/>
  <c r="V16" i="245"/>
  <c r="W15" i="245"/>
  <c r="F16" i="246"/>
  <c r="G16" i="246" s="1"/>
  <c r="Z11" i="246"/>
  <c r="BB11" i="246"/>
  <c r="Y13" i="246"/>
  <c r="AN13" i="246"/>
  <c r="F18" i="246"/>
  <c r="G18" i="246" s="1"/>
  <c r="BA13" i="246"/>
  <c r="F35" i="246"/>
  <c r="AN30" i="246"/>
  <c r="AO31" i="246"/>
  <c r="F36" i="246"/>
  <c r="G36" i="246" s="1"/>
  <c r="Z31" i="246"/>
  <c r="AQ17" i="247"/>
  <c r="AQ9" i="247"/>
  <c r="AU15" i="247"/>
  <c r="AU17" i="247"/>
  <c r="BB7" i="247"/>
  <c r="AO7" i="247"/>
  <c r="AN11" i="250"/>
  <c r="BA11" i="250"/>
  <c r="Y11" i="250"/>
  <c r="BA12" i="250"/>
  <c r="F17" i="250"/>
  <c r="G17" i="250" s="1"/>
  <c r="Y12" i="250"/>
  <c r="AN26" i="250"/>
  <c r="BA26" i="250"/>
  <c r="AN28" i="250"/>
  <c r="BA28" i="250"/>
  <c r="Y28" i="250"/>
  <c r="AO10" i="252"/>
  <c r="AQ10" i="252" s="1"/>
  <c r="F15" i="252"/>
  <c r="G15" i="252" s="1"/>
  <c r="BB10" i="252"/>
  <c r="BA4" i="256"/>
  <c r="Y4" i="256"/>
  <c r="Y4" i="254"/>
  <c r="AE4" i="254" s="1"/>
  <c r="BA4" i="254"/>
  <c r="AN4" i="254"/>
  <c r="AI4" i="252"/>
  <c r="AG4" i="252"/>
  <c r="AH4" i="252"/>
  <c r="AB4" i="252"/>
  <c r="BA4" i="250"/>
  <c r="AN4" i="250"/>
  <c r="Y4" i="250"/>
  <c r="Y4" i="246"/>
  <c r="BA4" i="246"/>
  <c r="AN4" i="246"/>
  <c r="Y4" i="245"/>
  <c r="BA4" i="245"/>
  <c r="Y4" i="241"/>
  <c r="BA4" i="241"/>
  <c r="AN4" i="241"/>
  <c r="AI4" i="239"/>
  <c r="AB4" i="239"/>
  <c r="AN4" i="237"/>
  <c r="BA4" i="237"/>
  <c r="Y4" i="237"/>
  <c r="AN15" i="256"/>
  <c r="F20" i="256"/>
  <c r="G20" i="256" s="1"/>
  <c r="M20" i="256" s="1"/>
  <c r="O20" i="256" s="1"/>
  <c r="P20" i="256" s="1"/>
  <c r="Y15" i="256"/>
  <c r="BA15" i="256"/>
  <c r="Y15" i="255"/>
  <c r="AN15" i="255"/>
  <c r="AO14" i="253"/>
  <c r="F19" i="253"/>
  <c r="G19" i="253" s="1"/>
  <c r="M19" i="253" s="1"/>
  <c r="O19" i="253" s="1"/>
  <c r="P19" i="253" s="1"/>
  <c r="BB14" i="253"/>
  <c r="Z14" i="253"/>
  <c r="AO14" i="252"/>
  <c r="BB14" i="252"/>
  <c r="Z14" i="252"/>
  <c r="BB14" i="251"/>
  <c r="F19" i="251"/>
  <c r="G19" i="251" s="1"/>
  <c r="M19" i="251" s="1"/>
  <c r="O19" i="251" s="1"/>
  <c r="P19" i="251" s="1"/>
  <c r="AO14" i="251"/>
  <c r="Z14" i="251"/>
  <c r="Z14" i="250"/>
  <c r="BB14" i="250"/>
  <c r="AO14" i="250"/>
  <c r="AO14" i="249"/>
  <c r="Z14" i="249"/>
  <c r="BB14" i="249"/>
  <c r="Z14" i="248"/>
  <c r="BB14" i="248"/>
  <c r="F19" i="247"/>
  <c r="G19" i="247" s="1"/>
  <c r="M19" i="247" s="1"/>
  <c r="O19" i="247" s="1"/>
  <c r="P19" i="247" s="1"/>
  <c r="Z14" i="247"/>
  <c r="AO14" i="247"/>
  <c r="AO14" i="246"/>
  <c r="F19" i="246"/>
  <c r="G19" i="246" s="1"/>
  <c r="M19" i="246" s="1"/>
  <c r="O19" i="246" s="1"/>
  <c r="P19" i="246" s="1"/>
  <c r="BB14" i="246"/>
  <c r="Z14" i="246"/>
  <c r="BB14" i="159"/>
  <c r="Z14" i="159"/>
  <c r="F19" i="159"/>
  <c r="G19" i="159" s="1"/>
  <c r="M19" i="159" s="1"/>
  <c r="O19" i="159" s="1"/>
  <c r="P19" i="159" s="1"/>
  <c r="AO14" i="159"/>
  <c r="AQ14" i="159" s="1"/>
  <c r="Z14" i="245"/>
  <c r="BB14" i="245"/>
  <c r="AO14" i="245"/>
  <c r="Z14" i="243"/>
  <c r="AO14" i="243"/>
  <c r="F19" i="243"/>
  <c r="G19" i="243" s="1"/>
  <c r="M19" i="243" s="1"/>
  <c r="O19" i="243" s="1"/>
  <c r="P19" i="243" s="1"/>
  <c r="BB14" i="243"/>
  <c r="F19" i="242"/>
  <c r="G19" i="242" s="1"/>
  <c r="M19" i="242" s="1"/>
  <c r="O19" i="242" s="1"/>
  <c r="P19" i="242" s="1"/>
  <c r="Z14" i="242"/>
  <c r="BB14" i="242"/>
  <c r="AO14" i="242"/>
  <c r="AO14" i="241"/>
  <c r="F19" i="241"/>
  <c r="G19" i="241" s="1"/>
  <c r="M19" i="241" s="1"/>
  <c r="O19" i="241" s="1"/>
  <c r="P19" i="241" s="1"/>
  <c r="BB14" i="241"/>
  <c r="Z14" i="241"/>
  <c r="AD14" i="241" s="1"/>
  <c r="Z14" i="240"/>
  <c r="AO14" i="240"/>
  <c r="F19" i="240"/>
  <c r="AO14" i="239"/>
  <c r="BB14" i="239"/>
  <c r="F19" i="239"/>
  <c r="G19" i="239" s="1"/>
  <c r="M19" i="239" s="1"/>
  <c r="O19" i="239" s="1"/>
  <c r="P19" i="239" s="1"/>
  <c r="F19" i="238"/>
  <c r="G19" i="238" s="1"/>
  <c r="M19" i="238" s="1"/>
  <c r="O19" i="238" s="1"/>
  <c r="P19" i="238" s="1"/>
  <c r="BB14" i="238"/>
  <c r="AO14" i="238"/>
  <c r="AV14" i="238" s="1"/>
  <c r="F19" i="237"/>
  <c r="G19" i="237" s="1"/>
  <c r="M19" i="237" s="1"/>
  <c r="O19" i="237" s="1"/>
  <c r="P19" i="237" s="1"/>
  <c r="AO14" i="237"/>
  <c r="BB14" i="237"/>
  <c r="Z14" i="237"/>
  <c r="F21" i="256"/>
  <c r="G21" i="256" s="1"/>
  <c r="M21" i="256" s="1"/>
  <c r="O21" i="256" s="1"/>
  <c r="P21" i="256" s="1"/>
  <c r="Z16" i="256"/>
  <c r="AI16" i="256" s="1"/>
  <c r="AO16" i="256"/>
  <c r="BB16" i="256"/>
  <c r="F21" i="255"/>
  <c r="G21" i="255" s="1"/>
  <c r="M21" i="255" s="1"/>
  <c r="O21" i="255" s="1"/>
  <c r="P21" i="255" s="1"/>
  <c r="BB16" i="255"/>
  <c r="F21" i="254"/>
  <c r="G21" i="254" s="1"/>
  <c r="M21" i="254" s="1"/>
  <c r="O21" i="254" s="1"/>
  <c r="P21" i="254" s="1"/>
  <c r="BB16" i="254"/>
  <c r="AO16" i="254"/>
  <c r="Z16" i="254"/>
  <c r="F21" i="253"/>
  <c r="G21" i="253" s="1"/>
  <c r="M21" i="253" s="1"/>
  <c r="O21" i="253" s="1"/>
  <c r="P21" i="253" s="1"/>
  <c r="AO16" i="253"/>
  <c r="BB16" i="253"/>
  <c r="Z16" i="253"/>
  <c r="F21" i="252"/>
  <c r="G21" i="252" s="1"/>
  <c r="M21" i="252" s="1"/>
  <c r="O21" i="252" s="1"/>
  <c r="P21" i="252" s="1"/>
  <c r="BB16" i="252"/>
  <c r="F21" i="251"/>
  <c r="G21" i="251" s="1"/>
  <c r="M21" i="251" s="1"/>
  <c r="O21" i="251" s="1"/>
  <c r="P21" i="251" s="1"/>
  <c r="Z16" i="251"/>
  <c r="AO16" i="251"/>
  <c r="BB16" i="251"/>
  <c r="F21" i="250"/>
  <c r="G21" i="250" s="1"/>
  <c r="M21" i="250" s="1"/>
  <c r="O21" i="250" s="1"/>
  <c r="P21" i="250" s="1"/>
  <c r="Z16" i="250"/>
  <c r="BB16" i="250"/>
  <c r="AO16" i="250"/>
  <c r="F21" i="249"/>
  <c r="G21" i="249" s="1"/>
  <c r="AO16" i="249"/>
  <c r="Z16" i="249"/>
  <c r="F21" i="248"/>
  <c r="G21" i="248" s="1"/>
  <c r="M21" i="248" s="1"/>
  <c r="O21" i="248" s="1"/>
  <c r="P21" i="248" s="1"/>
  <c r="AO16" i="248"/>
  <c r="BB16" i="248"/>
  <c r="AO16" i="247"/>
  <c r="Z16" i="247"/>
  <c r="AI16" i="247" s="1"/>
  <c r="F21" i="247"/>
  <c r="G21" i="247" s="1"/>
  <c r="M21" i="247" s="1"/>
  <c r="O21" i="247" s="1"/>
  <c r="P21" i="247" s="1"/>
  <c r="BB16" i="247"/>
  <c r="Z16" i="246"/>
  <c r="AG16" i="246" s="1"/>
  <c r="F21" i="246"/>
  <c r="G21" i="246" s="1"/>
  <c r="M21" i="246" s="1"/>
  <c r="O21" i="246" s="1"/>
  <c r="P21" i="246" s="1"/>
  <c r="BB16" i="246"/>
  <c r="AO16" i="246"/>
  <c r="F21" i="159"/>
  <c r="G21" i="159" s="1"/>
  <c r="M21" i="159" s="1"/>
  <c r="O21" i="159" s="1"/>
  <c r="P21" i="159" s="1"/>
  <c r="BB16" i="159"/>
  <c r="BB16" i="245"/>
  <c r="F21" i="245"/>
  <c r="G21" i="245" s="1"/>
  <c r="M21" i="245" s="1"/>
  <c r="O21" i="245" s="1"/>
  <c r="P21" i="245" s="1"/>
  <c r="Z16" i="245"/>
  <c r="AO16" i="245"/>
  <c r="BB16" i="244"/>
  <c r="F21" i="244"/>
  <c r="G21" i="244" s="1"/>
  <c r="M21" i="244" s="1"/>
  <c r="O21" i="244" s="1"/>
  <c r="P21" i="244" s="1"/>
  <c r="AO16" i="244"/>
  <c r="Z16" i="244"/>
  <c r="AJ16" i="244" s="1"/>
  <c r="Z16" i="243"/>
  <c r="AJ16" i="243" s="1"/>
  <c r="F21" i="243"/>
  <c r="G21" i="243" s="1"/>
  <c r="M21" i="243" s="1"/>
  <c r="O21" i="243" s="1"/>
  <c r="P21" i="243" s="1"/>
  <c r="BB16" i="243"/>
  <c r="AO16" i="243"/>
  <c r="F21" i="242"/>
  <c r="G21" i="242" s="1"/>
  <c r="M21" i="242" s="1"/>
  <c r="O21" i="242" s="1"/>
  <c r="P21" i="242" s="1"/>
  <c r="Z16" i="242"/>
  <c r="AO16" i="241"/>
  <c r="F21" i="241"/>
  <c r="G21" i="241" s="1"/>
  <c r="M21" i="241" s="1"/>
  <c r="O21" i="241" s="1"/>
  <c r="P21" i="241" s="1"/>
  <c r="Z16" i="241"/>
  <c r="AC16" i="241" s="1"/>
  <c r="BB16" i="241"/>
  <c r="BB16" i="240"/>
  <c r="F21" i="240"/>
  <c r="G21" i="240" s="1"/>
  <c r="M21" i="240" s="1"/>
  <c r="O21" i="240" s="1"/>
  <c r="P21" i="240" s="1"/>
  <c r="Z16" i="240"/>
  <c r="AO16" i="240"/>
  <c r="AW16" i="240" s="1"/>
  <c r="Z16" i="239"/>
  <c r="F21" i="239"/>
  <c r="G21" i="239" s="1"/>
  <c r="M21" i="239" s="1"/>
  <c r="O21" i="239" s="1"/>
  <c r="P21" i="239" s="1"/>
  <c r="AO16" i="239"/>
  <c r="F21" i="238"/>
  <c r="G21" i="238" s="1"/>
  <c r="M21" i="238" s="1"/>
  <c r="O21" i="238" s="1"/>
  <c r="P21" i="238" s="1"/>
  <c r="AO16" i="238"/>
  <c r="Z16" i="238"/>
  <c r="AO16" i="237"/>
  <c r="AR16" i="237" s="1"/>
  <c r="F21" i="237"/>
  <c r="G21" i="237" s="1"/>
  <c r="M21" i="237" s="1"/>
  <c r="O21" i="237" s="1"/>
  <c r="P21" i="237" s="1"/>
  <c r="Z16" i="237"/>
  <c r="BB16" i="237"/>
  <c r="BA18" i="255"/>
  <c r="AN18" i="255"/>
  <c r="AN18" i="251"/>
  <c r="Y18" i="251"/>
  <c r="Y18" i="247"/>
  <c r="BA18" i="247"/>
  <c r="AN18" i="247"/>
  <c r="AN18" i="244"/>
  <c r="Y18" i="244"/>
  <c r="BA18" i="244"/>
  <c r="BA24" i="256"/>
  <c r="AN24" i="256"/>
  <c r="Y24" i="256"/>
  <c r="AN24" i="252"/>
  <c r="Y24" i="252"/>
  <c r="BA24" i="252"/>
  <c r="Y24" i="248"/>
  <c r="BA24" i="248"/>
  <c r="AN24" i="245"/>
  <c r="Y24" i="245"/>
  <c r="BA24" i="245"/>
  <c r="BA24" i="241"/>
  <c r="AN24" i="241"/>
  <c r="Y24" i="241"/>
  <c r="AN24" i="237"/>
  <c r="BA24" i="237"/>
  <c r="Y24" i="237"/>
  <c r="BB20" i="256"/>
  <c r="Z20" i="256"/>
  <c r="F25" i="256"/>
  <c r="G25" i="256" s="1"/>
  <c r="M25" i="256" s="1"/>
  <c r="O25" i="256" s="1"/>
  <c r="P25" i="256" s="1"/>
  <c r="AO20" i="255"/>
  <c r="BB20" i="255"/>
  <c r="Z20" i="255"/>
  <c r="AO20" i="254"/>
  <c r="BB20" i="254"/>
  <c r="F25" i="254"/>
  <c r="G25" i="254" s="1"/>
  <c r="M25" i="254" s="1"/>
  <c r="O25" i="254" s="1"/>
  <c r="P25" i="254" s="1"/>
  <c r="Z20" i="254"/>
  <c r="Z20" i="253"/>
  <c r="F25" i="253"/>
  <c r="G25" i="253" s="1"/>
  <c r="M25" i="253" s="1"/>
  <c r="O25" i="253" s="1"/>
  <c r="P25" i="253" s="1"/>
  <c r="Z20" i="252"/>
  <c r="F25" i="252"/>
  <c r="G25" i="252" s="1"/>
  <c r="M25" i="252" s="1"/>
  <c r="O25" i="252" s="1"/>
  <c r="P25" i="252" s="1"/>
  <c r="BB20" i="252"/>
  <c r="AO20" i="252"/>
  <c r="Z20" i="251"/>
  <c r="BB20" i="251"/>
  <c r="AO20" i="251"/>
  <c r="AV20" i="251" s="1"/>
  <c r="F25" i="251"/>
  <c r="G25" i="251" s="1"/>
  <c r="M25" i="251" s="1"/>
  <c r="O25" i="251" s="1"/>
  <c r="P25" i="251" s="1"/>
  <c r="Z20" i="249"/>
  <c r="F25" i="249"/>
  <c r="G25" i="249" s="1"/>
  <c r="AO20" i="249"/>
  <c r="BB20" i="249"/>
  <c r="AO20" i="248"/>
  <c r="BB20" i="248"/>
  <c r="Z20" i="248"/>
  <c r="F25" i="248"/>
  <c r="G25" i="248" s="1"/>
  <c r="M25" i="248" s="1"/>
  <c r="O25" i="248" s="1"/>
  <c r="P25" i="248" s="1"/>
  <c r="BB20" i="247"/>
  <c r="Z20" i="247"/>
  <c r="Z20" i="246"/>
  <c r="F25" i="246"/>
  <c r="G25" i="246" s="1"/>
  <c r="M25" i="246" s="1"/>
  <c r="O25" i="246" s="1"/>
  <c r="P25" i="246" s="1"/>
  <c r="BB20" i="246"/>
  <c r="AO20" i="246"/>
  <c r="BB20" i="159"/>
  <c r="F25" i="159"/>
  <c r="G25" i="159" s="1"/>
  <c r="M25" i="159" s="1"/>
  <c r="O25" i="159" s="1"/>
  <c r="P25" i="159" s="1"/>
  <c r="AO20" i="159"/>
  <c r="AV20" i="159" s="1"/>
  <c r="BB20" i="245"/>
  <c r="AO20" i="245"/>
  <c r="Z20" i="245"/>
  <c r="AO20" i="244"/>
  <c r="AS20" i="244" s="1"/>
  <c r="Z20" i="244"/>
  <c r="F25" i="244"/>
  <c r="G25" i="244" s="1"/>
  <c r="M25" i="244" s="1"/>
  <c r="O25" i="244" s="1"/>
  <c r="P25" i="244" s="1"/>
  <c r="BB20" i="244"/>
  <c r="F25" i="243"/>
  <c r="G25" i="243" s="1"/>
  <c r="M25" i="243" s="1"/>
  <c r="O25" i="243" s="1"/>
  <c r="P25" i="243" s="1"/>
  <c r="AO20" i="243"/>
  <c r="AS20" i="243" s="1"/>
  <c r="F25" i="242"/>
  <c r="G25" i="242" s="1"/>
  <c r="M25" i="242" s="1"/>
  <c r="O25" i="242" s="1"/>
  <c r="P25" i="242" s="1"/>
  <c r="BB20" i="242"/>
  <c r="AO20" i="242"/>
  <c r="Z20" i="242"/>
  <c r="AD20" i="242" s="1"/>
  <c r="F25" i="241"/>
  <c r="G25" i="241" s="1"/>
  <c r="M25" i="241" s="1"/>
  <c r="O25" i="241" s="1"/>
  <c r="P25" i="241" s="1"/>
  <c r="BB20" i="241"/>
  <c r="AO20" i="241"/>
  <c r="Z20" i="241"/>
  <c r="F25" i="240"/>
  <c r="BB20" i="240"/>
  <c r="F25" i="239"/>
  <c r="G25" i="239" s="1"/>
  <c r="M25" i="239" s="1"/>
  <c r="O25" i="239" s="1"/>
  <c r="P25" i="239" s="1"/>
  <c r="AO20" i="239"/>
  <c r="Z20" i="239"/>
  <c r="BB20" i="239"/>
  <c r="F25" i="238"/>
  <c r="G25" i="238" s="1"/>
  <c r="M25" i="238" s="1"/>
  <c r="O25" i="238" s="1"/>
  <c r="P25" i="238" s="1"/>
  <c r="BB20" i="238"/>
  <c r="AO20" i="238"/>
  <c r="F25" i="237"/>
  <c r="G25" i="237" s="1"/>
  <c r="M25" i="237" s="1"/>
  <c r="O25" i="237" s="1"/>
  <c r="P25" i="237" s="1"/>
  <c r="BB20" i="237"/>
  <c r="AO20" i="237"/>
  <c r="BB22" i="256"/>
  <c r="AO22" i="256"/>
  <c r="Z22" i="256"/>
  <c r="BB22" i="255"/>
  <c r="Z22" i="255"/>
  <c r="F27" i="254"/>
  <c r="G27" i="254" s="1"/>
  <c r="M27" i="254" s="1"/>
  <c r="O27" i="254" s="1"/>
  <c r="P27" i="254" s="1"/>
  <c r="Z22" i="254"/>
  <c r="AO22" i="254"/>
  <c r="BA22" i="253"/>
  <c r="Y22" i="253"/>
  <c r="AO21" i="246"/>
  <c r="F26" i="246"/>
  <c r="G26" i="246" s="1"/>
  <c r="M26" i="246" s="1"/>
  <c r="O26" i="246" s="1"/>
  <c r="P26" i="246" s="1"/>
  <c r="Z21" i="246"/>
  <c r="BB21" i="246"/>
  <c r="BB21" i="159"/>
  <c r="AO21" i="159"/>
  <c r="Z21" i="159"/>
  <c r="AO21" i="245"/>
  <c r="Z21" i="245"/>
  <c r="BB21" i="245"/>
  <c r="F26" i="245"/>
  <c r="G26" i="245" s="1"/>
  <c r="M26" i="245" s="1"/>
  <c r="O26" i="245" s="1"/>
  <c r="P26" i="245" s="1"/>
  <c r="Z21" i="244"/>
  <c r="F26" i="244"/>
  <c r="G26" i="244" s="1"/>
  <c r="M26" i="244" s="1"/>
  <c r="O26" i="244" s="1"/>
  <c r="P26" i="244" s="1"/>
  <c r="AO21" i="244"/>
  <c r="F26" i="243"/>
  <c r="G26" i="243" s="1"/>
  <c r="M26" i="243" s="1"/>
  <c r="O26" i="243" s="1"/>
  <c r="P26" i="243" s="1"/>
  <c r="BB21" i="243"/>
  <c r="AO21" i="243"/>
  <c r="Z21" i="243"/>
  <c r="Z21" i="242"/>
  <c r="BB21" i="242"/>
  <c r="AO21" i="242"/>
  <c r="F26" i="242"/>
  <c r="G26" i="242" s="1"/>
  <c r="M26" i="242" s="1"/>
  <c r="O26" i="242" s="1"/>
  <c r="P26" i="242" s="1"/>
  <c r="BB21" i="241"/>
  <c r="AO21" i="241"/>
  <c r="F26" i="241"/>
  <c r="G26" i="241" s="1"/>
  <c r="M26" i="241" s="1"/>
  <c r="O26" i="241" s="1"/>
  <c r="P26" i="241" s="1"/>
  <c r="Z21" i="241"/>
  <c r="F26" i="240"/>
  <c r="G26" i="240" s="1"/>
  <c r="M26" i="240" s="1"/>
  <c r="O26" i="240" s="1"/>
  <c r="P26" i="240" s="1"/>
  <c r="BB21" i="240"/>
  <c r="AO21" i="240"/>
  <c r="BB21" i="239"/>
  <c r="AO21" i="239"/>
  <c r="Z21" i="239"/>
  <c r="BB21" i="238"/>
  <c r="AO21" i="238"/>
  <c r="F26" i="238"/>
  <c r="G26" i="238" s="1"/>
  <c r="M26" i="238" s="1"/>
  <c r="O26" i="238" s="1"/>
  <c r="P26" i="238" s="1"/>
  <c r="Z21" i="238"/>
  <c r="AO21" i="237"/>
  <c r="F26" i="237"/>
  <c r="G26" i="237" s="1"/>
  <c r="M26" i="237" s="1"/>
  <c r="O26" i="237" s="1"/>
  <c r="P26" i="237" s="1"/>
  <c r="BB21" i="237"/>
  <c r="Z21" i="237"/>
  <c r="BB23" i="256"/>
  <c r="AO23" i="256"/>
  <c r="Z23" i="256"/>
  <c r="F28" i="256"/>
  <c r="G28" i="256" s="1"/>
  <c r="M28" i="256" s="1"/>
  <c r="O28" i="256" s="1"/>
  <c r="P28" i="256" s="1"/>
  <c r="AO23" i="254"/>
  <c r="F28" i="254"/>
  <c r="G28" i="254" s="1"/>
  <c r="M28" i="254" s="1"/>
  <c r="O28" i="254" s="1"/>
  <c r="P28" i="254" s="1"/>
  <c r="BB23" i="252"/>
  <c r="F28" i="252"/>
  <c r="G28" i="252" s="1"/>
  <c r="M28" i="252" s="1"/>
  <c r="O28" i="252" s="1"/>
  <c r="P28" i="252" s="1"/>
  <c r="AO23" i="252"/>
  <c r="Z23" i="252"/>
  <c r="AC23" i="252" s="1"/>
  <c r="Z23" i="250"/>
  <c r="BB23" i="250"/>
  <c r="F28" i="250"/>
  <c r="G28" i="250" s="1"/>
  <c r="M28" i="250" s="1"/>
  <c r="O28" i="250" s="1"/>
  <c r="P28" i="250" s="1"/>
  <c r="AO23" i="250"/>
  <c r="AO23" i="248"/>
  <c r="AT23" i="248" s="1"/>
  <c r="BB23" i="248"/>
  <c r="F28" i="248"/>
  <c r="G28" i="248" s="1"/>
  <c r="M28" i="248" s="1"/>
  <c r="O28" i="248" s="1"/>
  <c r="P28" i="248" s="1"/>
  <c r="Z23" i="248"/>
  <c r="AO23" i="246"/>
  <c r="AR23" i="246" s="1"/>
  <c r="BB23" i="246"/>
  <c r="F28" i="246"/>
  <c r="G28" i="246" s="1"/>
  <c r="M28" i="246" s="1"/>
  <c r="O28" i="246" s="1"/>
  <c r="P28" i="246" s="1"/>
  <c r="Z23" i="246"/>
  <c r="Z23" i="245"/>
  <c r="F28" i="245"/>
  <c r="G28" i="245" s="1"/>
  <c r="M28" i="245" s="1"/>
  <c r="BB23" i="245"/>
  <c r="AO23" i="245"/>
  <c r="AO23" i="243"/>
  <c r="Z23" i="243"/>
  <c r="BB23" i="243"/>
  <c r="F28" i="243"/>
  <c r="G28" i="243" s="1"/>
  <c r="M28" i="243" s="1"/>
  <c r="O28" i="243" s="1"/>
  <c r="P28" i="243" s="1"/>
  <c r="BB23" i="241"/>
  <c r="Z23" i="241"/>
  <c r="F28" i="241"/>
  <c r="G28" i="241" s="1"/>
  <c r="M28" i="241" s="1"/>
  <c r="O28" i="241" s="1"/>
  <c r="P28" i="241" s="1"/>
  <c r="AO23" i="239"/>
  <c r="AP23" i="239" s="1"/>
  <c r="AX23" i="239" s="1"/>
  <c r="BB23" i="239"/>
  <c r="Z23" i="239"/>
  <c r="AA23" i="239" s="1"/>
  <c r="AK23" i="239" s="1"/>
  <c r="BB23" i="237"/>
  <c r="F28" i="237"/>
  <c r="G28" i="237" s="1"/>
  <c r="M28" i="237" s="1"/>
  <c r="O28" i="237" s="1"/>
  <c r="P28" i="237" s="1"/>
  <c r="AO23" i="237"/>
  <c r="Z23" i="237"/>
  <c r="Z25" i="249"/>
  <c r="BB25" i="237"/>
  <c r="Z25" i="237"/>
  <c r="AN3" i="253"/>
  <c r="Y3" i="253"/>
  <c r="AN3" i="249"/>
  <c r="Y3" i="249"/>
  <c r="BA3" i="238"/>
  <c r="AN3" i="238"/>
  <c r="BA2" i="254"/>
  <c r="AN2" i="254"/>
  <c r="Y2" i="254"/>
  <c r="Y2" i="250"/>
  <c r="BA2" i="250"/>
  <c r="AN2" i="250"/>
  <c r="BA2" i="246"/>
  <c r="AN2" i="246"/>
  <c r="BA2" i="244"/>
  <c r="Y2" i="244"/>
  <c r="BA2" i="240"/>
  <c r="AN2" i="240"/>
  <c r="Y2" i="240"/>
  <c r="AD15" i="246"/>
  <c r="AF15" i="246"/>
  <c r="AW15" i="253"/>
  <c r="AP15" i="253"/>
  <c r="AX15" i="253" s="1"/>
  <c r="AV15" i="253"/>
  <c r="AR15" i="253"/>
  <c r="AT15" i="253"/>
  <c r="AJ20" i="245"/>
  <c r="AA20" i="253"/>
  <c r="AK20" i="253" s="1"/>
  <c r="AD16" i="250"/>
  <c r="AI16" i="250"/>
  <c r="AQ16" i="251"/>
  <c r="AA16" i="254"/>
  <c r="AK16" i="254" s="1"/>
  <c r="AI16" i="254"/>
  <c r="AQ14" i="243"/>
  <c r="AC20" i="240"/>
  <c r="AE20" i="240"/>
  <c r="AA20" i="240"/>
  <c r="AK20" i="240" s="1"/>
  <c r="AA20" i="250"/>
  <c r="AC20" i="250"/>
  <c r="AW15" i="238"/>
  <c r="AU15" i="238"/>
  <c r="AT15" i="238"/>
  <c r="AP15" i="238"/>
  <c r="AX15" i="238" s="1"/>
  <c r="AG15" i="239"/>
  <c r="AI15" i="239"/>
  <c r="AR21" i="241"/>
  <c r="AS21" i="241"/>
  <c r="AU21" i="241"/>
  <c r="AT21" i="241"/>
  <c r="BB8" i="248"/>
  <c r="F13" i="248"/>
  <c r="G13" i="248" s="1"/>
  <c r="AO11" i="248"/>
  <c r="BB11" i="248"/>
  <c r="Z11" i="248"/>
  <c r="F14" i="249"/>
  <c r="G14" i="249" s="1"/>
  <c r="AO9" i="249"/>
  <c r="BB10" i="249"/>
  <c r="AO10" i="249"/>
  <c r="Z13" i="249"/>
  <c r="BB13" i="249"/>
  <c r="AR30" i="249"/>
  <c r="AS30" i="249"/>
  <c r="AV30" i="249"/>
  <c r="AS19" i="250"/>
  <c r="AS22" i="250"/>
  <c r="Z12" i="250"/>
  <c r="AO12" i="250"/>
  <c r="AR12" i="250" s="1"/>
  <c r="BB12" i="250"/>
  <c r="Y5" i="252"/>
  <c r="BA5" i="252"/>
  <c r="F15" i="254"/>
  <c r="G15" i="254" s="1"/>
  <c r="AN10" i="254"/>
  <c r="AE11" i="254"/>
  <c r="AD11" i="254"/>
  <c r="Y12" i="254"/>
  <c r="AN12" i="254"/>
  <c r="F17" i="254"/>
  <c r="G17" i="254" s="1"/>
  <c r="BA5" i="255"/>
  <c r="Y5" i="255"/>
  <c r="Y11" i="255"/>
  <c r="F16" i="255"/>
  <c r="G16" i="255" s="1"/>
  <c r="BA11" i="255"/>
  <c r="AN12" i="255"/>
  <c r="Y12" i="255"/>
  <c r="F17" i="255"/>
  <c r="G17" i="255" s="1"/>
  <c r="Y26" i="255"/>
  <c r="AN26" i="255"/>
  <c r="BA26" i="255"/>
  <c r="BA30" i="255"/>
  <c r="Y30" i="255"/>
  <c r="AO31" i="255"/>
  <c r="F36" i="255"/>
  <c r="BB31" i="255"/>
  <c r="Z31" i="255"/>
  <c r="AE14" i="256"/>
  <c r="AE8" i="256"/>
  <c r="AE7" i="256" s="1"/>
  <c r="AE9" i="256"/>
  <c r="Z31" i="256"/>
  <c r="AJ31" i="256" s="1"/>
  <c r="J36" i="256"/>
  <c r="K36" i="256" s="1"/>
  <c r="AO31" i="256"/>
  <c r="AV31" i="256" s="1"/>
  <c r="F36" i="256"/>
  <c r="Y22" i="247"/>
  <c r="AN22" i="247"/>
  <c r="BA22" i="247"/>
  <c r="BA22" i="246"/>
  <c r="AN22" i="246"/>
  <c r="Y22" i="246"/>
  <c r="AN22" i="159"/>
  <c r="AP22" i="159" s="1"/>
  <c r="AX22" i="159" s="1"/>
  <c r="Y22" i="159"/>
  <c r="AC22" i="159" s="1"/>
  <c r="AC22" i="243"/>
  <c r="AD22" i="243"/>
  <c r="AB22" i="243"/>
  <c r="AA22" i="243"/>
  <c r="AK22" i="243" s="1"/>
  <c r="AH22" i="243"/>
  <c r="AV22" i="241"/>
  <c r="AS22" i="241"/>
  <c r="AT22" i="241"/>
  <c r="AU22" i="241"/>
  <c r="AQ22" i="241"/>
  <c r="AW22" i="241"/>
  <c r="AB22" i="240"/>
  <c r="AE22" i="240"/>
  <c r="AJ22" i="240"/>
  <c r="AF22" i="240"/>
  <c r="AH22" i="240"/>
  <c r="AD22" i="240"/>
  <c r="AN22" i="239"/>
  <c r="F27" i="239"/>
  <c r="G27" i="239" s="1"/>
  <c r="M27" i="239" s="1"/>
  <c r="O27" i="239" s="1"/>
  <c r="P27" i="239" s="1"/>
  <c r="AT23" i="255"/>
  <c r="AR23" i="255"/>
  <c r="AW23" i="255"/>
  <c r="AP23" i="255"/>
  <c r="AS23" i="255"/>
  <c r="AN23" i="249"/>
  <c r="F28" i="249"/>
  <c r="G28" i="249" s="1"/>
  <c r="AN23" i="242"/>
  <c r="F28" i="242"/>
  <c r="G28" i="242" s="1"/>
  <c r="M28" i="242" s="1"/>
  <c r="O28" i="242" s="1"/>
  <c r="P28" i="242" s="1"/>
  <c r="Y23" i="240"/>
  <c r="F28" i="240"/>
  <c r="G28" i="240" s="1"/>
  <c r="M28" i="240" s="1"/>
  <c r="O28" i="240" s="1"/>
  <c r="P28" i="240" s="1"/>
  <c r="BB25" i="242"/>
  <c r="Z25" i="242"/>
  <c r="Y3" i="256"/>
  <c r="AN3" i="256"/>
  <c r="Y3" i="252"/>
  <c r="AN3" i="252"/>
  <c r="BA3" i="248"/>
  <c r="AN3" i="248"/>
  <c r="AN3" i="245"/>
  <c r="Y3" i="245"/>
  <c r="AN3" i="241"/>
  <c r="BA3" i="241"/>
  <c r="Y3" i="237"/>
  <c r="AN3" i="237"/>
  <c r="BA2" i="253"/>
  <c r="Y2" i="253"/>
  <c r="AN2" i="253"/>
  <c r="Y2" i="249"/>
  <c r="BA2" i="249"/>
  <c r="AC31" i="238"/>
  <c r="AA30" i="254"/>
  <c r="AK30" i="254" s="1"/>
  <c r="AJ30" i="254"/>
  <c r="AA30" i="253"/>
  <c r="AK30" i="253" s="1"/>
  <c r="AA12" i="244"/>
  <c r="AK12" i="244" s="1"/>
  <c r="AC12" i="244"/>
  <c r="AD12" i="244"/>
  <c r="AB12" i="244"/>
  <c r="AI12" i="244"/>
  <c r="AF12" i="244"/>
  <c r="AD13" i="237"/>
  <c r="AH13" i="237"/>
  <c r="AC13" i="237"/>
  <c r="AR13" i="251"/>
  <c r="AS13" i="251"/>
  <c r="AP13" i="251"/>
  <c r="AX13" i="251" s="1"/>
  <c r="AG9" i="242"/>
  <c r="AQ9" i="241"/>
  <c r="AT9" i="241"/>
  <c r="AG30" i="244"/>
  <c r="AH30" i="244"/>
  <c r="AF4" i="249"/>
  <c r="AI4" i="244"/>
  <c r="AF4" i="244"/>
  <c r="AH15" i="246"/>
  <c r="AS15" i="253"/>
  <c r="AF16" i="250"/>
  <c r="AU17" i="241"/>
  <c r="AT17" i="241"/>
  <c r="AR17" i="241"/>
  <c r="AQ17" i="241"/>
  <c r="AW17" i="241"/>
  <c r="AS17" i="241"/>
  <c r="AC17" i="244"/>
  <c r="AA17" i="244"/>
  <c r="AK17" i="244" s="1"/>
  <c r="AF17" i="244"/>
  <c r="AD17" i="244"/>
  <c r="AG17" i="244"/>
  <c r="AI17" i="244"/>
  <c r="AS17" i="246"/>
  <c r="AP17" i="246"/>
  <c r="AT17" i="246"/>
  <c r="AA17" i="250"/>
  <c r="AK17" i="250" s="1"/>
  <c r="AD17" i="250"/>
  <c r="AC17" i="250"/>
  <c r="AE17" i="250"/>
  <c r="AA17" i="254"/>
  <c r="AK17" i="254" s="1"/>
  <c r="AD17" i="254"/>
  <c r="AC17" i="254"/>
  <c r="AG17" i="255"/>
  <c r="AE17" i="255"/>
  <c r="AI17" i="255"/>
  <c r="AA17" i="255"/>
  <c r="AK17" i="255" s="1"/>
  <c r="AF17" i="255"/>
  <c r="AH17" i="255"/>
  <c r="AC17" i="255"/>
  <c r="AC14" i="239"/>
  <c r="AE14" i="239"/>
  <c r="AA14" i="239"/>
  <c r="AK14" i="239" s="1"/>
  <c r="AD14" i="239"/>
  <c r="AS15" i="244"/>
  <c r="AR15" i="244"/>
  <c r="AT15" i="244"/>
  <c r="AP15" i="244"/>
  <c r="AX15" i="244" s="1"/>
  <c r="AV15" i="249"/>
  <c r="AW15" i="249"/>
  <c r="AA15" i="254"/>
  <c r="AK15" i="254" s="1"/>
  <c r="AC15" i="254"/>
  <c r="AE15" i="254"/>
  <c r="AH15" i="254"/>
  <c r="AD15" i="254"/>
  <c r="AJ15" i="254"/>
  <c r="AG15" i="254"/>
  <c r="AQ14" i="255"/>
  <c r="AU14" i="255"/>
  <c r="AP14" i="255"/>
  <c r="AX14" i="255" s="1"/>
  <c r="AS14" i="255"/>
  <c r="AP19" i="245"/>
  <c r="AX19" i="245" s="1"/>
  <c r="AB16" i="248"/>
  <c r="AA16" i="248"/>
  <c r="AK16" i="248" s="1"/>
  <c r="AF16" i="248"/>
  <c r="AE16" i="248"/>
  <c r="AC16" i="248"/>
  <c r="AJ16" i="248"/>
  <c r="AG16" i="248"/>
  <c r="AD16" i="248"/>
  <c r="AV20" i="240"/>
  <c r="AT20" i="240"/>
  <c r="AH21" i="248"/>
  <c r="AJ21" i="248"/>
  <c r="AC21" i="248"/>
  <c r="AR21" i="250"/>
  <c r="AS21" i="250"/>
  <c r="AQ21" i="250"/>
  <c r="AP21" i="250"/>
  <c r="AX21" i="250" s="1"/>
  <c r="AD23" i="237"/>
  <c r="AJ23" i="237"/>
  <c r="AH23" i="237"/>
  <c r="AF23" i="237"/>
  <c r="AG23" i="237"/>
  <c r="AW23" i="241"/>
  <c r="AR23" i="241"/>
  <c r="AU23" i="241"/>
  <c r="AQ23" i="241"/>
  <c r="AV23" i="241"/>
  <c r="AG23" i="245"/>
  <c r="AJ23" i="245"/>
  <c r="AI23" i="245"/>
  <c r="AP23" i="248"/>
  <c r="AX23" i="248" s="1"/>
  <c r="AE23" i="252"/>
  <c r="AH23" i="252"/>
  <c r="AI23" i="252"/>
  <c r="AA23" i="252"/>
  <c r="AH23" i="254"/>
  <c r="AB23" i="254"/>
  <c r="AI23" i="254"/>
  <c r="AG23" i="254"/>
  <c r="AQ23" i="256"/>
  <c r="AU23" i="256"/>
  <c r="AW23" i="256"/>
  <c r="AV23" i="256"/>
  <c r="AT23" i="256"/>
  <c r="AS23" i="256"/>
  <c r="BA22" i="159"/>
  <c r="AW31" i="238"/>
  <c r="AR12" i="255"/>
  <c r="AJ12" i="256"/>
  <c r="AP12" i="252"/>
  <c r="AJ11" i="244"/>
  <c r="AG8" i="250"/>
  <c r="AD13" i="247"/>
  <c r="AB9" i="247"/>
  <c r="AC12" i="251"/>
  <c r="AC30" i="256"/>
  <c r="AI4" i="247"/>
  <c r="AG4" i="237"/>
  <c r="AB17" i="251"/>
  <c r="AF19" i="237"/>
  <c r="AU14" i="239"/>
  <c r="AG17" i="245"/>
  <c r="AD14" i="252"/>
  <c r="AU15" i="254"/>
  <c r="AT19" i="247"/>
  <c r="AQ19" i="253"/>
  <c r="AR19" i="253"/>
  <c r="AP19" i="253"/>
  <c r="AX19" i="253" s="1"/>
  <c r="AP19" i="255"/>
  <c r="AQ16" i="243"/>
  <c r="AD16" i="253"/>
  <c r="AU14" i="247"/>
  <c r="AT14" i="247"/>
  <c r="AW14" i="248"/>
  <c r="AV14" i="248"/>
  <c r="AC17" i="237"/>
  <c r="AD17" i="237"/>
  <c r="AQ17" i="243"/>
  <c r="AS17" i="243"/>
  <c r="AQ17" i="251"/>
  <c r="AP17" i="251"/>
  <c r="AX17" i="251" s="1"/>
  <c r="AV17" i="251"/>
  <c r="AU17" i="251"/>
  <c r="AQ17" i="253"/>
  <c r="AU17" i="253"/>
  <c r="AR17" i="253"/>
  <c r="AS17" i="253"/>
  <c r="AP17" i="253"/>
  <c r="AW21" i="248"/>
  <c r="AR21" i="248"/>
  <c r="AS21" i="248"/>
  <c r="AU21" i="249"/>
  <c r="AW21" i="249"/>
  <c r="AS21" i="249"/>
  <c r="AF7" i="246"/>
  <c r="AE12" i="242"/>
  <c r="AI13" i="240"/>
  <c r="AW9" i="249"/>
  <c r="AE10" i="248"/>
  <c r="AD9" i="246"/>
  <c r="AD7" i="246" s="1"/>
  <c r="AI13" i="243"/>
  <c r="AC9" i="251"/>
  <c r="AG13" i="249"/>
  <c r="AE11" i="255"/>
  <c r="AU12" i="238"/>
  <c r="AP4" i="256"/>
  <c r="AX4" i="256" s="1"/>
  <c r="AB20" i="239"/>
  <c r="AC20" i="251"/>
  <c r="AR17" i="244"/>
  <c r="AS17" i="244"/>
  <c r="AG17" i="248"/>
  <c r="AJ17" i="248"/>
  <c r="AA17" i="248"/>
  <c r="AK17" i="248" s="1"/>
  <c r="AC17" i="248"/>
  <c r="AD17" i="248"/>
  <c r="AJ17" i="251"/>
  <c r="AH17" i="251"/>
  <c r="AA17" i="251"/>
  <c r="AE17" i="251"/>
  <c r="AI14" i="250"/>
  <c r="AI19" i="255"/>
  <c r="AH15" i="238"/>
  <c r="AD15" i="238"/>
  <c r="AC19" i="237"/>
  <c r="AE19" i="237"/>
  <c r="AB19" i="237"/>
  <c r="AC19" i="240"/>
  <c r="AB19" i="240"/>
  <c r="AR19" i="242"/>
  <c r="AR19" i="244"/>
  <c r="AS19" i="244"/>
  <c r="AE16" i="237"/>
  <c r="AI16" i="242"/>
  <c r="AJ16" i="242"/>
  <c r="AG16" i="245"/>
  <c r="AC16" i="245"/>
  <c r="AR16" i="249"/>
  <c r="AV16" i="249"/>
  <c r="AD16" i="251"/>
  <c r="AC16" i="251"/>
  <c r="AW16" i="253"/>
  <c r="AP16" i="253"/>
  <c r="AQ16" i="253"/>
  <c r="AW16" i="255"/>
  <c r="AQ16" i="255"/>
  <c r="AR14" i="245"/>
  <c r="AG23" i="239"/>
  <c r="AC23" i="239"/>
  <c r="AF23" i="239"/>
  <c r="AB23" i="239"/>
  <c r="AE23" i="239"/>
  <c r="AE23" i="241"/>
  <c r="AD23" i="246"/>
  <c r="AH23" i="246"/>
  <c r="AC23" i="246"/>
  <c r="AC23" i="248"/>
  <c r="AR23" i="254"/>
  <c r="AC21" i="241"/>
  <c r="AS10" i="250"/>
  <c r="AW31" i="246"/>
  <c r="AI8" i="239"/>
  <c r="AS4" i="242"/>
  <c r="AS4" i="247"/>
  <c r="AJ17" i="245"/>
  <c r="AH21" i="254"/>
  <c r="AI21" i="254"/>
  <c r="AD21" i="254"/>
  <c r="AG21" i="243"/>
  <c r="AP21" i="238"/>
  <c r="AX21" i="238" s="1"/>
  <c r="AQ21" i="238"/>
  <c r="V29" i="247"/>
  <c r="AA20" i="239"/>
  <c r="AK20" i="239" s="1"/>
  <c r="AT20" i="243"/>
  <c r="AD20" i="250"/>
  <c r="AE20" i="251"/>
  <c r="AW20" i="254"/>
  <c r="AW14" i="252"/>
  <c r="AD19" i="241"/>
  <c r="AW19" i="244"/>
  <c r="AB17" i="242"/>
  <c r="AS17" i="250"/>
  <c r="AW23" i="250"/>
  <c r="AI21" i="240"/>
  <c r="AP21" i="242"/>
  <c r="AW21" i="242"/>
  <c r="AS20" i="253"/>
  <c r="AV20" i="255"/>
  <c r="AW14" i="254"/>
  <c r="AW19" i="243"/>
  <c r="AB19" i="249"/>
  <c r="AR19" i="251"/>
  <c r="AF19" i="238"/>
  <c r="AG19" i="239"/>
  <c r="AW19" i="240"/>
  <c r="AA19" i="245"/>
  <c r="AK19" i="245" s="1"/>
  <c r="AU19" i="246"/>
  <c r="AD19" i="247"/>
  <c r="AA19" i="252"/>
  <c r="AK19" i="252" s="1"/>
  <c r="AW19" i="253"/>
  <c r="AU19" i="254"/>
  <c r="AV19" i="255"/>
  <c r="AH21" i="249"/>
  <c r="AD21" i="255"/>
  <c r="AA21" i="255"/>
  <c r="AK21" i="255" s="1"/>
  <c r="AC21" i="252"/>
  <c r="AH22" i="249"/>
  <c r="AO15" i="242"/>
  <c r="F20" i="242"/>
  <c r="G20" i="242" s="1"/>
  <c r="M20" i="242" s="1"/>
  <c r="O20" i="242" s="1"/>
  <c r="P20" i="242" s="1"/>
  <c r="AN24" i="250"/>
  <c r="Y24" i="250"/>
  <c r="BA24" i="250"/>
  <c r="AN24" i="243"/>
  <c r="Y24" i="243"/>
  <c r="BB21" i="255"/>
  <c r="F26" i="255"/>
  <c r="G26" i="255" s="1"/>
  <c r="M26" i="255" s="1"/>
  <c r="O26" i="255" s="1"/>
  <c r="P26" i="255" s="1"/>
  <c r="BB22" i="248"/>
  <c r="Z22" i="248"/>
  <c r="AB22" i="248" s="1"/>
  <c r="AW22" i="248"/>
  <c r="AC22" i="247"/>
  <c r="AA23" i="237"/>
  <c r="AB22" i="247"/>
  <c r="AJ22" i="247"/>
  <c r="AW22" i="247"/>
  <c r="F19" i="252"/>
  <c r="G19" i="252" s="1"/>
  <c r="M19" i="252" s="1"/>
  <c r="O19" i="252" s="1"/>
  <c r="P19" i="252" s="1"/>
  <c r="F19" i="250"/>
  <c r="G19" i="250" s="1"/>
  <c r="M19" i="250" s="1"/>
  <c r="O19" i="250" s="1"/>
  <c r="P19" i="250" s="1"/>
  <c r="F19" i="249"/>
  <c r="G19" i="249" s="1"/>
  <c r="F19" i="248"/>
  <c r="G19" i="248" s="1"/>
  <c r="M19" i="248" s="1"/>
  <c r="O19" i="248" s="1"/>
  <c r="P19" i="248" s="1"/>
  <c r="BA24" i="249"/>
  <c r="AN24" i="249"/>
  <c r="Y24" i="242"/>
  <c r="BA24" i="242"/>
  <c r="BA22" i="254"/>
  <c r="Y22" i="254"/>
  <c r="AO21" i="251"/>
  <c r="BB21" i="251"/>
  <c r="BB21" i="250"/>
  <c r="Z21" i="250"/>
  <c r="F26" i="247"/>
  <c r="G26" i="247" s="1"/>
  <c r="M26" i="247" s="1"/>
  <c r="O26" i="247" s="1"/>
  <c r="P26" i="247" s="1"/>
  <c r="AN21" i="247"/>
  <c r="BB25" i="245"/>
  <c r="Z25" i="245"/>
  <c r="AT23" i="245"/>
  <c r="AW21" i="245"/>
  <c r="AS21" i="246"/>
  <c r="AW22" i="250"/>
  <c r="S15" i="238"/>
  <c r="J14" i="241"/>
  <c r="K14" i="241" s="1"/>
  <c r="M14" i="241" s="1"/>
  <c r="O14" i="241" s="1"/>
  <c r="P14" i="241" s="1"/>
  <c r="F27" i="253"/>
  <c r="G27" i="253" s="1"/>
  <c r="M27" i="253" s="1"/>
  <c r="O27" i="253" s="1"/>
  <c r="P27" i="253" s="1"/>
  <c r="BB22" i="253"/>
  <c r="V16" i="238"/>
  <c r="W15" i="238"/>
  <c r="J17" i="240"/>
  <c r="K17" i="240" s="1"/>
  <c r="J13" i="244"/>
  <c r="K13" i="244" s="1"/>
  <c r="J14" i="246"/>
  <c r="K14" i="246" s="1"/>
  <c r="J17" i="247"/>
  <c r="J16" i="248"/>
  <c r="K16" i="248" s="1"/>
  <c r="J18" i="249"/>
  <c r="K18" i="249" s="1"/>
  <c r="J14" i="253"/>
  <c r="K14" i="253" s="1"/>
  <c r="J14" i="254"/>
  <c r="K14" i="254" s="1"/>
  <c r="M14" i="254" s="1"/>
  <c r="O14" i="254" s="1"/>
  <c r="P14" i="254" s="1"/>
  <c r="F26" i="256"/>
  <c r="G26" i="256" s="1"/>
  <c r="M26" i="256" s="1"/>
  <c r="O26" i="256" s="1"/>
  <c r="P26" i="256" s="1"/>
  <c r="F16" i="159"/>
  <c r="G16" i="159" s="1"/>
  <c r="BA11" i="159"/>
  <c r="F14" i="159"/>
  <c r="G14" i="159" s="1"/>
  <c r="BA9" i="159"/>
  <c r="BA29" i="159"/>
  <c r="AN29" i="159"/>
  <c r="AA30" i="159"/>
  <c r="AK30" i="159" s="1"/>
  <c r="AD30" i="159"/>
  <c r="AD17" i="159"/>
  <c r="AD15" i="159"/>
  <c r="AD4" i="159"/>
  <c r="AJ22" i="159"/>
  <c r="AJ20" i="159"/>
  <c r="AJ16" i="159"/>
  <c r="AS15" i="159"/>
  <c r="AS20" i="159"/>
  <c r="AS4" i="159"/>
  <c r="AS14" i="159"/>
  <c r="AS22" i="159"/>
  <c r="AS17" i="159"/>
  <c r="AW22" i="159"/>
  <c r="AW16" i="159"/>
  <c r="AW15" i="159"/>
  <c r="AW17" i="159"/>
  <c r="BA30" i="159"/>
  <c r="F35" i="159"/>
  <c r="G35" i="159" s="1"/>
  <c r="W15" i="159"/>
  <c r="AN9" i="159"/>
  <c r="AU9" i="159" s="1"/>
  <c r="AE13" i="244"/>
  <c r="AH13" i="243"/>
  <c r="AP31" i="256"/>
  <c r="AX31" i="256" s="1"/>
  <c r="AQ31" i="256"/>
  <c r="AI9" i="237"/>
  <c r="AF9" i="237"/>
  <c r="AC9" i="237"/>
  <c r="AD4" i="250"/>
  <c r="AF4" i="250"/>
  <c r="AD14" i="238"/>
  <c r="AH14" i="238"/>
  <c r="AT14" i="251"/>
  <c r="AQ14" i="251"/>
  <c r="AV14" i="251"/>
  <c r="AS14" i="251"/>
  <c r="AW14" i="251"/>
  <c r="AF15" i="253"/>
  <c r="AB15" i="253"/>
  <c r="AD15" i="253"/>
  <c r="AS20" i="237"/>
  <c r="AT20" i="237"/>
  <c r="AP20" i="237"/>
  <c r="AW20" i="237"/>
  <c r="AC20" i="238"/>
  <c r="AD20" i="238"/>
  <c r="AT20" i="239"/>
  <c r="AP20" i="239"/>
  <c r="AX20" i="239" s="1"/>
  <c r="AS20" i="241"/>
  <c r="AP20" i="241"/>
  <c r="AX20" i="241" s="1"/>
  <c r="AW20" i="241"/>
  <c r="AU20" i="241"/>
  <c r="AW20" i="248"/>
  <c r="AT20" i="248"/>
  <c r="AI20" i="254"/>
  <c r="AG20" i="254"/>
  <c r="AW17" i="237"/>
  <c r="AV17" i="237"/>
  <c r="AR17" i="237"/>
  <c r="AQ17" i="237"/>
  <c r="AJ17" i="238"/>
  <c r="AE17" i="238"/>
  <c r="AF17" i="238"/>
  <c r="AG17" i="238"/>
  <c r="AH17" i="238"/>
  <c r="AB17" i="238"/>
  <c r="AD17" i="238"/>
  <c r="AI17" i="240"/>
  <c r="AD17" i="240"/>
  <c r="AV17" i="242"/>
  <c r="AW17" i="242"/>
  <c r="AS17" i="242"/>
  <c r="AD17" i="247"/>
  <c r="AI17" i="247"/>
  <c r="AJ17" i="247"/>
  <c r="AE17" i="247"/>
  <c r="AW16" i="238"/>
  <c r="AP16" i="238"/>
  <c r="AX16" i="238" s="1"/>
  <c r="AU16" i="238"/>
  <c r="AV16" i="238"/>
  <c r="AQ16" i="238"/>
  <c r="AV16" i="245"/>
  <c r="AS16" i="245"/>
  <c r="AP16" i="245"/>
  <c r="AX16" i="245" s="1"/>
  <c r="AQ16" i="245"/>
  <c r="AR16" i="245"/>
  <c r="AT16" i="254"/>
  <c r="AS16" i="254"/>
  <c r="AR16" i="254"/>
  <c r="AV17" i="240"/>
  <c r="AW17" i="240"/>
  <c r="AE17" i="241"/>
  <c r="AH17" i="243"/>
  <c r="AJ17" i="243"/>
  <c r="AW17" i="244"/>
  <c r="AS17" i="248"/>
  <c r="AR17" i="248"/>
  <c r="AW17" i="248"/>
  <c r="AP17" i="248"/>
  <c r="AX17" i="248" s="1"/>
  <c r="AS17" i="255"/>
  <c r="AU17" i="255"/>
  <c r="AP17" i="255"/>
  <c r="AH15" i="237"/>
  <c r="AD15" i="237"/>
  <c r="AB15" i="237"/>
  <c r="AJ15" i="237"/>
  <c r="AI15" i="237"/>
  <c r="AS7" i="254"/>
  <c r="AX20" i="237"/>
  <c r="AV19" i="159"/>
  <c r="AR20" i="159"/>
  <c r="AC16" i="159"/>
  <c r="AG22" i="159"/>
  <c r="BB11" i="159"/>
  <c r="AO13" i="159"/>
  <c r="BA5" i="159"/>
  <c r="O24" i="238"/>
  <c r="P24" i="238" s="1"/>
  <c r="AB7" i="248"/>
  <c r="AS7" i="253"/>
  <c r="AI7" i="250"/>
  <c r="AK7" i="247"/>
  <c r="AA8" i="252"/>
  <c r="AK8" i="252" s="1"/>
  <c r="AK7" i="252" s="1"/>
  <c r="AP12" i="249"/>
  <c r="AX12" i="249" s="1"/>
  <c r="F12" i="253"/>
  <c r="G12" i="253" s="1"/>
  <c r="AQ30" i="248"/>
  <c r="AR30" i="248"/>
  <c r="AQ11" i="253"/>
  <c r="AB8" i="248"/>
  <c r="AU30" i="248"/>
  <c r="AD31" i="249"/>
  <c r="AG7" i="242"/>
  <c r="AI8" i="248"/>
  <c r="AF13" i="249"/>
  <c r="AA30" i="250"/>
  <c r="AK30" i="250" s="1"/>
  <c r="AW30" i="248"/>
  <c r="AD12" i="242"/>
  <c r="AS30" i="252"/>
  <c r="AH7" i="239"/>
  <c r="AG9" i="251"/>
  <c r="AG7" i="251" s="1"/>
  <c r="AT31" i="253"/>
  <c r="AF31" i="249"/>
  <c r="AV31" i="253"/>
  <c r="AB10" i="248"/>
  <c r="AH4" i="254"/>
  <c r="AJ4" i="250"/>
  <c r="AW10" i="248"/>
  <c r="AG9" i="247"/>
  <c r="AG7" i="247" s="1"/>
  <c r="AJ13" i="249"/>
  <c r="AP12" i="250"/>
  <c r="AX12" i="250" s="1"/>
  <c r="AE30" i="249"/>
  <c r="AW31" i="253"/>
  <c r="AS4" i="248"/>
  <c r="AQ30" i="238"/>
  <c r="AQ4" i="238"/>
  <c r="AH9" i="247"/>
  <c r="AH7" i="247" s="1"/>
  <c r="AF10" i="245"/>
  <c r="AC13" i="244"/>
  <c r="AQ30" i="243"/>
  <c r="AG8" i="245"/>
  <c r="AG7" i="245" s="1"/>
  <c r="AI8" i="245"/>
  <c r="AI7" i="245" s="1"/>
  <c r="AB11" i="244"/>
  <c r="AC9" i="242"/>
  <c r="AC7" i="242" s="1"/>
  <c r="AH13" i="239"/>
  <c r="AS12" i="238"/>
  <c r="G34" i="238"/>
  <c r="G33" i="238" s="1"/>
  <c r="AD12" i="238"/>
  <c r="AH9" i="237"/>
  <c r="AQ13" i="254"/>
  <c r="AW31" i="256"/>
  <c r="AC8" i="251"/>
  <c r="AC7" i="251" s="1"/>
  <c r="AP10" i="248"/>
  <c r="AF13" i="247"/>
  <c r="G34" i="251"/>
  <c r="G33" i="251" s="1"/>
  <c r="AE8" i="241"/>
  <c r="AJ11" i="255"/>
  <c r="AW30" i="241"/>
  <c r="AE4" i="248"/>
  <c r="AI4" i="250"/>
  <c r="AP4" i="251"/>
  <c r="AX4" i="251" s="1"/>
  <c r="AJ14" i="238"/>
  <c r="AE15" i="253"/>
  <c r="AJ15" i="253"/>
  <c r="AA17" i="242"/>
  <c r="AK17" i="242" s="1"/>
  <c r="AV16" i="254"/>
  <c r="AS17" i="240"/>
  <c r="AR17" i="242"/>
  <c r="AB16" i="252"/>
  <c r="AT20" i="241"/>
  <c r="AD19" i="256"/>
  <c r="AE19" i="256"/>
  <c r="AA16" i="237"/>
  <c r="AC16" i="237"/>
  <c r="AH16" i="237"/>
  <c r="AI16" i="237"/>
  <c r="AD16" i="237"/>
  <c r="AI15" i="242"/>
  <c r="AJ15" i="242"/>
  <c r="AA14" i="244"/>
  <c r="AK14" i="244" s="1"/>
  <c r="AH14" i="244"/>
  <c r="AJ14" i="244"/>
  <c r="AB14" i="244"/>
  <c r="AE14" i="251"/>
  <c r="AJ14" i="251"/>
  <c r="AA14" i="251"/>
  <c r="AK14" i="251" s="1"/>
  <c r="AD14" i="248"/>
  <c r="AB14" i="248"/>
  <c r="AI14" i="248"/>
  <c r="AJ14" i="248"/>
  <c r="AH15" i="255"/>
  <c r="AD15" i="255"/>
  <c r="AJ15" i="255"/>
  <c r="AI15" i="255"/>
  <c r="AC15" i="255"/>
  <c r="AF15" i="255"/>
  <c r="AE15" i="255"/>
  <c r="AA15" i="255"/>
  <c r="AK15" i="255" s="1"/>
  <c r="AR16" i="159"/>
  <c r="AG17" i="159"/>
  <c r="AG15" i="159"/>
  <c r="AC4" i="159"/>
  <c r="BB9" i="159"/>
  <c r="Y28" i="159"/>
  <c r="AX31" i="242"/>
  <c r="BB7" i="159"/>
  <c r="AP20" i="159"/>
  <c r="AX20" i="159" s="1"/>
  <c r="AP16" i="159"/>
  <c r="AX16" i="159" s="1"/>
  <c r="AV16" i="159"/>
  <c r="AV17" i="159"/>
  <c r="AR14" i="159"/>
  <c r="AG14" i="159"/>
  <c r="AC15" i="159"/>
  <c r="AX17" i="159"/>
  <c r="AO31" i="159"/>
  <c r="AO8" i="159"/>
  <c r="AW8" i="159" s="1"/>
  <c r="F15" i="159"/>
  <c r="G15" i="159" s="1"/>
  <c r="AX7" i="248"/>
  <c r="AK30" i="241"/>
  <c r="AJ7" i="248"/>
  <c r="AR7" i="248"/>
  <c r="AW7" i="253"/>
  <c r="AV7" i="253"/>
  <c r="AJ31" i="247"/>
  <c r="AJ11" i="247"/>
  <c r="AJ30" i="250"/>
  <c r="AG7" i="250"/>
  <c r="AF31" i="250"/>
  <c r="AT30" i="253"/>
  <c r="F12" i="248"/>
  <c r="G12" i="248" s="1"/>
  <c r="AQ8" i="250"/>
  <c r="AT9" i="249"/>
  <c r="AE31" i="251"/>
  <c r="AA8" i="253"/>
  <c r="AF8" i="253"/>
  <c r="AF7" i="253" s="1"/>
  <c r="AC10" i="255"/>
  <c r="AX9" i="251"/>
  <c r="AX7" i="251" s="1"/>
  <c r="AI8" i="251"/>
  <c r="AB7" i="247"/>
  <c r="AH30" i="250"/>
  <c r="AB10" i="255"/>
  <c r="AU7" i="245"/>
  <c r="AF13" i="242"/>
  <c r="AI9" i="252"/>
  <c r="AI7" i="252" s="1"/>
  <c r="F12" i="245"/>
  <c r="G12" i="245" s="1"/>
  <c r="AF13" i="244"/>
  <c r="AE8" i="252"/>
  <c r="AD10" i="255"/>
  <c r="AS30" i="248"/>
  <c r="AJ10" i="255"/>
  <c r="AI13" i="244"/>
  <c r="AT8" i="241"/>
  <c r="AT7" i="241" s="1"/>
  <c r="AB9" i="246"/>
  <c r="AB7" i="246" s="1"/>
  <c r="AF10" i="248"/>
  <c r="AD8" i="248"/>
  <c r="AA8" i="248"/>
  <c r="AH11" i="255"/>
  <c r="AV13" i="246"/>
  <c r="AQ30" i="252"/>
  <c r="AB9" i="252"/>
  <c r="AB7" i="252" s="1"/>
  <c r="AG8" i="252"/>
  <c r="AG9" i="252"/>
  <c r="AQ31" i="253"/>
  <c r="AA4" i="248"/>
  <c r="AK4" i="248" s="1"/>
  <c r="AR4" i="241"/>
  <c r="AP4" i="241"/>
  <c r="AX4" i="241" s="1"/>
  <c r="AU13" i="246"/>
  <c r="AK16" i="237"/>
  <c r="AP4" i="247"/>
  <c r="AX4" i="247" s="1"/>
  <c r="AE9" i="247"/>
  <c r="AJ8" i="254"/>
  <c r="AJ7" i="254" s="1"/>
  <c r="AU4" i="241"/>
  <c r="AW4" i="248"/>
  <c r="AT4" i="238"/>
  <c r="AW4" i="247"/>
  <c r="AD30" i="249"/>
  <c r="AJ9" i="247"/>
  <c r="AJ7" i="247" s="1"/>
  <c r="AJ10" i="245"/>
  <c r="AF11" i="244"/>
  <c r="AJ8" i="245"/>
  <c r="AJ7" i="245" s="1"/>
  <c r="AS30" i="243"/>
  <c r="AV31" i="240"/>
  <c r="AQ31" i="240"/>
  <c r="AT12" i="240"/>
  <c r="AE8" i="251"/>
  <c r="AE7" i="251" s="1"/>
  <c r="AI13" i="247"/>
  <c r="AI8" i="246"/>
  <c r="AI7" i="246" s="1"/>
  <c r="AJ13" i="247"/>
  <c r="AS10" i="256"/>
  <c r="AR31" i="256"/>
  <c r="AF9" i="247"/>
  <c r="AF7" i="247" s="1"/>
  <c r="AS12" i="241"/>
  <c r="AG9" i="256"/>
  <c r="AI9" i="256"/>
  <c r="AV13" i="251"/>
  <c r="AU9" i="242"/>
  <c r="AQ13" i="241"/>
  <c r="AQ13" i="240"/>
  <c r="AU10" i="248"/>
  <c r="AU8" i="256"/>
  <c r="AU7" i="256" s="1"/>
  <c r="AQ8" i="256"/>
  <c r="AW8" i="256"/>
  <c r="AB10" i="238"/>
  <c r="AT12" i="237"/>
  <c r="AW12" i="237"/>
  <c r="AE4" i="240"/>
  <c r="AG14" i="238"/>
  <c r="AB14" i="238"/>
  <c r="AA15" i="253"/>
  <c r="AK15" i="253" s="1"/>
  <c r="AU17" i="237"/>
  <c r="AT16" i="238"/>
  <c r="AU20" i="237"/>
  <c r="AQ14" i="244"/>
  <c r="AS14" i="244"/>
  <c r="AE15" i="249"/>
  <c r="AJ15" i="249"/>
  <c r="AI15" i="249"/>
  <c r="AA15" i="249"/>
  <c r="AK15" i="249" s="1"/>
  <c r="AF15" i="249"/>
  <c r="AD15" i="250"/>
  <c r="AC15" i="250"/>
  <c r="AI15" i="250"/>
  <c r="AU14" i="253"/>
  <c r="AQ14" i="253"/>
  <c r="AI15" i="256"/>
  <c r="AE15" i="256"/>
  <c r="AF15" i="256"/>
  <c r="AH14" i="247"/>
  <c r="AA14" i="247"/>
  <c r="AK14" i="247" s="1"/>
  <c r="AD14" i="247"/>
  <c r="AC14" i="247"/>
  <c r="AF14" i="247"/>
  <c r="G25" i="240"/>
  <c r="M25" i="240" s="1"/>
  <c r="AV20" i="244"/>
  <c r="AW20" i="244"/>
  <c r="AT20" i="244"/>
  <c r="AQ20" i="244"/>
  <c r="AU20" i="244"/>
  <c r="AR20" i="244"/>
  <c r="AE7" i="242"/>
  <c r="AE7" i="248"/>
  <c r="AD7" i="248"/>
  <c r="AH7" i="251"/>
  <c r="AE7" i="247"/>
  <c r="AH12" i="242"/>
  <c r="AD7" i="245"/>
  <c r="AJ12" i="242"/>
  <c r="AG10" i="248"/>
  <c r="AC10" i="248"/>
  <c r="AD10" i="248"/>
  <c r="AP31" i="253"/>
  <c r="AX31" i="253" s="1"/>
  <c r="AF4" i="254"/>
  <c r="AA4" i="250"/>
  <c r="AK4" i="250" s="1"/>
  <c r="AW13" i="246"/>
  <c r="AT10" i="248"/>
  <c r="AS10" i="254"/>
  <c r="AT13" i="254"/>
  <c r="AT4" i="248"/>
  <c r="AW30" i="238"/>
  <c r="AE30" i="245"/>
  <c r="AC8" i="245"/>
  <c r="AC7" i="245" s="1"/>
  <c r="AG30" i="245"/>
  <c r="AH11" i="244"/>
  <c r="AW30" i="243"/>
  <c r="AD13" i="241"/>
  <c r="AB9" i="237"/>
  <c r="AD8" i="251"/>
  <c r="AD7" i="251" s="1"/>
  <c r="AR10" i="251"/>
  <c r="AF12" i="249"/>
  <c r="AB13" i="247"/>
  <c r="AC8" i="248"/>
  <c r="AC7" i="248" s="1"/>
  <c r="AA13" i="237"/>
  <c r="AK13" i="237" s="1"/>
  <c r="AF13" i="237"/>
  <c r="AD8" i="238"/>
  <c r="AC8" i="238"/>
  <c r="AF30" i="255"/>
  <c r="AD30" i="255"/>
  <c r="AC30" i="255"/>
  <c r="AC13" i="247"/>
  <c r="AR30" i="237"/>
  <c r="AT7" i="239"/>
  <c r="AE8" i="254"/>
  <c r="AE7" i="254" s="1"/>
  <c r="AC4" i="250"/>
  <c r="AR4" i="238"/>
  <c r="AB4" i="237"/>
  <c r="AI4" i="237"/>
  <c r="AC4" i="237"/>
  <c r="AV4" i="240"/>
  <c r="AC14" i="238"/>
  <c r="AU14" i="251"/>
  <c r="AP16" i="254"/>
  <c r="AX16" i="254" s="1"/>
  <c r="AJ17" i="249"/>
  <c r="AA17" i="249"/>
  <c r="AK17" i="249" s="1"/>
  <c r="AE17" i="249"/>
  <c r="AB17" i="249"/>
  <c r="AI17" i="249"/>
  <c r="AD17" i="249"/>
  <c r="AF17" i="249"/>
  <c r="AA17" i="252"/>
  <c r="AK17" i="252" s="1"/>
  <c r="AE17" i="252"/>
  <c r="AD17" i="252"/>
  <c r="AI17" i="252"/>
  <c r="AC17" i="252"/>
  <c r="AC17" i="253"/>
  <c r="AD17" i="253"/>
  <c r="AE17" i="253"/>
  <c r="AB15" i="239"/>
  <c r="AH15" i="239"/>
  <c r="AF15" i="239"/>
  <c r="AD15" i="239"/>
  <c r="AA15" i="239"/>
  <c r="AK15" i="239" s="1"/>
  <c r="AT15" i="240"/>
  <c r="AQ15" i="240"/>
  <c r="AF15" i="244"/>
  <c r="AE15" i="244"/>
  <c r="AB15" i="244"/>
  <c r="AH15" i="244"/>
  <c r="AD15" i="245"/>
  <c r="AE15" i="245"/>
  <c r="AF15" i="245"/>
  <c r="AG15" i="245"/>
  <c r="AA15" i="245"/>
  <c r="AK15" i="245" s="1"/>
  <c r="AD16" i="255"/>
  <c r="AC16" i="255"/>
  <c r="AR16" i="256"/>
  <c r="AV16" i="256"/>
  <c r="AS16" i="256"/>
  <c r="AP16" i="256"/>
  <c r="AX16" i="256" s="1"/>
  <c r="AW14" i="243"/>
  <c r="AS14" i="243"/>
  <c r="AW14" i="245"/>
  <c r="AS14" i="245"/>
  <c r="AF14" i="246"/>
  <c r="AG14" i="246"/>
  <c r="AH16" i="250"/>
  <c r="AJ16" i="250"/>
  <c r="AA16" i="250"/>
  <c r="AK16" i="250" s="1"/>
  <c r="AC16" i="250"/>
  <c r="AE16" i="250"/>
  <c r="AG16" i="250"/>
  <c r="AB16" i="250"/>
  <c r="AF16" i="252"/>
  <c r="AG16" i="252"/>
  <c r="AD16" i="252"/>
  <c r="AJ16" i="252"/>
  <c r="AH16" i="252"/>
  <c r="AA16" i="252"/>
  <c r="AK16" i="252" s="1"/>
  <c r="AG16" i="254"/>
  <c r="AH16" i="254"/>
  <c r="AB16" i="254"/>
  <c r="AP16" i="255"/>
  <c r="AR16" i="255"/>
  <c r="AV16" i="255"/>
  <c r="AE16" i="256"/>
  <c r="AB16" i="256"/>
  <c r="AC16" i="256"/>
  <c r="AH21" i="246"/>
  <c r="AD21" i="246"/>
  <c r="AT21" i="255"/>
  <c r="AV21" i="255"/>
  <c r="AU21" i="255"/>
  <c r="AD23" i="240"/>
  <c r="AH23" i="240"/>
  <c r="AD21" i="237"/>
  <c r="AA21" i="237"/>
  <c r="AK21" i="237" s="1"/>
  <c r="AF21" i="237"/>
  <c r="AH21" i="238"/>
  <c r="AF21" i="238"/>
  <c r="AI21" i="251"/>
  <c r="AD21" i="251"/>
  <c r="AG21" i="251"/>
  <c r="AH21" i="251"/>
  <c r="AF21" i="251"/>
  <c r="AF22" i="247"/>
  <c r="AF21" i="247"/>
  <c r="AP15" i="252"/>
  <c r="AX15" i="252" s="1"/>
  <c r="AU15" i="252"/>
  <c r="AV19" i="237"/>
  <c r="AW19" i="237"/>
  <c r="AQ19" i="241"/>
  <c r="AS19" i="241"/>
  <c r="AP19" i="241"/>
  <c r="AX19" i="241" s="1"/>
  <c r="AI19" i="244"/>
  <c r="AD19" i="244"/>
  <c r="AC20" i="242"/>
  <c r="AT17" i="253"/>
  <c r="AE21" i="241"/>
  <c r="AH21" i="237"/>
  <c r="AB21" i="238"/>
  <c r="AB21" i="247"/>
  <c r="AA21" i="251"/>
  <c r="AK21" i="251" s="1"/>
  <c r="AE21" i="251"/>
  <c r="AT13" i="256"/>
  <c r="AB12" i="254"/>
  <c r="AE11" i="256"/>
  <c r="AG10" i="250"/>
  <c r="AW12" i="244"/>
  <c r="AC12" i="243"/>
  <c r="AF8" i="243"/>
  <c r="AU8" i="238"/>
  <c r="AC31" i="253"/>
  <c r="AV12" i="250"/>
  <c r="AG11" i="246"/>
  <c r="AH13" i="249"/>
  <c r="AV30" i="248"/>
  <c r="AQ4" i="256"/>
  <c r="AH4" i="238"/>
  <c r="AU19" i="241"/>
  <c r="AE20" i="250"/>
  <c r="AW20" i="243"/>
  <c r="AU20" i="256"/>
  <c r="AC15" i="241"/>
  <c r="AH19" i="239"/>
  <c r="AF19" i="245"/>
  <c r="AG19" i="237"/>
  <c r="AE19" i="240"/>
  <c r="AJ19" i="240"/>
  <c r="AV19" i="252"/>
  <c r="AE16" i="247"/>
  <c r="AD20" i="237"/>
  <c r="AE20" i="237"/>
  <c r="AB21" i="237"/>
  <c r="AI21" i="237"/>
  <c r="AA21" i="241"/>
  <c r="AK21" i="241" s="1"/>
  <c r="AC21" i="251"/>
  <c r="AU22" i="239"/>
  <c r="AW21" i="255"/>
  <c r="AI20" i="239"/>
  <c r="AE20" i="239"/>
  <c r="AP20" i="246"/>
  <c r="AW20" i="246"/>
  <c r="AS20" i="254"/>
  <c r="AR20" i="254"/>
  <c r="AI19" i="237"/>
  <c r="AT16" i="251"/>
  <c r="AR14" i="237"/>
  <c r="AT14" i="250"/>
  <c r="G23" i="239"/>
  <c r="AE21" i="237"/>
  <c r="AD21" i="241"/>
  <c r="AJ21" i="251"/>
  <c r="AG21" i="237"/>
  <c r="AH20" i="246"/>
  <c r="AQ20" i="249"/>
  <c r="AC20" i="256"/>
  <c r="AJ19" i="250"/>
  <c r="AI19" i="251"/>
  <c r="AG19" i="256"/>
  <c r="AT14" i="244"/>
  <c r="AD20" i="240"/>
  <c r="AV20" i="245"/>
  <c r="AD20" i="248"/>
  <c r="AS22" i="247"/>
  <c r="AE23" i="237"/>
  <c r="AI23" i="237"/>
  <c r="AJ23" i="252"/>
  <c r="AG23" i="252"/>
  <c r="AD23" i="254"/>
  <c r="AC23" i="254"/>
  <c r="AG23" i="243"/>
  <c r="AH23" i="243"/>
  <c r="AB23" i="243"/>
  <c r="AC23" i="243"/>
  <c r="AC23" i="256"/>
  <c r="AD23" i="256"/>
  <c r="AN22" i="245"/>
  <c r="F27" i="245"/>
  <c r="Y22" i="245"/>
  <c r="F27" i="244"/>
  <c r="G27" i="244" s="1"/>
  <c r="M27" i="244" s="1"/>
  <c r="O27" i="244" s="1"/>
  <c r="P27" i="244" s="1"/>
  <c r="AN22" i="244"/>
  <c r="Y22" i="244"/>
  <c r="F27" i="243"/>
  <c r="BA22" i="243"/>
  <c r="AN22" i="243"/>
  <c r="F27" i="242"/>
  <c r="BA22" i="242"/>
  <c r="AN22" i="242"/>
  <c r="Y22" i="242"/>
  <c r="AH22" i="242" s="1"/>
  <c r="F27" i="241"/>
  <c r="Y22" i="241"/>
  <c r="AD22" i="241" s="1"/>
  <c r="BA22" i="241"/>
  <c r="F27" i="240"/>
  <c r="G27" i="240" s="1"/>
  <c r="M27" i="240" s="1"/>
  <c r="O27" i="240" s="1"/>
  <c r="P27" i="240" s="1"/>
  <c r="BA22" i="240"/>
  <c r="AN22" i="240"/>
  <c r="Y22" i="239"/>
  <c r="BA22" i="239"/>
  <c r="BA22" i="238"/>
  <c r="F27" i="238"/>
  <c r="G27" i="238" s="1"/>
  <c r="M27" i="238" s="1"/>
  <c r="O27" i="238" s="1"/>
  <c r="P27" i="238" s="1"/>
  <c r="Y22" i="238"/>
  <c r="F27" i="237"/>
  <c r="BA22" i="237"/>
  <c r="AN22" i="237"/>
  <c r="Y22" i="237"/>
  <c r="Y23" i="255"/>
  <c r="F28" i="255"/>
  <c r="G28" i="255" s="1"/>
  <c r="M28" i="255" s="1"/>
  <c r="O28" i="255" s="1"/>
  <c r="P28" i="255" s="1"/>
  <c r="BA23" i="255"/>
  <c r="AN23" i="253"/>
  <c r="AR23" i="253" s="1"/>
  <c r="F28" i="253"/>
  <c r="G28" i="253" s="1"/>
  <c r="M28" i="253" s="1"/>
  <c r="O28" i="253" s="1"/>
  <c r="P28" i="253" s="1"/>
  <c r="Y23" i="253"/>
  <c r="BA23" i="253"/>
  <c r="AN23" i="251"/>
  <c r="BA23" i="251"/>
  <c r="Y23" i="251"/>
  <c r="BA23" i="249"/>
  <c r="Y23" i="249"/>
  <c r="Y23" i="247"/>
  <c r="BA23" i="247"/>
  <c r="AN23" i="247"/>
  <c r="Y23" i="159"/>
  <c r="AJ23" i="159" s="1"/>
  <c r="AN23" i="159"/>
  <c r="AW23" i="159" s="1"/>
  <c r="Y23" i="244"/>
  <c r="AJ23" i="244" s="1"/>
  <c r="BA23" i="244"/>
  <c r="AN23" i="244"/>
  <c r="BA23" i="242"/>
  <c r="Y23" i="242"/>
  <c r="BA23" i="240"/>
  <c r="AN23" i="240"/>
  <c r="BA23" i="238"/>
  <c r="AN23" i="238"/>
  <c r="Y23" i="238"/>
  <c r="AP21" i="255"/>
  <c r="AX21" i="255" s="1"/>
  <c r="AW22" i="245"/>
  <c r="Y24" i="255"/>
  <c r="BA24" i="255"/>
  <c r="BA24" i="251"/>
  <c r="AN24" i="251"/>
  <c r="BA24" i="247"/>
  <c r="AN24" i="247"/>
  <c r="Y24" i="247"/>
  <c r="AN24" i="244"/>
  <c r="Y24" i="244"/>
  <c r="Y24" i="240"/>
  <c r="BA24" i="240"/>
  <c r="F26" i="254"/>
  <c r="BA21" i="254"/>
  <c r="AN21" i="253"/>
  <c r="BA21" i="253"/>
  <c r="Y21" i="253"/>
  <c r="F26" i="253"/>
  <c r="AN22" i="252"/>
  <c r="AW22" i="252" s="1"/>
  <c r="BA22" i="252"/>
  <c r="AH21" i="241"/>
  <c r="Y30" i="237"/>
  <c r="BA30" i="237"/>
  <c r="AE14" i="238"/>
  <c r="AI19" i="240"/>
  <c r="AP23" i="241"/>
  <c r="V29" i="248"/>
  <c r="F22" i="254"/>
  <c r="F22" i="239"/>
  <c r="G22" i="239" s="1"/>
  <c r="M22" i="239" s="1"/>
  <c r="O22" i="239" s="1"/>
  <c r="P22" i="239" s="1"/>
  <c r="AO21" i="256"/>
  <c r="Z21" i="256"/>
  <c r="AC21" i="256" s="1"/>
  <c r="AO21" i="254"/>
  <c r="AS21" i="254" s="1"/>
  <c r="BB21" i="254"/>
  <c r="AJ23" i="239"/>
  <c r="AI23" i="239"/>
  <c r="AW21" i="239"/>
  <c r="AW21" i="241"/>
  <c r="AI21" i="255"/>
  <c r="BA11" i="252"/>
  <c r="J16" i="255"/>
  <c r="K16" i="255" s="1"/>
  <c r="M16" i="255" s="1"/>
  <c r="O16" i="255" s="1"/>
  <c r="P16" i="255" s="1"/>
  <c r="AO14" i="256"/>
  <c r="F19" i="256"/>
  <c r="F27" i="248"/>
  <c r="G27" i="248" s="1"/>
  <c r="M27" i="248" s="1"/>
  <c r="O27" i="248" s="1"/>
  <c r="P27" i="248" s="1"/>
  <c r="AN21" i="159"/>
  <c r="AW21" i="159" s="1"/>
  <c r="F26" i="159"/>
  <c r="G26" i="159" s="1"/>
  <c r="M26" i="159" s="1"/>
  <c r="O26" i="159" s="1"/>
  <c r="P26" i="159" s="1"/>
  <c r="AN2" i="244"/>
  <c r="AE23" i="248"/>
  <c r="J13" i="253"/>
  <c r="K13" i="253" s="1"/>
  <c r="M13" i="253" s="1"/>
  <c r="O13" i="253" s="1"/>
  <c r="P13" i="253" s="1"/>
  <c r="BA8" i="253"/>
  <c r="AO21" i="252"/>
  <c r="F26" i="252"/>
  <c r="G26" i="252" s="1"/>
  <c r="M26" i="252" s="1"/>
  <c r="O26" i="252" s="1"/>
  <c r="P26" i="252" s="1"/>
  <c r="BB21" i="252"/>
  <c r="BA21" i="248"/>
  <c r="F26" i="248"/>
  <c r="BB25" i="253"/>
  <c r="Z25" i="253"/>
  <c r="S15" i="240"/>
  <c r="S15" i="241"/>
  <c r="W15" i="241"/>
  <c r="V29" i="241"/>
  <c r="J17" i="242"/>
  <c r="K17" i="242" s="1"/>
  <c r="V29" i="242"/>
  <c r="AE16" i="243"/>
  <c r="AV20" i="243"/>
  <c r="S15" i="249"/>
  <c r="V16" i="249"/>
  <c r="V29" i="250"/>
  <c r="S15" i="251"/>
  <c r="J18" i="252"/>
  <c r="J12" i="256"/>
  <c r="K12" i="256" s="1"/>
  <c r="J15" i="256"/>
  <c r="K15" i="256" s="1"/>
  <c r="F20" i="159"/>
  <c r="G20" i="159" s="1"/>
  <c r="M20" i="159" s="1"/>
  <c r="O20" i="159" s="1"/>
  <c r="P20" i="159" s="1"/>
  <c r="AS21" i="243"/>
  <c r="J16" i="238"/>
  <c r="K16" i="238" s="1"/>
  <c r="J18" i="238"/>
  <c r="K18" i="238" s="1"/>
  <c r="AD23" i="239"/>
  <c r="AH23" i="239"/>
  <c r="J14" i="239"/>
  <c r="K14" i="239" s="1"/>
  <c r="J18" i="239"/>
  <c r="K18" i="239" s="1"/>
  <c r="J15" i="242"/>
  <c r="K15" i="242" s="1"/>
  <c r="M15" i="242" s="1"/>
  <c r="O15" i="242" s="1"/>
  <c r="P15" i="242" s="1"/>
  <c r="J14" i="243"/>
  <c r="K14" i="243" s="1"/>
  <c r="J21" i="249"/>
  <c r="F25" i="250"/>
  <c r="G25" i="250" s="1"/>
  <c r="M25" i="250" s="1"/>
  <c r="O25" i="250" s="1"/>
  <c r="P25" i="250" s="1"/>
  <c r="J25" i="249"/>
  <c r="K25" i="249" s="1"/>
  <c r="M25" i="249" s="1"/>
  <c r="O25" i="249" s="1"/>
  <c r="P25" i="249" s="1"/>
  <c r="F27" i="255"/>
  <c r="Z25" i="252"/>
  <c r="Z25" i="159"/>
  <c r="AF31" i="159"/>
  <c r="AB31" i="159"/>
  <c r="AG31" i="159"/>
  <c r="AS9" i="159"/>
  <c r="AS8" i="159"/>
  <c r="AF30" i="159"/>
  <c r="AQ17" i="159"/>
  <c r="AF14" i="159"/>
  <c r="AF4" i="159"/>
  <c r="AB16" i="159"/>
  <c r="AW9" i="159"/>
  <c r="AT9" i="159"/>
  <c r="AA31" i="159"/>
  <c r="AK31" i="159" s="1"/>
  <c r="AE31" i="159"/>
  <c r="AJ31" i="159"/>
  <c r="AH19" i="159"/>
  <c r="AR13" i="159"/>
  <c r="AQ16" i="159"/>
  <c r="AB19" i="159"/>
  <c r="AD22" i="159"/>
  <c r="AD19" i="159"/>
  <c r="AD14" i="159"/>
  <c r="AJ17" i="159"/>
  <c r="AJ19" i="159"/>
  <c r="AW4" i="159"/>
  <c r="AW20" i="159"/>
  <c r="AW13" i="159"/>
  <c r="AP13" i="159"/>
  <c r="AJ30" i="159"/>
  <c r="AC30" i="159"/>
  <c r="AE30" i="159"/>
  <c r="J36" i="159"/>
  <c r="K36" i="159" s="1"/>
  <c r="J18" i="159"/>
  <c r="K18" i="159" s="1"/>
  <c r="F18" i="159"/>
  <c r="G18" i="159" s="1"/>
  <c r="Y13" i="159"/>
  <c r="J16" i="159"/>
  <c r="K16" i="159" s="1"/>
  <c r="AN11" i="159"/>
  <c r="J14" i="159"/>
  <c r="K14" i="159" s="1"/>
  <c r="Y9" i="159"/>
  <c r="AH4" i="159"/>
  <c r="AI19" i="159"/>
  <c r="AI22" i="159"/>
  <c r="G12" i="239"/>
  <c r="AB23" i="159"/>
  <c r="AB14" i="159"/>
  <c r="AB20" i="159"/>
  <c r="AF22" i="159"/>
  <c r="AF16" i="159"/>
  <c r="AF20" i="159"/>
  <c r="AU21" i="159"/>
  <c r="AU4" i="159"/>
  <c r="AU19" i="159"/>
  <c r="AR8" i="159"/>
  <c r="AU8" i="159"/>
  <c r="AU14" i="159"/>
  <c r="AP9" i="159"/>
  <c r="AD31" i="159"/>
  <c r="AU20" i="159"/>
  <c r="AU22" i="159"/>
  <c r="AF21" i="159"/>
  <c r="AB22" i="159"/>
  <c r="AQ13" i="159"/>
  <c r="AQ9" i="159"/>
  <c r="AR9" i="159"/>
  <c r="AT8" i="159"/>
  <c r="AV8" i="159"/>
  <c r="AB30" i="159"/>
  <c r="AH30" i="159"/>
  <c r="AH31" i="159"/>
  <c r="AC31" i="159"/>
  <c r="AU15" i="159"/>
  <c r="AQ15" i="159"/>
  <c r="AQ20" i="159"/>
  <c r="AF15" i="159"/>
  <c r="AB15" i="159"/>
  <c r="AW14" i="159"/>
  <c r="AS19" i="159"/>
  <c r="AJ14" i="159"/>
  <c r="AJ4" i="159"/>
  <c r="AD20" i="159"/>
  <c r="AQ23" i="159"/>
  <c r="AF23" i="159"/>
  <c r="AJ21" i="159"/>
  <c r="AD21" i="159"/>
  <c r="AA21" i="159"/>
  <c r="AA19" i="159"/>
  <c r="AK19" i="159" s="1"/>
  <c r="AA20" i="159"/>
  <c r="AE23" i="159"/>
  <c r="AE16" i="159"/>
  <c r="AE14" i="159"/>
  <c r="AP14" i="159"/>
  <c r="AX14" i="159" s="1"/>
  <c r="AT21" i="159"/>
  <c r="AT4" i="159"/>
  <c r="AT15" i="159"/>
  <c r="BA13" i="159"/>
  <c r="Y12" i="159"/>
  <c r="AN31" i="159"/>
  <c r="Y11" i="159"/>
  <c r="Y10" i="159"/>
  <c r="F36" i="159"/>
  <c r="Y29" i="159"/>
  <c r="F17" i="159"/>
  <c r="G17" i="159" s="1"/>
  <c r="Z10" i="159"/>
  <c r="AI10" i="159" s="1"/>
  <c r="BB10" i="159"/>
  <c r="AN5" i="159"/>
  <c r="J35" i="159"/>
  <c r="K35" i="159" s="1"/>
  <c r="M35" i="159" s="1"/>
  <c r="O35" i="159" s="1"/>
  <c r="P35" i="159" s="1"/>
  <c r="AN30" i="159"/>
  <c r="AI14" i="159"/>
  <c r="AI4" i="159"/>
  <c r="AX7" i="255"/>
  <c r="AU7" i="159"/>
  <c r="AH21" i="159"/>
  <c r="AH16" i="159"/>
  <c r="AQ22" i="159"/>
  <c r="AB21" i="159"/>
  <c r="AI16" i="159"/>
  <c r="AI20" i="159"/>
  <c r="W15" i="250"/>
  <c r="V16" i="250"/>
  <c r="G13" i="243"/>
  <c r="F12" i="243"/>
  <c r="G12" i="243" s="1"/>
  <c r="AS13" i="253"/>
  <c r="AQ13" i="253"/>
  <c r="AT13" i="253"/>
  <c r="AR9" i="244"/>
  <c r="AR7" i="244" s="1"/>
  <c r="AU9" i="244"/>
  <c r="AU7" i="244" s="1"/>
  <c r="AV9" i="244"/>
  <c r="AV7" i="244" s="1"/>
  <c r="AT9" i="244"/>
  <c r="AT7" i="244" s="1"/>
  <c r="AU8" i="243"/>
  <c r="AT8" i="243"/>
  <c r="AA30" i="238"/>
  <c r="AK30" i="238" s="1"/>
  <c r="AG30" i="238"/>
  <c r="AF30" i="238"/>
  <c r="AF10" i="252"/>
  <c r="AI10" i="252"/>
  <c r="AG10" i="252"/>
  <c r="AH10" i="252"/>
  <c r="AV10" i="240"/>
  <c r="AP10" i="240"/>
  <c r="AX10" i="240" s="1"/>
  <c r="AW10" i="240"/>
  <c r="AT10" i="240"/>
  <c r="AR9" i="245"/>
  <c r="AR7" i="245" s="1"/>
  <c r="AQ9" i="245"/>
  <c r="AP9" i="245"/>
  <c r="AT9" i="245"/>
  <c r="AF9" i="242"/>
  <c r="AF7" i="242" s="1"/>
  <c r="AA9" i="242"/>
  <c r="AK9" i="242" s="1"/>
  <c r="AK7" i="242" s="1"/>
  <c r="AB9" i="242"/>
  <c r="AB7" i="242" s="1"/>
  <c r="AD8" i="250"/>
  <c r="AD7" i="250" s="1"/>
  <c r="AC8" i="250"/>
  <c r="AC7" i="250" s="1"/>
  <c r="AE8" i="250"/>
  <c r="AE7" i="250" s="1"/>
  <c r="AJ8" i="250"/>
  <c r="AF8" i="250"/>
  <c r="AF7" i="250" s="1"/>
  <c r="AQ30" i="256"/>
  <c r="AR30" i="256"/>
  <c r="AS30" i="256"/>
  <c r="AU30" i="256"/>
  <c r="AT30" i="256"/>
  <c r="AI11" i="240"/>
  <c r="AF11" i="240"/>
  <c r="AA11" i="240"/>
  <c r="AK11" i="240" s="1"/>
  <c r="AH11" i="240"/>
  <c r="AG11" i="240"/>
  <c r="AJ11" i="240"/>
  <c r="AP11" i="245"/>
  <c r="AX11" i="245" s="1"/>
  <c r="AW11" i="245"/>
  <c r="AQ11" i="245"/>
  <c r="AE4" i="244"/>
  <c r="AB4" i="244"/>
  <c r="AJ4" i="251"/>
  <c r="AC4" i="251"/>
  <c r="AD4" i="251"/>
  <c r="AB4" i="251"/>
  <c r="AG4" i="251"/>
  <c r="AF4" i="251"/>
  <c r="AV4" i="253"/>
  <c r="AT4" i="253"/>
  <c r="AR4" i="253"/>
  <c r="AC4" i="256"/>
  <c r="AD4" i="256"/>
  <c r="AF4" i="256"/>
  <c r="J13" i="237"/>
  <c r="K13" i="237" s="1"/>
  <c r="BA8" i="237"/>
  <c r="AN8" i="237"/>
  <c r="F13" i="237"/>
  <c r="BA6" i="238"/>
  <c r="AN6" i="238"/>
  <c r="AN7" i="238"/>
  <c r="BA7" i="238"/>
  <c r="AO9" i="238"/>
  <c r="Z9" i="238"/>
  <c r="F14" i="238"/>
  <c r="G14" i="238" s="1"/>
  <c r="BB9" i="238"/>
  <c r="J13" i="240"/>
  <c r="K13" i="240" s="1"/>
  <c r="AN8" i="240"/>
  <c r="BB10" i="241"/>
  <c r="AO10" i="241"/>
  <c r="Y11" i="241"/>
  <c r="BA11" i="241"/>
  <c r="AN28" i="241"/>
  <c r="Y28" i="241"/>
  <c r="BA29" i="241"/>
  <c r="AN29" i="241"/>
  <c r="Y29" i="241"/>
  <c r="BB31" i="241"/>
  <c r="F36" i="241"/>
  <c r="AO31" i="241"/>
  <c r="AD22" i="242"/>
  <c r="AD15" i="242"/>
  <c r="AD16" i="242"/>
  <c r="AD4" i="242"/>
  <c r="AD17" i="242"/>
  <c r="AH19" i="242"/>
  <c r="AQ14" i="242"/>
  <c r="AQ21" i="242"/>
  <c r="AQ23" i="242"/>
  <c r="AQ16" i="242"/>
  <c r="AQ17" i="242"/>
  <c r="AU21" i="242"/>
  <c r="AU16" i="242"/>
  <c r="AU14" i="242"/>
  <c r="AA23" i="243"/>
  <c r="AA21" i="243"/>
  <c r="AK21" i="243" s="1"/>
  <c r="AA16" i="243"/>
  <c r="AA17" i="243"/>
  <c r="AK17" i="243" s="1"/>
  <c r="AI23" i="243"/>
  <c r="AI16" i="243"/>
  <c r="AR20" i="243"/>
  <c r="AR15" i="243"/>
  <c r="AR22" i="243"/>
  <c r="AR16" i="243"/>
  <c r="AR21" i="243"/>
  <c r="Z12" i="245"/>
  <c r="F17" i="245"/>
  <c r="G17" i="245" s="1"/>
  <c r="AO12" i="245"/>
  <c r="AU12" i="245" s="1"/>
  <c r="AN13" i="245"/>
  <c r="BA13" i="245"/>
  <c r="AA20" i="246"/>
  <c r="AK20" i="246" s="1"/>
  <c r="AA14" i="246"/>
  <c r="AK14" i="246" s="1"/>
  <c r="AA15" i="246"/>
  <c r="AA8" i="246"/>
  <c r="AE20" i="246"/>
  <c r="AE15" i="246"/>
  <c r="AE8" i="246"/>
  <c r="AE7" i="246" s="1"/>
  <c r="AI21" i="246"/>
  <c r="AI20" i="246"/>
  <c r="AI16" i="246"/>
  <c r="AR22" i="246"/>
  <c r="AR17" i="246"/>
  <c r="AR14" i="246"/>
  <c r="AR8" i="246"/>
  <c r="AR7" i="246" s="1"/>
  <c r="AR15" i="246"/>
  <c r="AR21" i="246"/>
  <c r="AR16" i="246"/>
  <c r="AV16" i="246"/>
  <c r="AV17" i="246"/>
  <c r="AV15" i="246"/>
  <c r="BB10" i="246"/>
  <c r="F15" i="246"/>
  <c r="G15" i="246" s="1"/>
  <c r="J16" i="246"/>
  <c r="K16" i="246" s="1"/>
  <c r="AN11" i="246"/>
  <c r="F17" i="246"/>
  <c r="G17" i="246" s="1"/>
  <c r="AN12" i="246"/>
  <c r="Y12" i="246"/>
  <c r="BB30" i="247"/>
  <c r="AO30" i="247"/>
  <c r="AV30" i="247" s="1"/>
  <c r="Z30" i="247"/>
  <c r="Z12" i="248"/>
  <c r="BB12" i="248"/>
  <c r="F17" i="248"/>
  <c r="G17" i="248" s="1"/>
  <c r="AO13" i="248"/>
  <c r="F18" i="248"/>
  <c r="G18" i="248" s="1"/>
  <c r="Z13" i="248"/>
  <c r="BB13" i="248"/>
  <c r="BA31" i="248"/>
  <c r="F36" i="248"/>
  <c r="Y31" i="248"/>
  <c r="AN31" i="248"/>
  <c r="AC15" i="249"/>
  <c r="AC21" i="249"/>
  <c r="AC17" i="249"/>
  <c r="AG17" i="249"/>
  <c r="AG15" i="249"/>
  <c r="AG22" i="249"/>
  <c r="AP21" i="249"/>
  <c r="AX21" i="249" s="1"/>
  <c r="AP17" i="249"/>
  <c r="AP16" i="249"/>
  <c r="AX16" i="249" s="1"/>
  <c r="AP30" i="249"/>
  <c r="AX30" i="249" s="1"/>
  <c r="AP22" i="249"/>
  <c r="AX22" i="249" s="1"/>
  <c r="AP15" i="249"/>
  <c r="AX15" i="249" s="1"/>
  <c r="AT21" i="249"/>
  <c r="AT16" i="249"/>
  <c r="AT22" i="249"/>
  <c r="AT30" i="249"/>
  <c r="Y7" i="249"/>
  <c r="AN7" i="249"/>
  <c r="Y8" i="249"/>
  <c r="F13" i="249"/>
  <c r="Z11" i="250"/>
  <c r="AO11" i="250"/>
  <c r="Z13" i="250"/>
  <c r="AO13" i="250"/>
  <c r="BB13" i="250"/>
  <c r="AQ7" i="245"/>
  <c r="AD7" i="243"/>
  <c r="AA7" i="252"/>
  <c r="AX17" i="254"/>
  <c r="AK23" i="243"/>
  <c r="AE23" i="246"/>
  <c r="AI22" i="246"/>
  <c r="AI22" i="243"/>
  <c r="AP4" i="240"/>
  <c r="AX4" i="240" s="1"/>
  <c r="AH8" i="250"/>
  <c r="AA4" i="251"/>
  <c r="AK4" i="251" s="1"/>
  <c r="AB10" i="250"/>
  <c r="AU11" i="245"/>
  <c r="AS9" i="245"/>
  <c r="AS7" i="245" s="1"/>
  <c r="AR11" i="245"/>
  <c r="AP9" i="244"/>
  <c r="AQ8" i="243"/>
  <c r="AQ9" i="242"/>
  <c r="AQ7" i="242" s="1"/>
  <c r="AI9" i="243"/>
  <c r="AI7" i="243" s="1"/>
  <c r="AU10" i="242"/>
  <c r="AH8" i="242"/>
  <c r="AI9" i="242"/>
  <c r="AI7" i="242" s="1"/>
  <c r="F16" i="241"/>
  <c r="G16" i="241" s="1"/>
  <c r="AS10" i="240"/>
  <c r="Y8" i="240"/>
  <c r="AD11" i="240"/>
  <c r="AA30" i="252"/>
  <c r="AK30" i="252" s="1"/>
  <c r="AC10" i="252"/>
  <c r="AB8" i="250"/>
  <c r="AB7" i="250" s="1"/>
  <c r="AC13" i="249"/>
  <c r="AN8" i="249"/>
  <c r="AV8" i="246"/>
  <c r="AV7" i="246" s="1"/>
  <c r="AF12" i="255"/>
  <c r="AH12" i="255"/>
  <c r="AR13" i="246"/>
  <c r="AC13" i="243"/>
  <c r="AD13" i="243"/>
  <c r="AB13" i="243"/>
  <c r="AF9" i="239"/>
  <c r="AA9" i="239"/>
  <c r="AK9" i="239" s="1"/>
  <c r="AI9" i="239"/>
  <c r="AI7" i="239" s="1"/>
  <c r="AE9" i="239"/>
  <c r="AT10" i="237"/>
  <c r="AU10" i="237"/>
  <c r="AV10" i="237"/>
  <c r="AR10" i="237"/>
  <c r="AP10" i="237"/>
  <c r="AX10" i="237" s="1"/>
  <c r="AJ31" i="245"/>
  <c r="AA31" i="245"/>
  <c r="AK31" i="245" s="1"/>
  <c r="AB31" i="245"/>
  <c r="AG31" i="245"/>
  <c r="BA28" i="241"/>
  <c r="AE9" i="249"/>
  <c r="AI9" i="249"/>
  <c r="AF9" i="256"/>
  <c r="AC9" i="256"/>
  <c r="AC7" i="256" s="1"/>
  <c r="AA9" i="256"/>
  <c r="AK9" i="256" s="1"/>
  <c r="AJ9" i="256"/>
  <c r="AD13" i="252"/>
  <c r="AJ11" i="254"/>
  <c r="AA11" i="254"/>
  <c r="AK11" i="254" s="1"/>
  <c r="AF11" i="254"/>
  <c r="AG11" i="254"/>
  <c r="AB11" i="254"/>
  <c r="AO12" i="248"/>
  <c r="Z31" i="241"/>
  <c r="BB11" i="250"/>
  <c r="AT9" i="256"/>
  <c r="AT7" i="256" s="1"/>
  <c r="AS9" i="256"/>
  <c r="AS7" i="256" s="1"/>
  <c r="AJ10" i="256"/>
  <c r="AI10" i="256"/>
  <c r="AH10" i="256"/>
  <c r="AD10" i="256"/>
  <c r="AC10" i="256"/>
  <c r="AG10" i="256"/>
  <c r="AB10" i="256"/>
  <c r="AW30" i="245"/>
  <c r="AP30" i="245"/>
  <c r="AX30" i="245" s="1"/>
  <c r="AR30" i="245"/>
  <c r="AU30" i="245"/>
  <c r="AA12" i="238"/>
  <c r="AK12" i="238" s="1"/>
  <c r="AC12" i="238"/>
  <c r="AI12" i="238"/>
  <c r="AF12" i="238"/>
  <c r="AE12" i="238"/>
  <c r="AB12" i="238"/>
  <c r="AV31" i="245"/>
  <c r="AS31" i="245"/>
  <c r="AT31" i="245"/>
  <c r="AP8" i="241"/>
  <c r="AP7" i="241" s="1"/>
  <c r="AV8" i="241"/>
  <c r="AQ8" i="241"/>
  <c r="AQ7" i="241" s="1"/>
  <c r="AW8" i="241"/>
  <c r="AV30" i="238"/>
  <c r="AS30" i="238"/>
  <c r="AG8" i="256"/>
  <c r="AG7" i="256" s="1"/>
  <c r="AF8" i="256"/>
  <c r="AF7" i="256" s="1"/>
  <c r="AI8" i="256"/>
  <c r="AI7" i="256" s="1"/>
  <c r="AJ30" i="253"/>
  <c r="AU9" i="243"/>
  <c r="AQ9" i="243"/>
  <c r="AW9" i="243"/>
  <c r="AW7" i="243" s="1"/>
  <c r="AP9" i="243"/>
  <c r="AX9" i="243" s="1"/>
  <c r="AT9" i="243"/>
  <c r="AR11" i="248"/>
  <c r="AU11" i="248"/>
  <c r="AW11" i="248"/>
  <c r="AI4" i="251"/>
  <c r="AE4" i="256"/>
  <c r="AV4" i="254"/>
  <c r="AA4" i="255"/>
  <c r="AI4" i="255"/>
  <c r="AF4" i="255"/>
  <c r="G28" i="244"/>
  <c r="M28" i="244" s="1"/>
  <c r="F23" i="244"/>
  <c r="AG30" i="249"/>
  <c r="AF30" i="249"/>
  <c r="AJ30" i="249"/>
  <c r="AB30" i="249"/>
  <c r="AR14" i="243"/>
  <c r="AI15" i="243"/>
  <c r="AC14" i="249"/>
  <c r="AU7" i="242"/>
  <c r="AS7" i="244"/>
  <c r="AT7" i="254"/>
  <c r="AI7" i="248"/>
  <c r="AS7" i="248"/>
  <c r="AX4" i="245"/>
  <c r="AK15" i="246"/>
  <c r="AV17" i="243"/>
  <c r="AH4" i="251"/>
  <c r="AI10" i="250"/>
  <c r="AA10" i="252"/>
  <c r="AC8" i="252"/>
  <c r="AC7" i="252" s="1"/>
  <c r="AW4" i="240"/>
  <c r="AQ22" i="242"/>
  <c r="AH23" i="242"/>
  <c r="AE23" i="243"/>
  <c r="AE22" i="246"/>
  <c r="AG21" i="249"/>
  <c r="AE22" i="243"/>
  <c r="AE4" i="251"/>
  <c r="AP4" i="253"/>
  <c r="AU12" i="250"/>
  <c r="AD10" i="250"/>
  <c r="AW9" i="245"/>
  <c r="AW7" i="245" s="1"/>
  <c r="AA30" i="245"/>
  <c r="AK30" i="245" s="1"/>
  <c r="AQ9" i="244"/>
  <c r="AQ7" i="244" s="1"/>
  <c r="AS8" i="243"/>
  <c r="AS7" i="243" s="1"/>
  <c r="AG13" i="243"/>
  <c r="AH8" i="243"/>
  <c r="AQ12" i="242"/>
  <c r="AF9" i="243"/>
  <c r="AF7" i="243" s="1"/>
  <c r="AR8" i="241"/>
  <c r="AH9" i="242"/>
  <c r="AD9" i="242"/>
  <c r="AD7" i="242" s="1"/>
  <c r="AN11" i="241"/>
  <c r="AQ10" i="240"/>
  <c r="AC11" i="240"/>
  <c r="AJ8" i="239"/>
  <c r="AJ7" i="239" s="1"/>
  <c r="AR10" i="240"/>
  <c r="AB11" i="240"/>
  <c r="AB9" i="239"/>
  <c r="AJ12" i="238"/>
  <c r="AD30" i="256"/>
  <c r="AT12" i="256"/>
  <c r="AJ8" i="256"/>
  <c r="AW13" i="253"/>
  <c r="AO10" i="246"/>
  <c r="BA8" i="249"/>
  <c r="AV12" i="254"/>
  <c r="AQ12" i="256"/>
  <c r="AH10" i="250"/>
  <c r="AC10" i="250"/>
  <c r="AG30" i="243"/>
  <c r="AA30" i="243"/>
  <c r="AK30" i="243" s="1"/>
  <c r="AE30" i="243"/>
  <c r="AH30" i="243"/>
  <c r="AF30" i="243"/>
  <c r="AB30" i="243"/>
  <c r="AR9" i="242"/>
  <c r="AR7" i="242" s="1"/>
  <c r="AU8" i="239"/>
  <c r="AU7" i="239" s="1"/>
  <c r="AP8" i="239"/>
  <c r="AW8" i="239"/>
  <c r="AW7" i="239" s="1"/>
  <c r="AQ8" i="239"/>
  <c r="AQ7" i="239" s="1"/>
  <c r="AS8" i="239"/>
  <c r="AS7" i="239" s="1"/>
  <c r="AN5" i="238"/>
  <c r="BB12" i="245"/>
  <c r="AR10" i="252"/>
  <c r="AW10" i="252"/>
  <c r="AP10" i="252"/>
  <c r="AR9" i="241"/>
  <c r="AU9" i="241"/>
  <c r="AU7" i="241" s="1"/>
  <c r="AG10" i="251"/>
  <c r="AF10" i="251"/>
  <c r="AJ10" i="251"/>
  <c r="AD10" i="251"/>
  <c r="AS31" i="247"/>
  <c r="AF8" i="245"/>
  <c r="AF7" i="245" s="1"/>
  <c r="AA8" i="245"/>
  <c r="AB8" i="245"/>
  <c r="AB7" i="245" s="1"/>
  <c r="AH8" i="245"/>
  <c r="AW12" i="238"/>
  <c r="AR12" i="238"/>
  <c r="AV12" i="238"/>
  <c r="AT12" i="238"/>
  <c r="AJ8" i="241"/>
  <c r="AB8" i="241"/>
  <c r="AH8" i="241"/>
  <c r="AI8" i="241"/>
  <c r="AD8" i="241"/>
  <c r="AC8" i="241"/>
  <c r="AA8" i="241"/>
  <c r="AK8" i="241" s="1"/>
  <c r="AE9" i="237"/>
  <c r="AD9" i="237"/>
  <c r="AG9" i="237"/>
  <c r="F18" i="250"/>
  <c r="G18" i="250" s="1"/>
  <c r="AD30" i="244"/>
  <c r="AB30" i="244"/>
  <c r="AE30" i="244"/>
  <c r="AF30" i="244"/>
  <c r="AC30" i="244"/>
  <c r="Z10" i="246"/>
  <c r="AI11" i="244"/>
  <c r="AD11" i="244"/>
  <c r="AG11" i="244"/>
  <c r="AA11" i="244"/>
  <c r="AK11" i="244" s="1"/>
  <c r="AI8" i="254"/>
  <c r="AI7" i="254" s="1"/>
  <c r="AB8" i="254"/>
  <c r="AB7" i="254" s="1"/>
  <c r="AD8" i="254"/>
  <c r="AD7" i="254" s="1"/>
  <c r="AV4" i="251"/>
  <c r="AF4" i="253"/>
  <c r="AT4" i="237"/>
  <c r="AS4" i="237"/>
  <c r="AU4" i="237"/>
  <c r="AQ4" i="237"/>
  <c r="AC4" i="241"/>
  <c r="AE4" i="241"/>
  <c r="AA4" i="241"/>
  <c r="AC4" i="254"/>
  <c r="AI4" i="254"/>
  <c r="AA4" i="247"/>
  <c r="AB4" i="247"/>
  <c r="AA4" i="243"/>
  <c r="AD4" i="243"/>
  <c r="AF4" i="243"/>
  <c r="AA4" i="246"/>
  <c r="AJ4" i="252"/>
  <c r="AF4" i="252"/>
  <c r="AD4" i="252"/>
  <c r="AA4" i="252"/>
  <c r="AK4" i="252" s="1"/>
  <c r="AE14" i="246"/>
  <c r="AA7" i="246"/>
  <c r="AJ7" i="250"/>
  <c r="AH7" i="250"/>
  <c r="AI7" i="251"/>
  <c r="G11" i="245"/>
  <c r="AF7" i="252"/>
  <c r="F11" i="252"/>
  <c r="AK19" i="249"/>
  <c r="AG4" i="256"/>
  <c r="AV9" i="245"/>
  <c r="AV7" i="245" s="1"/>
  <c r="AC30" i="249"/>
  <c r="AS30" i="247"/>
  <c r="AW12" i="250"/>
  <c r="AA31" i="246"/>
  <c r="AK31" i="246" s="1"/>
  <c r="AR31" i="246"/>
  <c r="AT11" i="245"/>
  <c r="Y5" i="245"/>
  <c r="AR30" i="243"/>
  <c r="AP8" i="243"/>
  <c r="AD13" i="242"/>
  <c r="AV8" i="243"/>
  <c r="AV7" i="243" s="1"/>
  <c r="AG30" i="242"/>
  <c r="AC30" i="242"/>
  <c r="AJ9" i="242"/>
  <c r="AJ7" i="242" s="1"/>
  <c r="AU10" i="240"/>
  <c r="BA8" i="240"/>
  <c r="AD30" i="238"/>
  <c r="F15" i="241"/>
  <c r="G15" i="241" s="1"/>
  <c r="AE11" i="240"/>
  <c r="Y6" i="238"/>
  <c r="AV30" i="256"/>
  <c r="AD8" i="252"/>
  <c r="AD7" i="252" s="1"/>
  <c r="AE10" i="252"/>
  <c r="BA7" i="249"/>
  <c r="AR11" i="256"/>
  <c r="AV11" i="256"/>
  <c r="AG30" i="252"/>
  <c r="AJ30" i="252"/>
  <c r="AH30" i="252"/>
  <c r="AD30" i="245"/>
  <c r="AB30" i="245"/>
  <c r="AF30" i="245"/>
  <c r="AC30" i="245"/>
  <c r="AP12" i="244"/>
  <c r="AX12" i="244" s="1"/>
  <c r="AS12" i="244"/>
  <c r="AR12" i="244"/>
  <c r="AJ8" i="243"/>
  <c r="AJ7" i="243" s="1"/>
  <c r="AA8" i="243"/>
  <c r="AG8" i="243"/>
  <c r="V16" i="241"/>
  <c r="AG13" i="244"/>
  <c r="AV30" i="243"/>
  <c r="AT30" i="243"/>
  <c r="AP30" i="243"/>
  <c r="AX30" i="243" s="1"/>
  <c r="Z10" i="241"/>
  <c r="AR9" i="243"/>
  <c r="AR7" i="243" s="1"/>
  <c r="AD8" i="239"/>
  <c r="AD7" i="239" s="1"/>
  <c r="AE8" i="239"/>
  <c r="AE7" i="239" s="1"/>
  <c r="AB8" i="239"/>
  <c r="AB7" i="239" s="1"/>
  <c r="AG8" i="239"/>
  <c r="AG7" i="239" s="1"/>
  <c r="AA8" i="239"/>
  <c r="AF8" i="239"/>
  <c r="AF7" i="239" s="1"/>
  <c r="AU31" i="239"/>
  <c r="AW31" i="239"/>
  <c r="AV31" i="239"/>
  <c r="Y5" i="238"/>
  <c r="BA12" i="246"/>
  <c r="F35" i="247"/>
  <c r="AA9" i="243"/>
  <c r="AK9" i="243" s="1"/>
  <c r="AH9" i="243"/>
  <c r="AD10" i="244"/>
  <c r="AI10" i="244"/>
  <c r="AB10" i="244"/>
  <c r="AP9" i="242"/>
  <c r="AV9" i="242"/>
  <c r="AV7" i="242" s="1"/>
  <c r="AR13" i="243"/>
  <c r="AV12" i="245"/>
  <c r="AQ12" i="245"/>
  <c r="AS12" i="245"/>
  <c r="AU13" i="241"/>
  <c r="AT13" i="241"/>
  <c r="AW13" i="241"/>
  <c r="AH12" i="253"/>
  <c r="AJ12" i="253"/>
  <c r="AI12" i="253"/>
  <c r="AF12" i="253"/>
  <c r="AE12" i="253"/>
  <c r="AD12" i="253"/>
  <c r="AU13" i="254"/>
  <c r="AR13" i="254"/>
  <c r="AS13" i="254"/>
  <c r="AQ12" i="250"/>
  <c r="AS12" i="250"/>
  <c r="AT12" i="250"/>
  <c r="Y8" i="237"/>
  <c r="AW10" i="254"/>
  <c r="AQ10" i="254"/>
  <c r="AU10" i="254"/>
  <c r="AF13" i="252"/>
  <c r="AI13" i="252"/>
  <c r="AE13" i="252"/>
  <c r="AE31" i="241"/>
  <c r="AG31" i="241"/>
  <c r="AC31" i="241"/>
  <c r="BA5" i="245"/>
  <c r="AA4" i="244"/>
  <c r="AB4" i="248"/>
  <c r="AF4" i="248"/>
  <c r="AI4" i="248"/>
  <c r="AS4" i="245"/>
  <c r="AQ4" i="245"/>
  <c r="AQ4" i="254"/>
  <c r="AW4" i="254"/>
  <c r="AS4" i="254"/>
  <c r="AT4" i="254"/>
  <c r="AJ4" i="249"/>
  <c r="AA4" i="249"/>
  <c r="AK4" i="249" s="1"/>
  <c r="AC4" i="249"/>
  <c r="AB4" i="249"/>
  <c r="AR4" i="249"/>
  <c r="AP4" i="249"/>
  <c r="AX4" i="249" s="1"/>
  <c r="AJ4" i="253"/>
  <c r="AG4" i="253"/>
  <c r="AD4" i="253"/>
  <c r="AA4" i="239"/>
  <c r="AE4" i="239"/>
  <c r="AF4" i="239"/>
  <c r="AU15" i="242"/>
  <c r="AS15" i="242"/>
  <c r="AR15" i="242"/>
  <c r="AT15" i="242"/>
  <c r="AV15" i="242"/>
  <c r="AP15" i="242"/>
  <c r="AX15" i="242" s="1"/>
  <c r="AW15" i="242"/>
  <c r="AQ15" i="242"/>
  <c r="AQ15" i="245"/>
  <c r="AU15" i="245"/>
  <c r="AP15" i="245"/>
  <c r="AX15" i="245" s="1"/>
  <c r="AR15" i="245"/>
  <c r="AA15" i="247"/>
  <c r="AK15" i="247" s="1"/>
  <c r="AJ15" i="247"/>
  <c r="AC15" i="247"/>
  <c r="AI15" i="247"/>
  <c r="AF15" i="247"/>
  <c r="AE15" i="247"/>
  <c r="AB15" i="247"/>
  <c r="AG15" i="247"/>
  <c r="AH15" i="247"/>
  <c r="AG14" i="243"/>
  <c r="AI14" i="243"/>
  <c r="AB14" i="243"/>
  <c r="AH14" i="243"/>
  <c r="AE14" i="243"/>
  <c r="AA14" i="243"/>
  <c r="AK14" i="243" s="1"/>
  <c r="AV9" i="251"/>
  <c r="AV7" i="251" s="1"/>
  <c r="AR9" i="251"/>
  <c r="AR7" i="251" s="1"/>
  <c r="AE13" i="249"/>
  <c r="AB13" i="249"/>
  <c r="AV9" i="241"/>
  <c r="AW9" i="241"/>
  <c r="AT12" i="242"/>
  <c r="AS12" i="242"/>
  <c r="AU12" i="242"/>
  <c r="AW31" i="240"/>
  <c r="AT31" i="240"/>
  <c r="AS31" i="240"/>
  <c r="AR31" i="240"/>
  <c r="AJ30" i="255"/>
  <c r="AB30" i="255"/>
  <c r="AG30" i="255"/>
  <c r="AT13" i="251"/>
  <c r="AW13" i="251"/>
  <c r="AT9" i="238"/>
  <c r="AT7" i="238" s="1"/>
  <c r="AE13" i="247"/>
  <c r="AA13" i="247"/>
  <c r="AH13" i="247"/>
  <c r="AI10" i="245"/>
  <c r="AD10" i="245"/>
  <c r="AE10" i="245"/>
  <c r="AA8" i="251"/>
  <c r="AJ9" i="237"/>
  <c r="AC12" i="240"/>
  <c r="AI12" i="240"/>
  <c r="AF12" i="240"/>
  <c r="AB8" i="256"/>
  <c r="AB7" i="256" s="1"/>
  <c r="AD8" i="256"/>
  <c r="AD7" i="256" s="1"/>
  <c r="AA8" i="256"/>
  <c r="AP12" i="239"/>
  <c r="AX12" i="239" s="1"/>
  <c r="AW12" i="239"/>
  <c r="AF10" i="238"/>
  <c r="AA10" i="238"/>
  <c r="AK10" i="238" s="1"/>
  <c r="AD10" i="238"/>
  <c r="AV10" i="244"/>
  <c r="AP10" i="244"/>
  <c r="AX10" i="244" s="1"/>
  <c r="AE15" i="252"/>
  <c r="AI15" i="252"/>
  <c r="AH15" i="252"/>
  <c r="AB14" i="253"/>
  <c r="AH14" i="253"/>
  <c r="AJ14" i="253"/>
  <c r="AE20" i="253"/>
  <c r="AC20" i="253"/>
  <c r="AB20" i="253"/>
  <c r="AA20" i="254"/>
  <c r="AK20" i="254" s="1"/>
  <c r="AF20" i="254"/>
  <c r="AE20" i="254"/>
  <c r="AH20" i="254"/>
  <c r="AB20" i="254"/>
  <c r="AD20" i="254"/>
  <c r="AJ20" i="254"/>
  <c r="AC20" i="254"/>
  <c r="AA20" i="255"/>
  <c r="AD20" i="255"/>
  <c r="AI20" i="255"/>
  <c r="AF20" i="255"/>
  <c r="AJ17" i="253"/>
  <c r="AG17" i="253"/>
  <c r="AH17" i="253"/>
  <c r="AB17" i="253"/>
  <c r="AA17" i="253"/>
  <c r="AK17" i="253" s="1"/>
  <c r="AF17" i="253"/>
  <c r="AR17" i="256"/>
  <c r="AS17" i="256"/>
  <c r="AG23" i="249"/>
  <c r="AF23" i="249"/>
  <c r="AD23" i="249"/>
  <c r="AH23" i="249"/>
  <c r="AA23" i="249"/>
  <c r="AK23" i="249" s="1"/>
  <c r="AJ23" i="249"/>
  <c r="AI23" i="249"/>
  <c r="AJ23" i="251"/>
  <c r="AH23" i="251"/>
  <c r="AF23" i="251"/>
  <c r="AC23" i="251"/>
  <c r="AE23" i="251"/>
  <c r="AB23" i="251"/>
  <c r="AG23" i="251"/>
  <c r="AE21" i="242"/>
  <c r="AD21" i="242"/>
  <c r="AJ21" i="242"/>
  <c r="AC21" i="242"/>
  <c r="AA21" i="242"/>
  <c r="AK21" i="242" s="1"/>
  <c r="AI21" i="242"/>
  <c r="AF21" i="242"/>
  <c r="AU21" i="247"/>
  <c r="AV21" i="247"/>
  <c r="AQ21" i="247"/>
  <c r="AT21" i="247"/>
  <c r="AW21" i="247"/>
  <c r="AP21" i="247"/>
  <c r="AX21" i="247" s="1"/>
  <c r="AC22" i="251"/>
  <c r="AI22" i="251"/>
  <c r="AH22" i="251"/>
  <c r="AJ22" i="251"/>
  <c r="AE22" i="251"/>
  <c r="AB22" i="251"/>
  <c r="AD22" i="251"/>
  <c r="AA22" i="251"/>
  <c r="AK22" i="251" s="1"/>
  <c r="AF22" i="251"/>
  <c r="AG22" i="251"/>
  <c r="AJ22" i="253"/>
  <c r="AE22" i="253"/>
  <c r="AF22" i="253"/>
  <c r="AA22" i="253"/>
  <c r="AK22" i="253" s="1"/>
  <c r="AB22" i="253"/>
  <c r="AC22" i="253"/>
  <c r="AI22" i="253"/>
  <c r="AH22" i="253"/>
  <c r="AC22" i="254"/>
  <c r="AD22" i="254"/>
  <c r="AH22" i="254"/>
  <c r="AG22" i="254"/>
  <c r="G34" i="245"/>
  <c r="G33" i="245" s="1"/>
  <c r="AG12" i="243"/>
  <c r="AG8" i="237"/>
  <c r="AH31" i="247"/>
  <c r="AI10" i="255"/>
  <c r="AS31" i="256"/>
  <c r="AT31" i="256"/>
  <c r="AU31" i="256"/>
  <c r="AQ9" i="256"/>
  <c r="AQ7" i="256" s="1"/>
  <c r="AD9" i="255"/>
  <c r="AC9" i="255"/>
  <c r="AU30" i="252"/>
  <c r="AT12" i="249"/>
  <c r="AT8" i="245"/>
  <c r="AT7" i="245" s="1"/>
  <c r="AU11" i="255"/>
  <c r="AS11" i="255"/>
  <c r="AG31" i="253"/>
  <c r="AA31" i="253"/>
  <c r="AH31" i="253"/>
  <c r="AF13" i="251"/>
  <c r="AB13" i="251"/>
  <c r="AU13" i="251"/>
  <c r="AF11" i="245"/>
  <c r="AB11" i="245"/>
  <c r="AH9" i="245"/>
  <c r="AA9" i="245"/>
  <c r="AK9" i="245" s="1"/>
  <c r="AP9" i="239"/>
  <c r="AX9" i="239" s="1"/>
  <c r="AV9" i="239"/>
  <c r="AV7" i="239" s="1"/>
  <c r="AB12" i="241"/>
  <c r="AE12" i="241"/>
  <c r="AD12" i="241"/>
  <c r="AE30" i="247"/>
  <c r="AB30" i="247"/>
  <c r="AH31" i="248"/>
  <c r="AR9" i="247"/>
  <c r="AU9" i="247"/>
  <c r="AH13" i="241"/>
  <c r="AA13" i="241"/>
  <c r="AK13" i="241" s="1"/>
  <c r="AG13" i="241"/>
  <c r="AP30" i="238"/>
  <c r="AT11" i="239"/>
  <c r="AV11" i="239"/>
  <c r="AQ8" i="251"/>
  <c r="AQ10" i="245"/>
  <c r="AT10" i="245"/>
  <c r="AH13" i="242"/>
  <c r="AW12" i="247"/>
  <c r="AS12" i="247"/>
  <c r="AG9" i="243"/>
  <c r="AC9" i="243"/>
  <c r="AC7" i="243" s="1"/>
  <c r="AD31" i="246"/>
  <c r="AA10" i="245"/>
  <c r="AK10" i="245" s="1"/>
  <c r="AU4" i="243"/>
  <c r="AV4" i="246"/>
  <c r="AH4" i="256"/>
  <c r="AJ4" i="256"/>
  <c r="AI4" i="256"/>
  <c r="AA4" i="256"/>
  <c r="AP4" i="248"/>
  <c r="AB4" i="240"/>
  <c r="AD4" i="247"/>
  <c r="AJ4" i="247"/>
  <c r="AG4" i="247"/>
  <c r="AH4" i="247"/>
  <c r="AH4" i="245"/>
  <c r="AB4" i="245"/>
  <c r="AW19" i="238"/>
  <c r="AR19" i="238"/>
  <c r="AS19" i="238"/>
  <c r="AP19" i="239"/>
  <c r="AX19" i="239" s="1"/>
  <c r="AS19" i="239"/>
  <c r="AU19" i="239"/>
  <c r="AR19" i="239"/>
  <c r="AT19" i="239"/>
  <c r="AW19" i="239"/>
  <c r="AI19" i="242"/>
  <c r="AD19" i="242"/>
  <c r="AE19" i="242"/>
  <c r="AA19" i="242"/>
  <c r="AK19" i="242" s="1"/>
  <c r="AF19" i="242"/>
  <c r="AU19" i="243"/>
  <c r="AT19" i="243"/>
  <c r="AP19" i="243"/>
  <c r="AG19" i="246"/>
  <c r="AJ19" i="246"/>
  <c r="AI19" i="246"/>
  <c r="AT19" i="248"/>
  <c r="AW19" i="248"/>
  <c r="AS19" i="248"/>
  <c r="AR19" i="248"/>
  <c r="AU19" i="248"/>
  <c r="AP19" i="249"/>
  <c r="AW19" i="249"/>
  <c r="AR19" i="249"/>
  <c r="AU19" i="250"/>
  <c r="AP19" i="250"/>
  <c r="AX19" i="250" s="1"/>
  <c r="AQ19" i="250"/>
  <c r="AW19" i="250"/>
  <c r="AT19" i="250"/>
  <c r="AV19" i="250"/>
  <c r="AR19" i="250"/>
  <c r="AA19" i="253"/>
  <c r="AC19" i="253"/>
  <c r="AI19" i="253"/>
  <c r="AJ19" i="253"/>
  <c r="AD19" i="253"/>
  <c r="AD19" i="254"/>
  <c r="AG19" i="254"/>
  <c r="AW16" i="239"/>
  <c r="AS16" i="239"/>
  <c r="AR16" i="239"/>
  <c r="AJ16" i="240"/>
  <c r="AI16" i="240"/>
  <c r="AF16" i="240"/>
  <c r="AD16" i="240"/>
  <c r="AP14" i="238"/>
  <c r="AX14" i="238" s="1"/>
  <c r="AU14" i="238"/>
  <c r="AT14" i="238"/>
  <c r="AQ14" i="238"/>
  <c r="AT14" i="241"/>
  <c r="AS14" i="241"/>
  <c r="AP14" i="241"/>
  <c r="AX14" i="241" s="1"/>
  <c r="AR14" i="241"/>
  <c r="AV14" i="241"/>
  <c r="AW14" i="241"/>
  <c r="AA20" i="243"/>
  <c r="AK20" i="243" s="1"/>
  <c r="AE20" i="252"/>
  <c r="AF20" i="252"/>
  <c r="AG20" i="252"/>
  <c r="AT15" i="255"/>
  <c r="AP15" i="255"/>
  <c r="AX15" i="255" s="1"/>
  <c r="AH15" i="256"/>
  <c r="AJ15" i="256"/>
  <c r="AD15" i="256"/>
  <c r="AA15" i="256"/>
  <c r="AK15" i="256" s="1"/>
  <c r="AF14" i="241"/>
  <c r="AA14" i="241"/>
  <c r="AK14" i="241" s="1"/>
  <c r="AT17" i="240"/>
  <c r="AU17" i="240"/>
  <c r="AQ17" i="240"/>
  <c r="AP17" i="240"/>
  <c r="AX17" i="240" s="1"/>
  <c r="AI17" i="242"/>
  <c r="AJ17" i="242"/>
  <c r="AE17" i="242"/>
  <c r="AC17" i="243"/>
  <c r="AB17" i="243"/>
  <c r="AE17" i="243"/>
  <c r="AU17" i="245"/>
  <c r="AQ17" i="245"/>
  <c r="AT17" i="245"/>
  <c r="AE17" i="246"/>
  <c r="AC17" i="246"/>
  <c r="AJ17" i="246"/>
  <c r="AG17" i="246"/>
  <c r="AT17" i="248"/>
  <c r="AU17" i="248"/>
  <c r="AT17" i="255"/>
  <c r="AX17" i="255" s="1"/>
  <c r="AV17" i="255"/>
  <c r="AW17" i="255"/>
  <c r="AQ17" i="255"/>
  <c r="AR17" i="255"/>
  <c r="AC17" i="256"/>
  <c r="AA17" i="256"/>
  <c r="AD17" i="256"/>
  <c r="AG17" i="256"/>
  <c r="AE17" i="256"/>
  <c r="AF15" i="237"/>
  <c r="AG15" i="237"/>
  <c r="AA15" i="237"/>
  <c r="AK15" i="237" s="1"/>
  <c r="AP15" i="240"/>
  <c r="AX15" i="240" s="1"/>
  <c r="AW15" i="240"/>
  <c r="AV15" i="240"/>
  <c r="AA22" i="238"/>
  <c r="AK22" i="238" s="1"/>
  <c r="AA17" i="238"/>
  <c r="AK17" i="238" s="1"/>
  <c r="AA14" i="238"/>
  <c r="AK14" i="238" s="1"/>
  <c r="AA19" i="238"/>
  <c r="AK19" i="238" s="1"/>
  <c r="AA15" i="238"/>
  <c r="AK15" i="238" s="1"/>
  <c r="AI16" i="238"/>
  <c r="AI14" i="238"/>
  <c r="AR23" i="238"/>
  <c r="AR15" i="238"/>
  <c r="AR20" i="238"/>
  <c r="AV23" i="238"/>
  <c r="AV15" i="238"/>
  <c r="AA22" i="240"/>
  <c r="AK22" i="240" s="1"/>
  <c r="AA21" i="240"/>
  <c r="AK21" i="240" s="1"/>
  <c r="AA17" i="240"/>
  <c r="AK17" i="240" s="1"/>
  <c r="AE21" i="240"/>
  <c r="AE17" i="240"/>
  <c r="AR23" i="240"/>
  <c r="AR22" i="240"/>
  <c r="AV23" i="240"/>
  <c r="AV22" i="240"/>
  <c r="AD23" i="245"/>
  <c r="AD16" i="245"/>
  <c r="AD17" i="245"/>
  <c r="AH16" i="245"/>
  <c r="AH15" i="245"/>
  <c r="AH14" i="245"/>
  <c r="AQ23" i="245"/>
  <c r="AQ22" i="245"/>
  <c r="AU23" i="245"/>
  <c r="AU16" i="245"/>
  <c r="F20" i="251"/>
  <c r="Z15" i="251"/>
  <c r="BB15" i="251"/>
  <c r="AO15" i="251"/>
  <c r="AS31" i="242"/>
  <c r="AU31" i="238"/>
  <c r="AJ30" i="256"/>
  <c r="AG12" i="256"/>
  <c r="AR10" i="255"/>
  <c r="AS11" i="253"/>
  <c r="AJ10" i="248"/>
  <c r="AC11" i="255"/>
  <c r="AA13" i="253"/>
  <c r="AP13" i="243"/>
  <c r="AX13" i="243" s="1"/>
  <c r="AW30" i="254"/>
  <c r="G34" i="250"/>
  <c r="G33" i="250" s="1"/>
  <c r="AE9" i="252"/>
  <c r="AE7" i="252" s="1"/>
  <c r="AH30" i="249"/>
  <c r="AC9" i="247"/>
  <c r="AC7" i="247" s="1"/>
  <c r="AJ12" i="245"/>
  <c r="AH31" i="250"/>
  <c r="AS10" i="248"/>
  <c r="AV11" i="245"/>
  <c r="AB10" i="253"/>
  <c r="AG8" i="246"/>
  <c r="AG7" i="246" s="1"/>
  <c r="AH11" i="249"/>
  <c r="AH4" i="237"/>
  <c r="AC4" i="238"/>
  <c r="AR4" i="240"/>
  <c r="AH4" i="241"/>
  <c r="AW4" i="252"/>
  <c r="AH4" i="249"/>
  <c r="AP17" i="245"/>
  <c r="AX17" i="245" s="1"/>
  <c r="AQ17" i="248"/>
  <c r="AI17" i="256"/>
  <c r="AA19" i="240"/>
  <c r="AK19" i="240" s="1"/>
  <c r="AD19" i="249"/>
  <c r="AC19" i="251"/>
  <c r="AP20" i="240"/>
  <c r="AX20" i="240" s="1"/>
  <c r="AS20" i="240"/>
  <c r="AQ20" i="240"/>
  <c r="AU20" i="240"/>
  <c r="AR20" i="240"/>
  <c r="AS14" i="249"/>
  <c r="AP14" i="249"/>
  <c r="AX14" i="249" s="1"/>
  <c r="AR14" i="249"/>
  <c r="AV14" i="249"/>
  <c r="AU14" i="249"/>
  <c r="AT14" i="249"/>
  <c r="AA14" i="250"/>
  <c r="AK14" i="250" s="1"/>
  <c r="AD14" i="250"/>
  <c r="AF14" i="250"/>
  <c r="AE14" i="253"/>
  <c r="AF14" i="254"/>
  <c r="AE14" i="254"/>
  <c r="AA14" i="254"/>
  <c r="AK14" i="254" s="1"/>
  <c r="AP14" i="256"/>
  <c r="AX14" i="256" s="1"/>
  <c r="AT14" i="256"/>
  <c r="AU14" i="256"/>
  <c r="AG19" i="252"/>
  <c r="AB19" i="252"/>
  <c r="AE19" i="252"/>
  <c r="AF16" i="254"/>
  <c r="AE16" i="254"/>
  <c r="AC16" i="254"/>
  <c r="AJ16" i="254"/>
  <c r="AD16" i="254"/>
  <c r="AD16" i="256"/>
  <c r="AF16" i="256"/>
  <c r="AG16" i="256"/>
  <c r="AH16" i="256"/>
  <c r="AJ16" i="256"/>
  <c r="AA16" i="256"/>
  <c r="AK16" i="256" s="1"/>
  <c r="AI14" i="240"/>
  <c r="AR15" i="249"/>
  <c r="AQ15" i="249"/>
  <c r="AT15" i="249"/>
  <c r="AU15" i="249"/>
  <c r="AT16" i="242"/>
  <c r="AV16" i="242"/>
  <c r="AR16" i="242"/>
  <c r="AP16" i="242"/>
  <c r="AX16" i="242" s="1"/>
  <c r="AW16" i="242"/>
  <c r="AD16" i="246"/>
  <c r="AC16" i="246"/>
  <c r="AH16" i="249"/>
  <c r="AD16" i="249"/>
  <c r="AC16" i="249"/>
  <c r="AR16" i="250"/>
  <c r="AS16" i="250"/>
  <c r="AW16" i="251"/>
  <c r="AR16" i="251"/>
  <c r="AR16" i="252"/>
  <c r="AV16" i="252"/>
  <c r="AE20" i="245"/>
  <c r="AF20" i="245"/>
  <c r="AF20" i="249"/>
  <c r="AH20" i="249"/>
  <c r="AC20" i="249"/>
  <c r="AT20" i="250"/>
  <c r="AP20" i="250"/>
  <c r="AQ20" i="250"/>
  <c r="AU20" i="250"/>
  <c r="AR21" i="238"/>
  <c r="AI22" i="240"/>
  <c r="AQ20" i="239"/>
  <c r="AU20" i="239"/>
  <c r="AR20" i="239"/>
  <c r="AV20" i="239"/>
  <c r="AC15" i="237"/>
  <c r="AV19" i="246"/>
  <c r="AQ19" i="246"/>
  <c r="AC19" i="249"/>
  <c r="AJ19" i="249"/>
  <c r="AH19" i="249"/>
  <c r="AJ19" i="255"/>
  <c r="AA19" i="255"/>
  <c r="AK19" i="255" s="1"/>
  <c r="AD19" i="255"/>
  <c r="AT16" i="240"/>
  <c r="AQ16" i="240"/>
  <c r="AH14" i="246"/>
  <c r="AI14" i="246"/>
  <c r="AC14" i="246"/>
  <c r="AB14" i="246"/>
  <c r="AB20" i="243"/>
  <c r="AE20" i="243"/>
  <c r="AW20" i="245"/>
  <c r="AP20" i="245"/>
  <c r="AS20" i="245"/>
  <c r="AI22" i="238"/>
  <c r="AV22" i="238"/>
  <c r="AD21" i="245"/>
  <c r="AE23" i="238"/>
  <c r="AD22" i="252"/>
  <c r="AC22" i="252"/>
  <c r="AQ20" i="242"/>
  <c r="AR20" i="242"/>
  <c r="AW20" i="252"/>
  <c r="AR17" i="240"/>
  <c r="AE16" i="240"/>
  <c r="AI19" i="238"/>
  <c r="AD19" i="238"/>
  <c r="AE19" i="239"/>
  <c r="AB19" i="239"/>
  <c r="AC19" i="239"/>
  <c r="AR19" i="240"/>
  <c r="AH19" i="245"/>
  <c r="AG19" i="245"/>
  <c r="AI19" i="245"/>
  <c r="AJ19" i="245"/>
  <c r="AP19" i="246"/>
  <c r="AB19" i="248"/>
  <c r="AE19" i="250"/>
  <c r="AD19" i="252"/>
  <c r="AJ19" i="252"/>
  <c r="AT19" i="253"/>
  <c r="AU19" i="253"/>
  <c r="AT19" i="254"/>
  <c r="AS19" i="254"/>
  <c r="AT19" i="255"/>
  <c r="AQ19" i="255"/>
  <c r="AR19" i="256"/>
  <c r="AW19" i="256"/>
  <c r="AS15" i="249"/>
  <c r="AX17" i="253"/>
  <c r="AH22" i="245"/>
  <c r="AC22" i="245"/>
  <c r="AE21" i="246"/>
  <c r="AF21" i="246"/>
  <c r="AA21" i="246"/>
  <c r="AK21" i="246" s="1"/>
  <c r="AI21" i="248"/>
  <c r="AD21" i="248"/>
  <c r="AG21" i="248"/>
  <c r="AE21" i="248"/>
  <c r="AF21" i="248"/>
  <c r="AV22" i="243"/>
  <c r="AI21" i="249"/>
  <c r="AB21" i="249"/>
  <c r="AC23" i="247"/>
  <c r="AH23" i="247"/>
  <c r="AB23" i="247"/>
  <c r="AD23" i="247"/>
  <c r="AG23" i="247"/>
  <c r="AE23" i="247"/>
  <c r="AJ23" i="247"/>
  <c r="AE21" i="244"/>
  <c r="AF21" i="244"/>
  <c r="AA21" i="244"/>
  <c r="AK21" i="244" s="1"/>
  <c r="AJ21" i="244"/>
  <c r="AC21" i="244"/>
  <c r="AU23" i="239"/>
  <c r="AV23" i="239"/>
  <c r="AW23" i="239"/>
  <c r="AR23" i="239"/>
  <c r="AS23" i="239"/>
  <c r="AT23" i="239"/>
  <c r="AQ23" i="243"/>
  <c r="AP23" i="243"/>
  <c r="AX23" i="243" s="1"/>
  <c r="AS23" i="243"/>
  <c r="AF23" i="245"/>
  <c r="AH23" i="245"/>
  <c r="AC23" i="245"/>
  <c r="AB23" i="245"/>
  <c r="AU23" i="246"/>
  <c r="AT23" i="246"/>
  <c r="AV23" i="246"/>
  <c r="AW23" i="246"/>
  <c r="AQ23" i="246"/>
  <c r="AU23" i="248"/>
  <c r="AS23" i="248"/>
  <c r="AQ23" i="248"/>
  <c r="AV23" i="248"/>
  <c r="AA23" i="250"/>
  <c r="AK23" i="250" s="1"/>
  <c r="AD23" i="250"/>
  <c r="AI23" i="250"/>
  <c r="AC23" i="250"/>
  <c r="AS22" i="238"/>
  <c r="AP22" i="238"/>
  <c r="AX22" i="238" s="1"/>
  <c r="AQ22" i="238"/>
  <c r="AR22" i="238"/>
  <c r="AW22" i="238"/>
  <c r="AT22" i="238"/>
  <c r="AS22" i="239"/>
  <c r="AR22" i="239"/>
  <c r="AF22" i="242"/>
  <c r="AI22" i="242"/>
  <c r="AB22" i="242"/>
  <c r="AE22" i="242"/>
  <c r="AU4" i="242"/>
  <c r="AV4" i="247"/>
  <c r="AJ4" i="255"/>
  <c r="AU20" i="242"/>
  <c r="AU19" i="237"/>
  <c r="AV19" i="241"/>
  <c r="AE19" i="238"/>
  <c r="AD20" i="241"/>
  <c r="AC19" i="248"/>
  <c r="AS19" i="256"/>
  <c r="AT19" i="246"/>
  <c r="AI19" i="250"/>
  <c r="AP19" i="254"/>
  <c r="AX19" i="254" s="1"/>
  <c r="AF19" i="252"/>
  <c r="AF19" i="248"/>
  <c r="AF20" i="241"/>
  <c r="AI20" i="241"/>
  <c r="AC20" i="241"/>
  <c r="AI20" i="243"/>
  <c r="AD20" i="244"/>
  <c r="AR20" i="251"/>
  <c r="AJ17" i="255"/>
  <c r="AE19" i="243"/>
  <c r="AF20" i="237"/>
  <c r="AA20" i="237"/>
  <c r="AK20" i="237" s="1"/>
  <c r="AA21" i="248"/>
  <c r="AK21" i="248" s="1"/>
  <c r="AB21" i="248"/>
  <c r="AQ23" i="239"/>
  <c r="AP23" i="246"/>
  <c r="AX23" i="246" s="1"/>
  <c r="AD21" i="243"/>
  <c r="AE21" i="243"/>
  <c r="AC21" i="243"/>
  <c r="AH21" i="243"/>
  <c r="AC22" i="246"/>
  <c r="AD22" i="246"/>
  <c r="AA23" i="240"/>
  <c r="AK23" i="240" s="1"/>
  <c r="AJ23" i="240"/>
  <c r="AG23" i="240"/>
  <c r="AC23" i="240"/>
  <c r="AF23" i="240"/>
  <c r="AE23" i="240"/>
  <c r="AF23" i="242"/>
  <c r="AC23" i="242"/>
  <c r="AE23" i="242"/>
  <c r="AG23" i="242"/>
  <c r="AA23" i="242"/>
  <c r="AK23" i="242" s="1"/>
  <c r="AD23" i="242"/>
  <c r="AS23" i="247"/>
  <c r="AP23" i="247"/>
  <c r="AX23" i="247" s="1"/>
  <c r="AT23" i="247"/>
  <c r="AU23" i="249"/>
  <c r="AT23" i="249"/>
  <c r="AR23" i="249"/>
  <c r="AQ23" i="249"/>
  <c r="AS23" i="249"/>
  <c r="AV23" i="249"/>
  <c r="AP23" i="249"/>
  <c r="AX23" i="249" s="1"/>
  <c r="AD23" i="253"/>
  <c r="AA23" i="253"/>
  <c r="AF23" i="253"/>
  <c r="AJ23" i="253"/>
  <c r="AR21" i="237"/>
  <c r="AS21" i="237"/>
  <c r="AT21" i="238"/>
  <c r="AU21" i="238"/>
  <c r="AP21" i="240"/>
  <c r="AX21" i="240" s="1"/>
  <c r="AU21" i="240"/>
  <c r="AW21" i="240"/>
  <c r="AH19" i="237"/>
  <c r="AA19" i="237"/>
  <c r="AK19" i="237" s="1"/>
  <c r="AP20" i="244"/>
  <c r="AX20" i="244" s="1"/>
  <c r="AH20" i="237"/>
  <c r="AR15" i="247"/>
  <c r="AX15" i="247" s="1"/>
  <c r="AU16" i="243"/>
  <c r="AD17" i="251"/>
  <c r="AK17" i="251" s="1"/>
  <c r="AR23" i="243"/>
  <c r="AV23" i="243"/>
  <c r="AU23" i="243"/>
  <c r="AI23" i="246"/>
  <c r="AA23" i="246"/>
  <c r="AK23" i="246" s="1"/>
  <c r="AF23" i="246"/>
  <c r="AG23" i="246"/>
  <c r="AW23" i="240"/>
  <c r="AT23" i="240"/>
  <c r="AP23" i="240"/>
  <c r="AX23" i="240" s="1"/>
  <c r="AQ23" i="240"/>
  <c r="AV23" i="242"/>
  <c r="AW23" i="242"/>
  <c r="AU23" i="242"/>
  <c r="AJ23" i="238"/>
  <c r="AC23" i="249"/>
  <c r="AH17" i="244"/>
  <c r="AW19" i="241"/>
  <c r="AC19" i="247"/>
  <c r="AR19" i="255"/>
  <c r="AF14" i="251"/>
  <c r="AC19" i="255"/>
  <c r="AW16" i="237"/>
  <c r="AT14" i="242"/>
  <c r="AU17" i="246"/>
  <c r="AR23" i="248"/>
  <c r="J13" i="243"/>
  <c r="K13" i="243" s="1"/>
  <c r="M13" i="243" s="1"/>
  <c r="O13" i="243" s="1"/>
  <c r="P13" i="243" s="1"/>
  <c r="BA8" i="243"/>
  <c r="F27" i="251"/>
  <c r="BA22" i="251"/>
  <c r="AN22" i="251"/>
  <c r="AR23" i="251"/>
  <c r="AP23" i="256"/>
  <c r="AW23" i="248"/>
  <c r="AQ23" i="251"/>
  <c r="AB23" i="252"/>
  <c r="AD23" i="252"/>
  <c r="AR23" i="256"/>
  <c r="AH22" i="248"/>
  <c r="AU23" i="255"/>
  <c r="AW21" i="238"/>
  <c r="AW21" i="243"/>
  <c r="AH22" i="246"/>
  <c r="AI21" i="253"/>
  <c r="J16" i="240"/>
  <c r="K16" i="240" s="1"/>
  <c r="BB25" i="251"/>
  <c r="Z25" i="251"/>
  <c r="BB25" i="244"/>
  <c r="Z25" i="244"/>
  <c r="AS23" i="246"/>
  <c r="AU22" i="238"/>
  <c r="J15" i="248"/>
  <c r="K15" i="248" s="1"/>
  <c r="BA10" i="248"/>
  <c r="BB25" i="255"/>
  <c r="Z25" i="255"/>
  <c r="BB25" i="247"/>
  <c r="Z25" i="247"/>
  <c r="BB25" i="240"/>
  <c r="Z25" i="240"/>
  <c r="AU23" i="251"/>
  <c r="AF23" i="252"/>
  <c r="AV23" i="253"/>
  <c r="AU23" i="253"/>
  <c r="BB22" i="254"/>
  <c r="AW23" i="249"/>
  <c r="AW22" i="246"/>
  <c r="AC22" i="249"/>
  <c r="J15" i="254"/>
  <c r="K15" i="254" s="1"/>
  <c r="BA10" i="254"/>
  <c r="Y10" i="254"/>
  <c r="AA10" i="254" s="1"/>
  <c r="AK10" i="254" s="1"/>
  <c r="Y22" i="255"/>
  <c r="BA25" i="256"/>
  <c r="Y25" i="256"/>
  <c r="Z25" i="248"/>
  <c r="Z25" i="241"/>
  <c r="J13" i="241"/>
  <c r="K13" i="241" s="1"/>
  <c r="J16" i="242"/>
  <c r="K16" i="242" s="1"/>
  <c r="M16" i="242" s="1"/>
  <c r="O16" i="242" s="1"/>
  <c r="P16" i="242" s="1"/>
  <c r="J15" i="243"/>
  <c r="K15" i="243" s="1"/>
  <c r="J15" i="245"/>
  <c r="K15" i="245" s="1"/>
  <c r="M15" i="245" s="1"/>
  <c r="O15" i="245" s="1"/>
  <c r="P15" i="245" s="1"/>
  <c r="J18" i="248"/>
  <c r="J15" i="249"/>
  <c r="K15" i="249" s="1"/>
  <c r="F27" i="249"/>
  <c r="G27" i="249" s="1"/>
  <c r="G23" i="249" s="1"/>
  <c r="J15" i="246"/>
  <c r="K15" i="246" s="1"/>
  <c r="M15" i="246" s="1"/>
  <c r="O15" i="246" s="1"/>
  <c r="P15" i="246" s="1"/>
  <c r="J13" i="251"/>
  <c r="K13" i="251" s="1"/>
  <c r="BA8" i="251"/>
  <c r="AN21" i="256"/>
  <c r="BA21" i="256"/>
  <c r="Z25" i="254"/>
  <c r="Z25" i="250"/>
  <c r="Z25" i="246"/>
  <c r="Z25" i="243"/>
  <c r="Z25" i="239"/>
  <c r="J14" i="251"/>
  <c r="K14" i="251" s="1"/>
  <c r="M14" i="251" s="1"/>
  <c r="O14" i="251" s="1"/>
  <c r="P14" i="251" s="1"/>
  <c r="J16" i="256"/>
  <c r="K16" i="256" s="1"/>
  <c r="F20" i="250"/>
  <c r="G20" i="250" s="1"/>
  <c r="M20" i="250" s="1"/>
  <c r="O20" i="250" s="1"/>
  <c r="P20" i="250" s="1"/>
  <c r="BA22" i="256"/>
  <c r="AN22" i="254"/>
  <c r="AN22" i="253"/>
  <c r="F27" i="247"/>
  <c r="Y25" i="255"/>
  <c r="Y25" i="254"/>
  <c r="Y25" i="253"/>
  <c r="Y25" i="252"/>
  <c r="Y25" i="251"/>
  <c r="Y25" i="250"/>
  <c r="Y25" i="249"/>
  <c r="Y25" i="248"/>
  <c r="Y25" i="247"/>
  <c r="Y25" i="246"/>
  <c r="Y25" i="159"/>
  <c r="Y25" i="245"/>
  <c r="Y25" i="244"/>
  <c r="Y25" i="243"/>
  <c r="Y25" i="242"/>
  <c r="Y25" i="241"/>
  <c r="Y25" i="240"/>
  <c r="Y25" i="239"/>
  <c r="Y25" i="238"/>
  <c r="Y25" i="237"/>
  <c r="J13" i="247"/>
  <c r="K13" i="247" s="1"/>
  <c r="M13" i="247" s="1"/>
  <c r="O13" i="247" s="1"/>
  <c r="P13" i="247" s="1"/>
  <c r="J18" i="247"/>
  <c r="K18" i="247" s="1"/>
  <c r="M18" i="247" s="1"/>
  <c r="O18" i="247" s="1"/>
  <c r="P18" i="247" s="1"/>
  <c r="J17" i="248"/>
  <c r="K17" i="248" s="1"/>
  <c r="J17" i="252"/>
  <c r="K17" i="252" s="1"/>
  <c r="M17" i="252" s="1"/>
  <c r="O17" i="252" s="1"/>
  <c r="P17" i="252" s="1"/>
  <c r="J16" i="254"/>
  <c r="K16" i="254" s="1"/>
  <c r="M16" i="254" s="1"/>
  <c r="J18" i="254"/>
  <c r="K18" i="254" s="1"/>
  <c r="M18" i="254" s="1"/>
  <c r="O18" i="254" s="1"/>
  <c r="P18" i="254" s="1"/>
  <c r="J14" i="256"/>
  <c r="K14" i="256" s="1"/>
  <c r="M14" i="256" s="1"/>
  <c r="O14" i="256" s="1"/>
  <c r="P14" i="256" s="1"/>
  <c r="O28" i="245"/>
  <c r="P28" i="245" s="1"/>
  <c r="V16" i="244"/>
  <c r="AX23" i="256"/>
  <c r="AK23" i="252"/>
  <c r="V16" i="159"/>
  <c r="F23" i="238"/>
  <c r="J28" i="249"/>
  <c r="K28" i="249" s="1"/>
  <c r="M28" i="249" s="1"/>
  <c r="O28" i="249" s="1"/>
  <c r="P28" i="249" s="1"/>
  <c r="AX23" i="255"/>
  <c r="AX23" i="241"/>
  <c r="AK23" i="237"/>
  <c r="AK23" i="253"/>
  <c r="W15" i="237"/>
  <c r="AX17" i="237"/>
  <c r="AK17" i="159"/>
  <c r="AQ17" i="246"/>
  <c r="AX17" i="246" s="1"/>
  <c r="AT17" i="249"/>
  <c r="AX17" i="249" s="1"/>
  <c r="G22" i="254"/>
  <c r="M22" i="254" s="1"/>
  <c r="O22" i="254" s="1"/>
  <c r="P22" i="254" s="1"/>
  <c r="F11" i="254"/>
  <c r="F22" i="250"/>
  <c r="G22" i="250" s="1"/>
  <c r="M22" i="250" s="1"/>
  <c r="O22" i="250" s="1"/>
  <c r="P22" i="250" s="1"/>
  <c r="J22" i="249"/>
  <c r="K22" i="249" s="1"/>
  <c r="M22" i="249" s="1"/>
  <c r="O22" i="249" s="1"/>
  <c r="P22" i="249" s="1"/>
  <c r="W15" i="247"/>
  <c r="V16" i="240"/>
  <c r="AK17" i="256"/>
  <c r="W15" i="246"/>
  <c r="V29" i="159"/>
  <c r="S15" i="159"/>
  <c r="D28" i="213"/>
  <c r="E21" i="213"/>
  <c r="E28" i="213" s="1"/>
  <c r="AN12" i="159"/>
  <c r="BA8" i="159"/>
  <c r="BB12" i="159"/>
  <c r="Z8" i="159"/>
  <c r="AI8" i="159" s="1"/>
  <c r="AN10" i="159"/>
  <c r="BA6" i="159"/>
  <c r="AO10" i="159"/>
  <c r="Z12" i="159"/>
  <c r="BA10" i="159"/>
  <c r="Y6" i="159"/>
  <c r="AN26" i="159"/>
  <c r="M18" i="159"/>
  <c r="O18" i="159" s="1"/>
  <c r="P18" i="159" s="1"/>
  <c r="M16" i="159"/>
  <c r="O16" i="159" s="1"/>
  <c r="P16" i="159" s="1"/>
  <c r="M14" i="159"/>
  <c r="O14" i="159" s="1"/>
  <c r="P14" i="159" s="1"/>
  <c r="J12" i="159"/>
  <c r="K12" i="159" s="1"/>
  <c r="F12" i="159"/>
  <c r="W15" i="254"/>
  <c r="BB27" i="159"/>
  <c r="AO27" i="159"/>
  <c r="Z27" i="159"/>
  <c r="AH23" i="159"/>
  <c r="AH14" i="159"/>
  <c r="AH20" i="159"/>
  <c r="AK20" i="159" s="1"/>
  <c r="AK13" i="238"/>
  <c r="J32" i="159"/>
  <c r="K32" i="159" s="1"/>
  <c r="K31" i="159" s="1"/>
  <c r="F32" i="159"/>
  <c r="BA27" i="159"/>
  <c r="Y27" i="159"/>
  <c r="AN27" i="159"/>
  <c r="J17" i="159"/>
  <c r="K17" i="159" s="1"/>
  <c r="M17" i="159" s="1"/>
  <c r="O17" i="159" s="1"/>
  <c r="P17" i="159" s="1"/>
  <c r="J15" i="159"/>
  <c r="K15" i="159" s="1"/>
  <c r="M15" i="159" s="1"/>
  <c r="O15" i="159" s="1"/>
  <c r="P15" i="159" s="1"/>
  <c r="J13" i="159"/>
  <c r="K13" i="159" s="1"/>
  <c r="F13" i="159"/>
  <c r="G13" i="159" s="1"/>
  <c r="F11" i="248"/>
  <c r="AK4" i="241"/>
  <c r="AK16" i="243"/>
  <c r="AQ7" i="251"/>
  <c r="F11" i="244"/>
  <c r="F11" i="250"/>
  <c r="F11" i="245"/>
  <c r="F11" i="247"/>
  <c r="AE30" i="256"/>
  <c r="AP9" i="256"/>
  <c r="AT11" i="256"/>
  <c r="AP11" i="256"/>
  <c r="AJ31" i="253"/>
  <c r="AI13" i="253"/>
  <c r="AU30" i="254"/>
  <c r="AC13" i="253"/>
  <c r="AB31" i="253"/>
  <c r="AV10" i="252"/>
  <c r="AA13" i="251"/>
  <c r="AJ13" i="251"/>
  <c r="AC31" i="248"/>
  <c r="AF31" i="248"/>
  <c r="AJ10" i="250"/>
  <c r="AK10" i="250" s="1"/>
  <c r="AG31" i="248"/>
  <c r="AT11" i="248"/>
  <c r="AS13" i="256"/>
  <c r="AX13" i="256" s="1"/>
  <c r="AV31" i="246"/>
  <c r="AD31" i="248"/>
  <c r="AU10" i="252"/>
  <c r="AD12" i="245"/>
  <c r="AS8" i="241"/>
  <c r="F12" i="238"/>
  <c r="AU30" i="238"/>
  <c r="AX30" i="238" s="1"/>
  <c r="AD4" i="238"/>
  <c r="AK4" i="238" s="1"/>
  <c r="AD4" i="239"/>
  <c r="AK4" i="239" s="1"/>
  <c r="AB4" i="254"/>
  <c r="AG4" i="243"/>
  <c r="AD4" i="245"/>
  <c r="AE4" i="255"/>
  <c r="AK4" i="255" s="1"/>
  <c r="AJ4" i="240"/>
  <c r="AD4" i="254"/>
  <c r="AI4" i="243"/>
  <c r="AR4" i="242"/>
  <c r="AS4" i="246"/>
  <c r="AC4" i="243"/>
  <c r="AU4" i="248"/>
  <c r="AX4" i="248" s="1"/>
  <c r="AB4" i="256"/>
  <c r="AK4" i="256" s="1"/>
  <c r="AR20" i="252"/>
  <c r="AP20" i="251"/>
  <c r="AG20" i="255"/>
  <c r="AT20" i="246"/>
  <c r="AV20" i="246"/>
  <c r="AS20" i="255"/>
  <c r="AP20" i="255"/>
  <c r="AX20" i="255" s="1"/>
  <c r="G23" i="238"/>
  <c r="G23" i="240"/>
  <c r="G23" i="244"/>
  <c r="AT16" i="253"/>
  <c r="AX16" i="253" s="1"/>
  <c r="AH14" i="256"/>
  <c r="AK14" i="256" s="1"/>
  <c r="F12" i="242"/>
  <c r="AA30" i="256"/>
  <c r="AU11" i="256"/>
  <c r="AH12" i="256"/>
  <c r="AK12" i="256" s="1"/>
  <c r="AF10" i="256"/>
  <c r="AE10" i="256"/>
  <c r="AW9" i="256"/>
  <c r="AW7" i="256" s="1"/>
  <c r="AP30" i="256"/>
  <c r="AX30" i="256" s="1"/>
  <c r="AI10" i="254"/>
  <c r="AD31" i="253"/>
  <c r="AJ13" i="253"/>
  <c r="AQ30" i="254"/>
  <c r="AC8" i="254"/>
  <c r="AC7" i="254" s="1"/>
  <c r="AW30" i="256"/>
  <c r="AB30" i="256"/>
  <c r="AH10" i="253"/>
  <c r="AF13" i="253"/>
  <c r="AR12" i="252"/>
  <c r="AX12" i="252" s="1"/>
  <c r="AI12" i="254"/>
  <c r="AD12" i="254"/>
  <c r="AB10" i="252"/>
  <c r="AK10" i="252" s="1"/>
  <c r="AS10" i="252"/>
  <c r="AI10" i="251"/>
  <c r="AK10" i="251" s="1"/>
  <c r="AF8" i="254"/>
  <c r="AF7" i="254" s="1"/>
  <c r="AU13" i="253"/>
  <c r="AE13" i="251"/>
  <c r="AP11" i="250"/>
  <c r="AX11" i="250" s="1"/>
  <c r="AQ10" i="248"/>
  <c r="AX10" i="248" s="1"/>
  <c r="AC13" i="251"/>
  <c r="AG13" i="247"/>
  <c r="AK13" i="247" s="1"/>
  <c r="AP9" i="247"/>
  <c r="AS11" i="248"/>
  <c r="AQ11" i="248"/>
  <c r="AF30" i="256"/>
  <c r="AQ11" i="256"/>
  <c r="AR30" i="254"/>
  <c r="AS9" i="247"/>
  <c r="AJ8" i="246"/>
  <c r="AG13" i="251"/>
  <c r="AG13" i="253"/>
  <c r="F12" i="241"/>
  <c r="F12" i="246"/>
  <c r="AP12" i="238"/>
  <c r="AX12" i="238" s="1"/>
  <c r="AB31" i="241"/>
  <c r="AV30" i="254"/>
  <c r="AH8" i="254"/>
  <c r="AH7" i="254" s="1"/>
  <c r="AA31" i="248"/>
  <c r="AW13" i="254"/>
  <c r="AV12" i="247"/>
  <c r="AV11" i="248"/>
  <c r="AF4" i="245"/>
  <c r="AJ4" i="237"/>
  <c r="AH4" i="239"/>
  <c r="AC4" i="247"/>
  <c r="AG4" i="244"/>
  <c r="AK4" i="244" s="1"/>
  <c r="AE4" i="246"/>
  <c r="AK4" i="246" s="1"/>
  <c r="AH4" i="253"/>
  <c r="AF4" i="247"/>
  <c r="AA4" i="240"/>
  <c r="AE4" i="253"/>
  <c r="AA4" i="237"/>
  <c r="AK4" i="237" s="1"/>
  <c r="AI4" i="245"/>
  <c r="AA4" i="253"/>
  <c r="AK4" i="253" s="1"/>
  <c r="AP4" i="244"/>
  <c r="AX4" i="244" s="1"/>
  <c r="AQ4" i="253"/>
  <c r="AX4" i="253" s="1"/>
  <c r="AW4" i="253"/>
  <c r="AV4" i="250"/>
  <c r="AJ4" i="254"/>
  <c r="AP4" i="242"/>
  <c r="AX4" i="242" s="1"/>
  <c r="AJ4" i="239"/>
  <c r="AJ4" i="244"/>
  <c r="AG4" i="239"/>
  <c r="AE4" i="245"/>
  <c r="AH20" i="255"/>
  <c r="AS20" i="248"/>
  <c r="AQ20" i="248"/>
  <c r="AI20" i="250"/>
  <c r="AJ20" i="250"/>
  <c r="AW19" i="246"/>
  <c r="AX19" i="246" s="1"/>
  <c r="AQ19" i="243"/>
  <c r="AV19" i="243"/>
  <c r="AP19" i="248"/>
  <c r="AQ19" i="248"/>
  <c r="AU19" i="249"/>
  <c r="AX19" i="249" s="1"/>
  <c r="AH19" i="253"/>
  <c r="AE19" i="253"/>
  <c r="AF19" i="253"/>
  <c r="AJ19" i="254"/>
  <c r="AK19" i="254" s="1"/>
  <c r="AH19" i="256"/>
  <c r="AK19" i="256" s="1"/>
  <c r="AT16" i="255"/>
  <c r="AX16" i="255" s="1"/>
  <c r="AJ14" i="240"/>
  <c r="M35" i="256"/>
  <c r="O35" i="256" s="1"/>
  <c r="P35" i="256" s="1"/>
  <c r="AW20" i="247"/>
  <c r="AQ20" i="247"/>
  <c r="AX20" i="247" s="1"/>
  <c r="AW20" i="251"/>
  <c r="AT20" i="251"/>
  <c r="AS20" i="251"/>
  <c r="AQ20" i="252"/>
  <c r="AS20" i="252"/>
  <c r="AE19" i="244"/>
  <c r="AK19" i="244" s="1"/>
  <c r="AS19" i="255"/>
  <c r="AX19" i="255" s="1"/>
  <c r="F11" i="243"/>
  <c r="AE31" i="256"/>
  <c r="AR9" i="256"/>
  <c r="AR7" i="256" s="1"/>
  <c r="AP13" i="254"/>
  <c r="AX13" i="254" s="1"/>
  <c r="AA8" i="254"/>
  <c r="AE31" i="253"/>
  <c r="AP30" i="254"/>
  <c r="AX30" i="254" s="1"/>
  <c r="AA10" i="253"/>
  <c r="AK10" i="253" s="1"/>
  <c r="AE12" i="254"/>
  <c r="AT10" i="252"/>
  <c r="AR13" i="253"/>
  <c r="AV13" i="253"/>
  <c r="AH13" i="251"/>
  <c r="AJ31" i="248"/>
  <c r="AR12" i="247"/>
  <c r="AU12" i="247"/>
  <c r="AP11" i="248"/>
  <c r="AX11" i="248" s="1"/>
  <c r="AH31" i="241"/>
  <c r="AC10" i="244"/>
  <c r="AK10" i="244" s="1"/>
  <c r="AC4" i="245"/>
  <c r="AJ4" i="245"/>
  <c r="AG4" i="254"/>
  <c r="AC4" i="240"/>
  <c r="AU20" i="251"/>
  <c r="AB20" i="255"/>
  <c r="AE20" i="255"/>
  <c r="AP20" i="243"/>
  <c r="AX20" i="243" s="1"/>
  <c r="AU20" i="243"/>
  <c r="AQ20" i="243"/>
  <c r="AT20" i="245"/>
  <c r="AR20" i="245"/>
  <c r="AR20" i="250"/>
  <c r="AW20" i="250"/>
  <c r="AV20" i="250"/>
  <c r="M14" i="237"/>
  <c r="O14" i="237" s="1"/>
  <c r="P14" i="237" s="1"/>
  <c r="J32" i="237"/>
  <c r="K32" i="237" s="1"/>
  <c r="F32" i="237"/>
  <c r="BA27" i="237"/>
  <c r="AN27" i="237"/>
  <c r="Y27" i="237"/>
  <c r="M18" i="238"/>
  <c r="O18" i="238" s="1"/>
  <c r="P18" i="238" s="1"/>
  <c r="BB27" i="238"/>
  <c r="Z27" i="238"/>
  <c r="AO27" i="238"/>
  <c r="M14" i="239"/>
  <c r="O14" i="239" s="1"/>
  <c r="P14" i="239" s="1"/>
  <c r="M18" i="239"/>
  <c r="O18" i="239" s="1"/>
  <c r="P18" i="239" s="1"/>
  <c r="BB27" i="240"/>
  <c r="AO27" i="240"/>
  <c r="Z27" i="240"/>
  <c r="M13" i="244"/>
  <c r="O13" i="244" s="1"/>
  <c r="P13" i="244" s="1"/>
  <c r="J17" i="245"/>
  <c r="K17" i="245" s="1"/>
  <c r="M17" i="245" s="1"/>
  <c r="O17" i="245" s="1"/>
  <c r="P17" i="245" s="1"/>
  <c r="BB27" i="246"/>
  <c r="Z27" i="246"/>
  <c r="AO27" i="246"/>
  <c r="BB27" i="248"/>
  <c r="AO27" i="248"/>
  <c r="Z27" i="248"/>
  <c r="M18" i="249"/>
  <c r="O18" i="249" s="1"/>
  <c r="P18" i="249" s="1"/>
  <c r="J16" i="251"/>
  <c r="K16" i="251" s="1"/>
  <c r="M16" i="251" s="1"/>
  <c r="O16" i="251" s="1"/>
  <c r="P16" i="251" s="1"/>
  <c r="Y11" i="251"/>
  <c r="J15" i="253"/>
  <c r="K15" i="253" s="1"/>
  <c r="M15" i="253" s="1"/>
  <c r="O15" i="253" s="1"/>
  <c r="P15" i="253" s="1"/>
  <c r="BA10" i="253"/>
  <c r="J17" i="253"/>
  <c r="K17" i="253" s="1"/>
  <c r="M17" i="253" s="1"/>
  <c r="AN12" i="253"/>
  <c r="J15" i="237"/>
  <c r="K15" i="237" s="1"/>
  <c r="M15" i="237" s="1"/>
  <c r="O15" i="237" s="1"/>
  <c r="P15" i="237" s="1"/>
  <c r="Y10" i="237"/>
  <c r="J15" i="238"/>
  <c r="K15" i="238" s="1"/>
  <c r="M15" i="238" s="1"/>
  <c r="O15" i="238" s="1"/>
  <c r="P15" i="238" s="1"/>
  <c r="J15" i="239"/>
  <c r="K15" i="239" s="1"/>
  <c r="M15" i="239" s="1"/>
  <c r="O15" i="239" s="1"/>
  <c r="P15" i="239" s="1"/>
  <c r="J32" i="239"/>
  <c r="K32" i="239" s="1"/>
  <c r="K31" i="239" s="1"/>
  <c r="F32" i="239"/>
  <c r="BA27" i="239"/>
  <c r="AN27" i="239"/>
  <c r="Y27" i="239"/>
  <c r="M16" i="240"/>
  <c r="O16" i="240" s="1"/>
  <c r="P16" i="240" s="1"/>
  <c r="BB9" i="241"/>
  <c r="Z9" i="241"/>
  <c r="J15" i="241"/>
  <c r="K15" i="241" s="1"/>
  <c r="M15" i="241" s="1"/>
  <c r="O15" i="241" s="1"/>
  <c r="P15" i="241" s="1"/>
  <c r="J18" i="242"/>
  <c r="K18" i="242" s="1"/>
  <c r="M18" i="242" s="1"/>
  <c r="O18" i="242" s="1"/>
  <c r="P18" i="242" s="1"/>
  <c r="AN13" i="242"/>
  <c r="BA9" i="243"/>
  <c r="Y10" i="243"/>
  <c r="J16" i="243"/>
  <c r="K16" i="243" s="1"/>
  <c r="M16" i="243" s="1"/>
  <c r="J14" i="244"/>
  <c r="K14" i="244" s="1"/>
  <c r="M14" i="244" s="1"/>
  <c r="O14" i="244" s="1"/>
  <c r="P14" i="244" s="1"/>
  <c r="Y9" i="244"/>
  <c r="J18" i="244"/>
  <c r="K18" i="244" s="1"/>
  <c r="M18" i="244" s="1"/>
  <c r="O18" i="244" s="1"/>
  <c r="P18" i="244" s="1"/>
  <c r="M16" i="245"/>
  <c r="O16" i="245" s="1"/>
  <c r="P16" i="245" s="1"/>
  <c r="BB27" i="245"/>
  <c r="AO27" i="245"/>
  <c r="Z27" i="245"/>
  <c r="Y10" i="246"/>
  <c r="BA11" i="246"/>
  <c r="AN8" i="247"/>
  <c r="J14" i="247"/>
  <c r="K14" i="247" s="1"/>
  <c r="M14" i="247" s="1"/>
  <c r="O14" i="247" s="1"/>
  <c r="P14" i="247" s="1"/>
  <c r="Y12" i="247"/>
  <c r="J32" i="247"/>
  <c r="K32" i="247" s="1"/>
  <c r="F32" i="247"/>
  <c r="BA27" i="247"/>
  <c r="Y27" i="247"/>
  <c r="AN27" i="247"/>
  <c r="J14" i="248"/>
  <c r="K14" i="248" s="1"/>
  <c r="M14" i="248" s="1"/>
  <c r="O14" i="248" s="1"/>
  <c r="P14" i="248" s="1"/>
  <c r="BA11" i="248"/>
  <c r="AN12" i="248"/>
  <c r="Y13" i="248"/>
  <c r="J13" i="249"/>
  <c r="K13" i="249" s="1"/>
  <c r="Y10" i="249"/>
  <c r="J16" i="249"/>
  <c r="K16" i="249" s="1"/>
  <c r="M16" i="249" s="1"/>
  <c r="O16" i="249" s="1"/>
  <c r="P16" i="249" s="1"/>
  <c r="AN8" i="252"/>
  <c r="Y12" i="252"/>
  <c r="AN13" i="252"/>
  <c r="BB27" i="252"/>
  <c r="Z27" i="252"/>
  <c r="AO27" i="252"/>
  <c r="M16" i="238"/>
  <c r="O16" i="238" s="1"/>
  <c r="P16" i="238" s="1"/>
  <c r="J16" i="239"/>
  <c r="K16" i="239" s="1"/>
  <c r="M16" i="239" s="1"/>
  <c r="Y11" i="239"/>
  <c r="BB27" i="239"/>
  <c r="AO27" i="239"/>
  <c r="Z27" i="239"/>
  <c r="M13" i="240"/>
  <c r="O13" i="240" s="1"/>
  <c r="P13" i="240" s="1"/>
  <c r="M13" i="241"/>
  <c r="O13" i="241" s="1"/>
  <c r="P13" i="241" s="1"/>
  <c r="J32" i="241"/>
  <c r="J31" i="241" s="1"/>
  <c r="F32" i="241"/>
  <c r="BA27" i="241"/>
  <c r="Y27" i="241"/>
  <c r="AN27" i="241"/>
  <c r="J32" i="242"/>
  <c r="K32" i="242" s="1"/>
  <c r="K31" i="242" s="1"/>
  <c r="F32" i="242"/>
  <c r="BA27" i="242"/>
  <c r="AN27" i="242"/>
  <c r="Y27" i="242"/>
  <c r="M14" i="243"/>
  <c r="O14" i="243" s="1"/>
  <c r="P14" i="243" s="1"/>
  <c r="M15" i="243"/>
  <c r="O15" i="243" s="1"/>
  <c r="P15" i="243" s="1"/>
  <c r="J32" i="243"/>
  <c r="K32" i="243" s="1"/>
  <c r="F32" i="243"/>
  <c r="BA27" i="243"/>
  <c r="Y27" i="243"/>
  <c r="AN27" i="243"/>
  <c r="J32" i="244"/>
  <c r="J31" i="244" s="1"/>
  <c r="F32" i="244"/>
  <c r="BA27" i="244"/>
  <c r="Y27" i="244"/>
  <c r="AN27" i="244"/>
  <c r="J18" i="245"/>
  <c r="K18" i="245" s="1"/>
  <c r="M18" i="245" s="1"/>
  <c r="Y13" i="245"/>
  <c r="J15" i="247"/>
  <c r="K15" i="247" s="1"/>
  <c r="M15" i="247" s="1"/>
  <c r="O15" i="247" s="1"/>
  <c r="P15" i="247" s="1"/>
  <c r="BA10" i="247"/>
  <c r="BB27" i="247"/>
  <c r="Z27" i="247"/>
  <c r="AO27" i="247"/>
  <c r="M16" i="248"/>
  <c r="O16" i="248" s="1"/>
  <c r="P16" i="248" s="1"/>
  <c r="M17" i="248"/>
  <c r="O17" i="248" s="1"/>
  <c r="P17" i="248" s="1"/>
  <c r="M15" i="249"/>
  <c r="O15" i="249" s="1"/>
  <c r="P15" i="249" s="1"/>
  <c r="J17" i="249"/>
  <c r="K17" i="249" s="1"/>
  <c r="M17" i="249" s="1"/>
  <c r="O17" i="249" s="1"/>
  <c r="P17" i="249" s="1"/>
  <c r="BA12" i="249"/>
  <c r="J32" i="249"/>
  <c r="K32" i="249" s="1"/>
  <c r="K31" i="249" s="1"/>
  <c r="F32" i="249"/>
  <c r="BA27" i="249"/>
  <c r="AN27" i="249"/>
  <c r="Y27" i="249"/>
  <c r="M13" i="250"/>
  <c r="O13" i="250" s="1"/>
  <c r="P13" i="250" s="1"/>
  <c r="J15" i="251"/>
  <c r="K15" i="251" s="1"/>
  <c r="M15" i="251" s="1"/>
  <c r="O15" i="251" s="1"/>
  <c r="P15" i="251" s="1"/>
  <c r="BA10" i="251"/>
  <c r="M13" i="252"/>
  <c r="O13" i="252" s="1"/>
  <c r="P13" i="252" s="1"/>
  <c r="M14" i="253"/>
  <c r="O14" i="253" s="1"/>
  <c r="P14" i="253" s="1"/>
  <c r="J16" i="253"/>
  <c r="K16" i="253" s="1"/>
  <c r="M16" i="253" s="1"/>
  <c r="O16" i="253" s="1"/>
  <c r="P16" i="253" s="1"/>
  <c r="Y11" i="253"/>
  <c r="AN9" i="237"/>
  <c r="J16" i="237"/>
  <c r="K16" i="237" s="1"/>
  <c r="M16" i="237" s="1"/>
  <c r="O16" i="237" s="1"/>
  <c r="P16" i="237" s="1"/>
  <c r="AN11" i="237"/>
  <c r="J14" i="238"/>
  <c r="K14" i="238" s="1"/>
  <c r="M14" i="238" s="1"/>
  <c r="O14" i="238" s="1"/>
  <c r="P14" i="238" s="1"/>
  <c r="J32" i="238"/>
  <c r="J31" i="238" s="1"/>
  <c r="F32" i="238"/>
  <c r="BA27" i="238"/>
  <c r="Y27" i="238"/>
  <c r="AN27" i="238"/>
  <c r="J15" i="240"/>
  <c r="K15" i="240" s="1"/>
  <c r="M15" i="240" s="1"/>
  <c r="O15" i="240" s="1"/>
  <c r="P15" i="240" s="1"/>
  <c r="M17" i="240"/>
  <c r="O17" i="240" s="1"/>
  <c r="P17" i="240" s="1"/>
  <c r="J32" i="240"/>
  <c r="K32" i="240" s="1"/>
  <c r="F32" i="240"/>
  <c r="BA27" i="240"/>
  <c r="Y27" i="240"/>
  <c r="AN27" i="240"/>
  <c r="BA9" i="241"/>
  <c r="BB27" i="241"/>
  <c r="AO27" i="241"/>
  <c r="Z27" i="241"/>
  <c r="Y11" i="242"/>
  <c r="M17" i="242"/>
  <c r="O17" i="242" s="1"/>
  <c r="P17" i="242" s="1"/>
  <c r="J17" i="243"/>
  <c r="K17" i="243" s="1"/>
  <c r="M17" i="243" s="1"/>
  <c r="O17" i="243" s="1"/>
  <c r="P17" i="243" s="1"/>
  <c r="AN12" i="243"/>
  <c r="BB27" i="243"/>
  <c r="AO27" i="243"/>
  <c r="Z27" i="243"/>
  <c r="M14" i="246"/>
  <c r="O14" i="246" s="1"/>
  <c r="P14" i="246" s="1"/>
  <c r="M15" i="248"/>
  <c r="O15" i="248" s="1"/>
  <c r="P15" i="248" s="1"/>
  <c r="BB27" i="249"/>
  <c r="AO27" i="249"/>
  <c r="Z27" i="249"/>
  <c r="J14" i="250"/>
  <c r="K14" i="250" s="1"/>
  <c r="M14" i="250" s="1"/>
  <c r="O14" i="250" s="1"/>
  <c r="P14" i="250" s="1"/>
  <c r="AN9" i="250"/>
  <c r="J14" i="252"/>
  <c r="K14" i="252" s="1"/>
  <c r="M14" i="252" s="1"/>
  <c r="AN9" i="252"/>
  <c r="J17" i="254"/>
  <c r="K17" i="254" s="1"/>
  <c r="M17" i="254" s="1"/>
  <c r="O17" i="254" s="1"/>
  <c r="P17" i="254" s="1"/>
  <c r="BA12" i="254"/>
  <c r="M15" i="254"/>
  <c r="O15" i="254" s="1"/>
  <c r="P15" i="254" s="1"/>
  <c r="J32" i="254"/>
  <c r="J31" i="254" s="1"/>
  <c r="F32" i="254"/>
  <c r="BA27" i="254"/>
  <c r="AN27" i="254"/>
  <c r="Y27" i="254"/>
  <c r="J32" i="255"/>
  <c r="K32" i="255" s="1"/>
  <c r="F32" i="255"/>
  <c r="BA27" i="255"/>
  <c r="AN27" i="255"/>
  <c r="Y27" i="255"/>
  <c r="M15" i="256"/>
  <c r="O15" i="256" s="1"/>
  <c r="P15" i="256" s="1"/>
  <c r="J19" i="249"/>
  <c r="AI25" i="255"/>
  <c r="J32" i="250"/>
  <c r="K32" i="250" s="1"/>
  <c r="F32" i="250"/>
  <c r="BA27" i="250"/>
  <c r="Y27" i="250"/>
  <c r="AN27" i="250"/>
  <c r="M13" i="251"/>
  <c r="O13" i="251" s="1"/>
  <c r="P13" i="251" s="1"/>
  <c r="J18" i="251"/>
  <c r="K18" i="251" s="1"/>
  <c r="M18" i="251" s="1"/>
  <c r="O18" i="251" s="1"/>
  <c r="P18" i="251" s="1"/>
  <c r="J32" i="251"/>
  <c r="K32" i="251" s="1"/>
  <c r="F32" i="251"/>
  <c r="BA27" i="251"/>
  <c r="AN27" i="251"/>
  <c r="Y27" i="251"/>
  <c r="J15" i="252"/>
  <c r="K15" i="252" s="1"/>
  <c r="M15" i="252" s="1"/>
  <c r="O15" i="252" s="1"/>
  <c r="P15" i="252" s="1"/>
  <c r="M16" i="252"/>
  <c r="O16" i="252" s="1"/>
  <c r="P16" i="252" s="1"/>
  <c r="J32" i="253"/>
  <c r="J31" i="253" s="1"/>
  <c r="F32" i="253"/>
  <c r="BA27" i="253"/>
  <c r="Y27" i="253"/>
  <c r="AN27" i="253"/>
  <c r="BB27" i="254"/>
  <c r="AO27" i="254"/>
  <c r="Z27" i="254"/>
  <c r="J15" i="255"/>
  <c r="K15" i="255" s="1"/>
  <c r="M15" i="255" s="1"/>
  <c r="O15" i="255" s="1"/>
  <c r="P15" i="255" s="1"/>
  <c r="J18" i="255"/>
  <c r="K18" i="255" s="1"/>
  <c r="M18" i="255" s="1"/>
  <c r="O18" i="255" s="1"/>
  <c r="P18" i="255" s="1"/>
  <c r="BB27" i="255"/>
  <c r="AO27" i="255"/>
  <c r="Z27" i="255"/>
  <c r="J13" i="256"/>
  <c r="K13" i="256" s="1"/>
  <c r="M13" i="256" s="1"/>
  <c r="O13" i="256" s="1"/>
  <c r="P13" i="256" s="1"/>
  <c r="J32" i="256"/>
  <c r="K32" i="256" s="1"/>
  <c r="F32" i="256"/>
  <c r="BA27" i="256"/>
  <c r="Y27" i="256"/>
  <c r="AN27" i="256"/>
  <c r="AW21" i="256"/>
  <c r="J17" i="237"/>
  <c r="K17" i="237" s="1"/>
  <c r="M17" i="237" s="1"/>
  <c r="O17" i="237" s="1"/>
  <c r="P17" i="237" s="1"/>
  <c r="J18" i="237"/>
  <c r="K18" i="237" s="1"/>
  <c r="M18" i="237" s="1"/>
  <c r="BB27" i="237"/>
  <c r="Z27" i="237"/>
  <c r="AO27" i="237"/>
  <c r="J13" i="238"/>
  <c r="K13" i="238" s="1"/>
  <c r="M13" i="238" s="1"/>
  <c r="O13" i="238" s="1"/>
  <c r="P13" i="238" s="1"/>
  <c r="J17" i="238"/>
  <c r="K17" i="238" s="1"/>
  <c r="M17" i="238" s="1"/>
  <c r="O17" i="238" s="1"/>
  <c r="P17" i="238" s="1"/>
  <c r="J13" i="239"/>
  <c r="J12" i="239" s="1"/>
  <c r="K12" i="239" s="1"/>
  <c r="M12" i="239" s="1"/>
  <c r="O12" i="239" s="1"/>
  <c r="P12" i="239" s="1"/>
  <c r="J17" i="239"/>
  <c r="K17" i="239" s="1"/>
  <c r="M17" i="239" s="1"/>
  <c r="O17" i="239" s="1"/>
  <c r="P17" i="239" s="1"/>
  <c r="J14" i="240"/>
  <c r="K14" i="240" s="1"/>
  <c r="M14" i="240" s="1"/>
  <c r="O14" i="240" s="1"/>
  <c r="P14" i="240" s="1"/>
  <c r="J18" i="240"/>
  <c r="K18" i="240" s="1"/>
  <c r="M18" i="240" s="1"/>
  <c r="O18" i="240" s="1"/>
  <c r="P18" i="240" s="1"/>
  <c r="J16" i="241"/>
  <c r="K16" i="241" s="1"/>
  <c r="M16" i="241" s="1"/>
  <c r="O16" i="241" s="1"/>
  <c r="P16" i="241" s="1"/>
  <c r="J17" i="241"/>
  <c r="K17" i="241" s="1"/>
  <c r="M17" i="241" s="1"/>
  <c r="O17" i="241" s="1"/>
  <c r="P17" i="241" s="1"/>
  <c r="J14" i="242"/>
  <c r="K14" i="242" s="1"/>
  <c r="M14" i="242" s="1"/>
  <c r="O14" i="242" s="1"/>
  <c r="P14" i="242" s="1"/>
  <c r="BB27" i="242"/>
  <c r="Z27" i="242"/>
  <c r="AO27" i="242"/>
  <c r="J18" i="243"/>
  <c r="K18" i="243" s="1"/>
  <c r="M18" i="243" s="1"/>
  <c r="O18" i="243" s="1"/>
  <c r="P18" i="243" s="1"/>
  <c r="J15" i="244"/>
  <c r="K15" i="244" s="1"/>
  <c r="M15" i="244" s="1"/>
  <c r="O15" i="244" s="1"/>
  <c r="P15" i="244" s="1"/>
  <c r="J16" i="244"/>
  <c r="K16" i="244" s="1"/>
  <c r="M16" i="244" s="1"/>
  <c r="O16" i="244" s="1"/>
  <c r="P16" i="244" s="1"/>
  <c r="J17" i="244"/>
  <c r="K17" i="244" s="1"/>
  <c r="M17" i="244" s="1"/>
  <c r="BB27" i="244"/>
  <c r="AO27" i="244"/>
  <c r="Z27" i="244"/>
  <c r="J13" i="245"/>
  <c r="K13" i="245" s="1"/>
  <c r="M13" i="245" s="1"/>
  <c r="O13" i="245" s="1"/>
  <c r="P13" i="245" s="1"/>
  <c r="J14" i="245"/>
  <c r="K14" i="245" s="1"/>
  <c r="M14" i="245" s="1"/>
  <c r="O14" i="245" s="1"/>
  <c r="P14" i="245" s="1"/>
  <c r="J32" i="245"/>
  <c r="J31" i="245" s="1"/>
  <c r="F32" i="245"/>
  <c r="BA27" i="245"/>
  <c r="AN27" i="245"/>
  <c r="Y27" i="245"/>
  <c r="J13" i="246"/>
  <c r="K13" i="246" s="1"/>
  <c r="M13" i="246" s="1"/>
  <c r="O13" i="246" s="1"/>
  <c r="P13" i="246" s="1"/>
  <c r="J17" i="246"/>
  <c r="K17" i="246" s="1"/>
  <c r="M17" i="246" s="1"/>
  <c r="O17" i="246" s="1"/>
  <c r="P17" i="246" s="1"/>
  <c r="J18" i="246"/>
  <c r="K18" i="246" s="1"/>
  <c r="M18" i="246" s="1"/>
  <c r="O18" i="246" s="1"/>
  <c r="P18" i="246" s="1"/>
  <c r="J32" i="246"/>
  <c r="J31" i="246" s="1"/>
  <c r="F32" i="246"/>
  <c r="BA27" i="246"/>
  <c r="AN27" i="246"/>
  <c r="Y27" i="246"/>
  <c r="J16" i="247"/>
  <c r="K16" i="247" s="1"/>
  <c r="M16" i="247" s="1"/>
  <c r="O16" i="247" s="1"/>
  <c r="P16" i="247" s="1"/>
  <c r="J13" i="248"/>
  <c r="K13" i="248" s="1"/>
  <c r="M13" i="248" s="1"/>
  <c r="O13" i="248" s="1"/>
  <c r="P13" i="248" s="1"/>
  <c r="J32" i="248"/>
  <c r="K32" i="248" s="1"/>
  <c r="K31" i="248" s="1"/>
  <c r="F32" i="248"/>
  <c r="BA27" i="248"/>
  <c r="Y27" i="248"/>
  <c r="AN27" i="248"/>
  <c r="J14" i="249"/>
  <c r="K14" i="249" s="1"/>
  <c r="M14" i="249" s="1"/>
  <c r="O14" i="249" s="1"/>
  <c r="P14" i="249" s="1"/>
  <c r="J15" i="250"/>
  <c r="K15" i="250" s="1"/>
  <c r="M15" i="250" s="1"/>
  <c r="O15" i="250" s="1"/>
  <c r="P15" i="250" s="1"/>
  <c r="J16" i="250"/>
  <c r="K16" i="250" s="1"/>
  <c r="M16" i="250" s="1"/>
  <c r="J17" i="250"/>
  <c r="K17" i="250" s="1"/>
  <c r="M17" i="250" s="1"/>
  <c r="O17" i="250" s="1"/>
  <c r="P17" i="250" s="1"/>
  <c r="J18" i="250"/>
  <c r="K18" i="250" s="1"/>
  <c r="M18" i="250" s="1"/>
  <c r="O18" i="250" s="1"/>
  <c r="P18" i="250" s="1"/>
  <c r="BB27" i="250"/>
  <c r="Z27" i="250"/>
  <c r="AO27" i="250"/>
  <c r="J17" i="251"/>
  <c r="K17" i="251" s="1"/>
  <c r="M17" i="251" s="1"/>
  <c r="O17" i="251" s="1"/>
  <c r="P17" i="251" s="1"/>
  <c r="BB27" i="251"/>
  <c r="AO27" i="251"/>
  <c r="Z27" i="251"/>
  <c r="J32" i="252"/>
  <c r="K32" i="252" s="1"/>
  <c r="F32" i="252"/>
  <c r="BA27" i="252"/>
  <c r="AN27" i="252"/>
  <c r="Y27" i="252"/>
  <c r="J18" i="253"/>
  <c r="K18" i="253" s="1"/>
  <c r="M18" i="253" s="1"/>
  <c r="O18" i="253" s="1"/>
  <c r="P18" i="253" s="1"/>
  <c r="BB27" i="253"/>
  <c r="Z27" i="253"/>
  <c r="AO27" i="253"/>
  <c r="J13" i="254"/>
  <c r="K13" i="254" s="1"/>
  <c r="M13" i="254" s="1"/>
  <c r="O13" i="254" s="1"/>
  <c r="P13" i="254" s="1"/>
  <c r="Y13" i="254"/>
  <c r="Y8" i="255"/>
  <c r="J14" i="255"/>
  <c r="K14" i="255" s="1"/>
  <c r="M14" i="255" s="1"/>
  <c r="O14" i="255" s="1"/>
  <c r="P14" i="255" s="1"/>
  <c r="J17" i="255"/>
  <c r="K17" i="255" s="1"/>
  <c r="M17" i="255" s="1"/>
  <c r="O17" i="255" s="1"/>
  <c r="P17" i="255" s="1"/>
  <c r="AN7" i="256"/>
  <c r="J17" i="256"/>
  <c r="K17" i="256" s="1"/>
  <c r="M17" i="256" s="1"/>
  <c r="O17" i="256" s="1"/>
  <c r="P17" i="256" s="1"/>
  <c r="J18" i="256"/>
  <c r="K18" i="256" s="1"/>
  <c r="M18" i="256" s="1"/>
  <c r="BB27" i="256"/>
  <c r="AO27" i="256"/>
  <c r="Z27" i="256"/>
  <c r="O30" i="238"/>
  <c r="P30" i="238" s="1"/>
  <c r="J9" i="249"/>
  <c r="J8" i="249" s="1"/>
  <c r="J7" i="249" s="1"/>
  <c r="F20" i="255"/>
  <c r="F20" i="253"/>
  <c r="M13" i="255"/>
  <c r="O13" i="255" s="1"/>
  <c r="P13" i="255" s="1"/>
  <c r="M12" i="256"/>
  <c r="O12" i="256" s="1"/>
  <c r="P12" i="256" s="1"/>
  <c r="M16" i="256"/>
  <c r="O16" i="256" s="1"/>
  <c r="P16" i="256" s="1"/>
  <c r="J20" i="249"/>
  <c r="F20" i="249"/>
  <c r="F27" i="159"/>
  <c r="AO25" i="256"/>
  <c r="AN25" i="250"/>
  <c r="AO25" i="245"/>
  <c r="AN25" i="244"/>
  <c r="AN25" i="243"/>
  <c r="AO25" i="241"/>
  <c r="AO25" i="239"/>
  <c r="F27" i="250"/>
  <c r="F27" i="246"/>
  <c r="AO22" i="255"/>
  <c r="AN25" i="254"/>
  <c r="AN25" i="253"/>
  <c r="AN25" i="252"/>
  <c r="AN25" i="251"/>
  <c r="AN25" i="159"/>
  <c r="AO25" i="243"/>
  <c r="AN25" i="242"/>
  <c r="AO25" i="240"/>
  <c r="AO25" i="238"/>
  <c r="AO25" i="237"/>
  <c r="Y22" i="256"/>
  <c r="AN25" i="255"/>
  <c r="AO25" i="253"/>
  <c r="AO25" i="252"/>
  <c r="AO25" i="251"/>
  <c r="AN25" i="248"/>
  <c r="AN25" i="247"/>
  <c r="AN25" i="246"/>
  <c r="AO25" i="159"/>
  <c r="AO25" i="244"/>
  <c r="AO25" i="242"/>
  <c r="F24" i="252"/>
  <c r="J24" i="249"/>
  <c r="K24" i="249" s="1"/>
  <c r="M24" i="249" s="1"/>
  <c r="O24" i="249" s="1"/>
  <c r="P24" i="249" s="1"/>
  <c r="F27" i="256"/>
  <c r="F27" i="252"/>
  <c r="G27" i="252" s="1"/>
  <c r="M27" i="252" s="1"/>
  <c r="O27" i="252" s="1"/>
  <c r="P27" i="252" s="1"/>
  <c r="J26" i="249"/>
  <c r="J27" i="249"/>
  <c r="K27" i="249" s="1"/>
  <c r="M27" i="249" s="1"/>
  <c r="O27" i="249" s="1"/>
  <c r="P27" i="249" s="1"/>
  <c r="Z25" i="256"/>
  <c r="F30" i="249"/>
  <c r="J30" i="249"/>
  <c r="BA25" i="249"/>
  <c r="AN25" i="256"/>
  <c r="AO25" i="255"/>
  <c r="AO25" i="254"/>
  <c r="AO25" i="250"/>
  <c r="AO25" i="249"/>
  <c r="AQ25" i="249" s="1"/>
  <c r="AO25" i="248"/>
  <c r="AO25" i="247"/>
  <c r="AO25" i="246"/>
  <c r="AN25" i="245"/>
  <c r="AN25" i="241"/>
  <c r="AN25" i="240"/>
  <c r="AN25" i="239"/>
  <c r="AN25" i="238"/>
  <c r="AN25" i="237"/>
  <c r="K23" i="254"/>
  <c r="K23" i="250"/>
  <c r="K23" i="243"/>
  <c r="K23" i="255"/>
  <c r="K23" i="251"/>
  <c r="K23" i="246"/>
  <c r="K23" i="256"/>
  <c r="K23" i="252"/>
  <c r="K23" i="247"/>
  <c r="K23" i="244"/>
  <c r="K23" i="240"/>
  <c r="K23" i="245"/>
  <c r="K23" i="241"/>
  <c r="K23" i="237"/>
  <c r="K21" i="249"/>
  <c r="M21" i="249" s="1"/>
  <c r="O21" i="249" s="1"/>
  <c r="P21" i="249" s="1"/>
  <c r="J34" i="159"/>
  <c r="J33" i="159" s="1"/>
  <c r="J12" i="237"/>
  <c r="J34" i="256"/>
  <c r="J33" i="256" s="1"/>
  <c r="K18" i="252"/>
  <c r="M18" i="252" s="1"/>
  <c r="O18" i="252" s="1"/>
  <c r="P18" i="252" s="1"/>
  <c r="K18" i="248"/>
  <c r="M18" i="248" s="1"/>
  <c r="K18" i="241"/>
  <c r="M13" i="242"/>
  <c r="K17" i="247"/>
  <c r="J12" i="241" l="1"/>
  <c r="K12" i="241" s="1"/>
  <c r="AP12" i="245"/>
  <c r="AX12" i="245" s="1"/>
  <c r="AT12" i="245"/>
  <c r="AJ7" i="256"/>
  <c r="G11" i="239"/>
  <c r="AH16" i="243"/>
  <c r="M8" i="251"/>
  <c r="M7" i="251" s="1"/>
  <c r="O9" i="251"/>
  <c r="P9" i="251" s="1"/>
  <c r="M8" i="243"/>
  <c r="M7" i="243" s="1"/>
  <c r="O9" i="243"/>
  <c r="P9" i="243" s="1"/>
  <c r="M8" i="247"/>
  <c r="M7" i="247" s="1"/>
  <c r="O9" i="247"/>
  <c r="P9" i="247" s="1"/>
  <c r="G11" i="252"/>
  <c r="AQ20" i="251"/>
  <c r="AH16" i="241"/>
  <c r="M8" i="250"/>
  <c r="M7" i="250" s="1"/>
  <c r="O9" i="250"/>
  <c r="P9" i="250" s="1"/>
  <c r="M8" i="252"/>
  <c r="M7" i="252" s="1"/>
  <c r="O9" i="252"/>
  <c r="P9" i="252" s="1"/>
  <c r="AU23" i="159"/>
  <c r="AP23" i="159"/>
  <c r="AX23" i="159" s="1"/>
  <c r="AP16" i="240"/>
  <c r="AX16" i="240" s="1"/>
  <c r="M8" i="239"/>
  <c r="M7" i="239" s="1"/>
  <c r="O9" i="239"/>
  <c r="P9" i="239" s="1"/>
  <c r="M8" i="253"/>
  <c r="M7" i="253" s="1"/>
  <c r="O9" i="253"/>
  <c r="P9" i="253" s="1"/>
  <c r="M29" i="159"/>
  <c r="O30" i="159"/>
  <c r="P30" i="159" s="1"/>
  <c r="M8" i="159"/>
  <c r="M7" i="159" s="1"/>
  <c r="O9" i="159"/>
  <c r="P9" i="159" s="1"/>
  <c r="M8" i="245"/>
  <c r="M7" i="245" s="1"/>
  <c r="O9" i="245"/>
  <c r="P9" i="245" s="1"/>
  <c r="F11" i="239"/>
  <c r="AC16" i="243"/>
  <c r="AA4" i="254"/>
  <c r="M8" i="244"/>
  <c r="M7" i="244" s="1"/>
  <c r="O9" i="244"/>
  <c r="P9" i="244" s="1"/>
  <c r="M8" i="240"/>
  <c r="M7" i="240" s="1"/>
  <c r="O9" i="240"/>
  <c r="P9" i="240" s="1"/>
  <c r="AJ23" i="254"/>
  <c r="AA23" i="254"/>
  <c r="AK23" i="254" s="1"/>
  <c r="AE23" i="254"/>
  <c r="AF23" i="254"/>
  <c r="M8" i="237"/>
  <c r="M7" i="237" s="1"/>
  <c r="O9" i="237"/>
  <c r="P9" i="237" s="1"/>
  <c r="M8" i="256"/>
  <c r="M7" i="256" s="1"/>
  <c r="O9" i="256"/>
  <c r="P9" i="256" s="1"/>
  <c r="K34" i="159"/>
  <c r="K33" i="159" s="1"/>
  <c r="J12" i="253"/>
  <c r="K12" i="253" s="1"/>
  <c r="M12" i="253" s="1"/>
  <c r="O12" i="253" s="1"/>
  <c r="P12" i="253" s="1"/>
  <c r="AX13" i="159"/>
  <c r="AS21" i="251"/>
  <c r="AR21" i="251"/>
  <c r="AQ22" i="239"/>
  <c r="AT22" i="239"/>
  <c r="AW22" i="239"/>
  <c r="AP22" i="239"/>
  <c r="AX22" i="239" s="1"/>
  <c r="AV22" i="239"/>
  <c r="AF22" i="246"/>
  <c r="AJ22" i="246"/>
  <c r="AB22" i="246"/>
  <c r="AG22" i="246"/>
  <c r="AA22" i="246"/>
  <c r="AK22" i="246" s="1"/>
  <c r="AT22" i="247"/>
  <c r="AP22" i="247"/>
  <c r="AU22" i="247"/>
  <c r="AV22" i="247"/>
  <c r="AQ22" i="247"/>
  <c r="AX22" i="247" s="1"/>
  <c r="AR22" i="247"/>
  <c r="AV31" i="255"/>
  <c r="AT31" i="255"/>
  <c r="AR31" i="255"/>
  <c r="AP31" i="255"/>
  <c r="AX31" i="255" s="1"/>
  <c r="AW31" i="255"/>
  <c r="AQ31" i="255"/>
  <c r="AU31" i="255"/>
  <c r="AS31" i="255"/>
  <c r="AW12" i="255"/>
  <c r="AQ12" i="255"/>
  <c r="AU12" i="255"/>
  <c r="AS12" i="255"/>
  <c r="AV12" i="255"/>
  <c r="AP12" i="255"/>
  <c r="AX12" i="255" s="1"/>
  <c r="AT12" i="255"/>
  <c r="AH12" i="254"/>
  <c r="AJ12" i="254"/>
  <c r="AC12" i="254"/>
  <c r="AF12" i="254"/>
  <c r="AA12" i="254"/>
  <c r="AG12" i="254"/>
  <c r="AI13" i="249"/>
  <c r="AA13" i="249"/>
  <c r="AK13" i="249" s="1"/>
  <c r="AD13" i="249"/>
  <c r="AB23" i="237"/>
  <c r="AC23" i="237"/>
  <c r="AI23" i="241"/>
  <c r="AF23" i="241"/>
  <c r="AB23" i="241"/>
  <c r="AC23" i="241"/>
  <c r="AG23" i="241"/>
  <c r="AD23" i="241"/>
  <c r="AH23" i="241"/>
  <c r="AJ23" i="241"/>
  <c r="AA23" i="241"/>
  <c r="AK23" i="241" s="1"/>
  <c r="AF23" i="243"/>
  <c r="AD23" i="243"/>
  <c r="AJ23" i="243"/>
  <c r="AC21" i="237"/>
  <c r="AJ21" i="237"/>
  <c r="AJ21" i="238"/>
  <c r="AC21" i="238"/>
  <c r="AA21" i="238"/>
  <c r="AK21" i="238" s="1"/>
  <c r="AD21" i="238"/>
  <c r="AG21" i="238"/>
  <c r="AI21" i="238"/>
  <c r="AE21" i="238"/>
  <c r="AC21" i="239"/>
  <c r="AD21" i="239"/>
  <c r="AA21" i="239"/>
  <c r="AK21" i="239" s="1"/>
  <c r="AG21" i="239"/>
  <c r="AE21" i="239"/>
  <c r="AH21" i="239"/>
  <c r="AI21" i="239"/>
  <c r="AJ21" i="239"/>
  <c r="AB21" i="239"/>
  <c r="AF21" i="239"/>
  <c r="AP21" i="241"/>
  <c r="AX21" i="241" s="1"/>
  <c r="AV21" i="241"/>
  <c r="AQ21" i="241"/>
  <c r="AI21" i="244"/>
  <c r="AD21" i="244"/>
  <c r="AG21" i="244"/>
  <c r="AB21" i="244"/>
  <c r="AH21" i="244"/>
  <c r="AS21" i="245"/>
  <c r="AR21" i="245"/>
  <c r="AV21" i="245"/>
  <c r="AP21" i="245"/>
  <c r="AX21" i="245" s="1"/>
  <c r="AU21" i="245"/>
  <c r="AT21" i="245"/>
  <c r="AQ21" i="245"/>
  <c r="AG22" i="253"/>
  <c r="AD22" i="253"/>
  <c r="AS22" i="256"/>
  <c r="AQ22" i="256"/>
  <c r="AP22" i="256"/>
  <c r="AX22" i="256" s="1"/>
  <c r="AR22" i="256"/>
  <c r="AW22" i="256"/>
  <c r="AV22" i="256"/>
  <c r="AU22" i="256"/>
  <c r="AT22" i="256"/>
  <c r="AA20" i="245"/>
  <c r="AK20" i="245" s="1"/>
  <c r="AD20" i="245"/>
  <c r="AC20" i="245"/>
  <c r="AG20" i="245"/>
  <c r="AB20" i="245"/>
  <c r="AH20" i="245"/>
  <c r="AV20" i="252"/>
  <c r="AU20" i="252"/>
  <c r="AT20" i="252"/>
  <c r="AP20" i="252"/>
  <c r="AQ20" i="255"/>
  <c r="AU20" i="255"/>
  <c r="AT20" i="255"/>
  <c r="AW20" i="255"/>
  <c r="AR20" i="255"/>
  <c r="AF16" i="237"/>
  <c r="AB16" i="237"/>
  <c r="AJ16" i="237"/>
  <c r="AG16" i="237"/>
  <c r="AR16" i="238"/>
  <c r="AS16" i="238"/>
  <c r="AB16" i="239"/>
  <c r="AH16" i="239"/>
  <c r="AI16" i="239"/>
  <c r="AD16" i="239"/>
  <c r="AG16" i="239"/>
  <c r="AA16" i="239"/>
  <c r="AK16" i="239" s="1"/>
  <c r="AF16" i="239"/>
  <c r="AE16" i="239"/>
  <c r="AJ16" i="239"/>
  <c r="AC16" i="239"/>
  <c r="AR16" i="241"/>
  <c r="AT16" i="241"/>
  <c r="AU16" i="241"/>
  <c r="AP16" i="241"/>
  <c r="AX16" i="241" s="1"/>
  <c r="AQ16" i="241"/>
  <c r="AW16" i="241"/>
  <c r="AV16" i="241"/>
  <c r="AS16" i="241"/>
  <c r="AP16" i="244"/>
  <c r="AX16" i="244" s="1"/>
  <c r="AS16" i="244"/>
  <c r="AR16" i="244"/>
  <c r="AU16" i="244"/>
  <c r="AQ16" i="244"/>
  <c r="AW16" i="244"/>
  <c r="AT16" i="244"/>
  <c r="AV16" i="244"/>
  <c r="AJ16" i="245"/>
  <c r="AI16" i="245"/>
  <c r="AB16" i="245"/>
  <c r="AE16" i="245"/>
  <c r="AA16" i="245"/>
  <c r="AK16" i="245" s="1"/>
  <c r="AF16" i="245"/>
  <c r="AE16" i="246"/>
  <c r="AF16" i="246"/>
  <c r="AJ16" i="246"/>
  <c r="AA16" i="246"/>
  <c r="AK16" i="246" s="1"/>
  <c r="AW16" i="247"/>
  <c r="AS16" i="247"/>
  <c r="AA16" i="249"/>
  <c r="AK16" i="249" s="1"/>
  <c r="AB16" i="249"/>
  <c r="AG16" i="249"/>
  <c r="AJ16" i="249"/>
  <c r="AI16" i="249"/>
  <c r="AF16" i="249"/>
  <c r="AE16" i="249"/>
  <c r="AP16" i="251"/>
  <c r="AX16" i="251" s="1"/>
  <c r="AU16" i="251"/>
  <c r="AT16" i="256"/>
  <c r="AW16" i="256"/>
  <c r="AQ16" i="256"/>
  <c r="AU16" i="256"/>
  <c r="AS14" i="239"/>
  <c r="AP14" i="239"/>
  <c r="AX14" i="239" s="1"/>
  <c r="AR14" i="239"/>
  <c r="AT14" i="239"/>
  <c r="AW14" i="239"/>
  <c r="AV14" i="239"/>
  <c r="AQ14" i="239"/>
  <c r="AI14" i="241"/>
  <c r="AH14" i="241"/>
  <c r="AB14" i="241"/>
  <c r="AC14" i="241"/>
  <c r="AG14" i="241"/>
  <c r="AR14" i="242"/>
  <c r="AS14" i="242"/>
  <c r="AW14" i="242"/>
  <c r="AP14" i="242"/>
  <c r="AX14" i="242" s="1"/>
  <c r="AV14" i="242"/>
  <c r="AP14" i="245"/>
  <c r="AX14" i="245" s="1"/>
  <c r="AQ14" i="245"/>
  <c r="AU14" i="245"/>
  <c r="AT14" i="245"/>
  <c r="AV14" i="245"/>
  <c r="AI14" i="247"/>
  <c r="AG14" i="247"/>
  <c r="AB14" i="247"/>
  <c r="AE14" i="247"/>
  <c r="AJ14" i="247"/>
  <c r="AR14" i="252"/>
  <c r="AS14" i="252"/>
  <c r="AT14" i="252"/>
  <c r="AV14" i="252"/>
  <c r="AP14" i="252"/>
  <c r="AX14" i="252" s="1"/>
  <c r="AQ14" i="252"/>
  <c r="AU14" i="252"/>
  <c r="AS14" i="253"/>
  <c r="AR14" i="253"/>
  <c r="AT14" i="253"/>
  <c r="AP14" i="253"/>
  <c r="AX14" i="253" s="1"/>
  <c r="AV14" i="253"/>
  <c r="AW14" i="253"/>
  <c r="AB15" i="256"/>
  <c r="AC15" i="256"/>
  <c r="AG15" i="256"/>
  <c r="AS4" i="241"/>
  <c r="AV4" i="241"/>
  <c r="AT4" i="241"/>
  <c r="AW4" i="241"/>
  <c r="AQ4" i="241"/>
  <c r="AA4" i="245"/>
  <c r="AK4" i="245" s="1"/>
  <c r="AG4" i="245"/>
  <c r="AH4" i="250"/>
  <c r="AE4" i="250"/>
  <c r="AG4" i="250"/>
  <c r="AB4" i="250"/>
  <c r="AF12" i="250"/>
  <c r="AA12" i="250"/>
  <c r="AK12" i="250" s="1"/>
  <c r="AG12" i="250"/>
  <c r="AB12" i="250"/>
  <c r="AH12" i="250"/>
  <c r="AC12" i="250"/>
  <c r="AI12" i="250"/>
  <c r="AD12" i="250"/>
  <c r="AJ12" i="250"/>
  <c r="AE12" i="250"/>
  <c r="AC31" i="246"/>
  <c r="AB31" i="246"/>
  <c r="AF31" i="246"/>
  <c r="AE31" i="246"/>
  <c r="AJ31" i="246"/>
  <c r="AH31" i="246"/>
  <c r="G35" i="246"/>
  <c r="G34" i="246" s="1"/>
  <c r="G33" i="246" s="1"/>
  <c r="F34" i="246"/>
  <c r="F33" i="246" s="1"/>
  <c r="AC13" i="246"/>
  <c r="AD13" i="246"/>
  <c r="AJ13" i="246"/>
  <c r="AG13" i="246"/>
  <c r="AF13" i="246"/>
  <c r="AE13" i="246"/>
  <c r="AB13" i="246"/>
  <c r="AI13" i="246"/>
  <c r="AA13" i="246"/>
  <c r="AK13" i="246" s="1"/>
  <c r="AD16" i="247"/>
  <c r="AP21" i="251"/>
  <c r="AR16" i="247"/>
  <c r="AT16" i="247"/>
  <c r="AG16" i="244"/>
  <c r="AD16" i="244"/>
  <c r="AI16" i="241"/>
  <c r="AR16" i="240"/>
  <c r="AU16" i="240"/>
  <c r="O24" i="239"/>
  <c r="P24" i="239" s="1"/>
  <c r="M23" i="239"/>
  <c r="AG31" i="246"/>
  <c r="AX20" i="252"/>
  <c r="AG7" i="252"/>
  <c r="AU21" i="251"/>
  <c r="AA21" i="250"/>
  <c r="AH21" i="250"/>
  <c r="AE21" i="250"/>
  <c r="AD21" i="250"/>
  <c r="AJ21" i="250"/>
  <c r="AI21" i="250"/>
  <c r="AG21" i="250"/>
  <c r="AK21" i="250" s="1"/>
  <c r="AF21" i="250"/>
  <c r="AB21" i="250"/>
  <c r="AC21" i="250"/>
  <c r="AA22" i="254"/>
  <c r="AK22" i="254" s="1"/>
  <c r="AB22" i="254"/>
  <c r="AF22" i="254"/>
  <c r="AE22" i="254"/>
  <c r="AJ22" i="254"/>
  <c r="AI22" i="254"/>
  <c r="AE22" i="248"/>
  <c r="AJ22" i="248"/>
  <c r="AA22" i="248"/>
  <c r="AK22" i="248" s="1"/>
  <c r="AI23" i="240"/>
  <c r="AB23" i="240"/>
  <c r="AQ22" i="246"/>
  <c r="AU22" i="246"/>
  <c r="AV22" i="246"/>
  <c r="AP22" i="246"/>
  <c r="AX22" i="246" s="1"/>
  <c r="AT22" i="246"/>
  <c r="AS22" i="246"/>
  <c r="AD22" i="247"/>
  <c r="AA22" i="247"/>
  <c r="AK22" i="247" s="1"/>
  <c r="AG22" i="247"/>
  <c r="AI22" i="247"/>
  <c r="AE22" i="247"/>
  <c r="AH22" i="247"/>
  <c r="AH31" i="256"/>
  <c r="AF31" i="256"/>
  <c r="AD31" i="256"/>
  <c r="AG31" i="256"/>
  <c r="AC31" i="256"/>
  <c r="AG31" i="255"/>
  <c r="AA31" i="255"/>
  <c r="AK31" i="255" s="1"/>
  <c r="AC31" i="255"/>
  <c r="AJ31" i="255"/>
  <c r="AH31" i="255"/>
  <c r="AF31" i="255"/>
  <c r="AE31" i="255"/>
  <c r="AD31" i="255"/>
  <c r="AB31" i="255"/>
  <c r="AH30" i="255"/>
  <c r="AE30" i="255"/>
  <c r="AA30" i="255"/>
  <c r="AK30" i="255" s="1"/>
  <c r="AR10" i="249"/>
  <c r="AS10" i="249"/>
  <c r="AQ10" i="249"/>
  <c r="AU10" i="249"/>
  <c r="AT10" i="249"/>
  <c r="AV10" i="249"/>
  <c r="AW10" i="249"/>
  <c r="AP10" i="249"/>
  <c r="AX10" i="249" s="1"/>
  <c r="AA11" i="248"/>
  <c r="AK11" i="248" s="1"/>
  <c r="AH11" i="248"/>
  <c r="AI11" i="248"/>
  <c r="AE11" i="248"/>
  <c r="AG11" i="248"/>
  <c r="AB11" i="248"/>
  <c r="AJ11" i="248"/>
  <c r="AF11" i="248"/>
  <c r="AC11" i="248"/>
  <c r="AD11" i="248"/>
  <c r="AV16" i="251"/>
  <c r="AI20" i="245"/>
  <c r="AS23" i="237"/>
  <c r="AP23" i="237"/>
  <c r="AX23" i="237" s="1"/>
  <c r="AV23" i="237"/>
  <c r="AW23" i="237"/>
  <c r="AU23" i="237"/>
  <c r="AT23" i="237"/>
  <c r="AQ23" i="237"/>
  <c r="AR23" i="237"/>
  <c r="AW23" i="243"/>
  <c r="AT23" i="243"/>
  <c r="AA23" i="245"/>
  <c r="AK23" i="245" s="1"/>
  <c r="AE23" i="245"/>
  <c r="AH23" i="250"/>
  <c r="AJ23" i="250"/>
  <c r="AE23" i="250"/>
  <c r="AG23" i="250"/>
  <c r="AF23" i="250"/>
  <c r="AB23" i="250"/>
  <c r="AG23" i="256"/>
  <c r="AA23" i="256"/>
  <c r="AK23" i="256" s="1"/>
  <c r="AJ23" i="256"/>
  <c r="AF23" i="256"/>
  <c r="AE23" i="256"/>
  <c r="AH23" i="256"/>
  <c r="AB23" i="256"/>
  <c r="AI23" i="256"/>
  <c r="AS21" i="239"/>
  <c r="AQ21" i="239"/>
  <c r="AT21" i="239"/>
  <c r="AP21" i="239"/>
  <c r="AX21" i="239" s="1"/>
  <c r="AR21" i="239"/>
  <c r="AV21" i="239"/>
  <c r="AU21" i="239"/>
  <c r="AB21" i="242"/>
  <c r="AG21" i="242"/>
  <c r="AH21" i="242"/>
  <c r="AC21" i="159"/>
  <c r="AG21" i="159"/>
  <c r="AE21" i="159"/>
  <c r="AI21" i="159"/>
  <c r="AG21" i="246"/>
  <c r="AC21" i="246"/>
  <c r="AB21" i="246"/>
  <c r="AJ21" i="246"/>
  <c r="AU20" i="238"/>
  <c r="AQ20" i="238"/>
  <c r="AT20" i="238"/>
  <c r="AV20" i="238"/>
  <c r="AS20" i="238"/>
  <c r="AW20" i="238"/>
  <c r="AP20" i="238"/>
  <c r="AX20" i="238" s="1"/>
  <c r="AF20" i="239"/>
  <c r="AJ20" i="239"/>
  <c r="AG20" i="239"/>
  <c r="AH20" i="239"/>
  <c r="AC20" i="239"/>
  <c r="AD20" i="239"/>
  <c r="AU20" i="245"/>
  <c r="AQ20" i="245"/>
  <c r="AG20" i="246"/>
  <c r="AJ20" i="246"/>
  <c r="AF20" i="246"/>
  <c r="AC20" i="246"/>
  <c r="AB20" i="246"/>
  <c r="AD20" i="246"/>
  <c r="AI20" i="248"/>
  <c r="AE20" i="248"/>
  <c r="AF20" i="248"/>
  <c r="AA20" i="248"/>
  <c r="AK20" i="248" s="1"/>
  <c r="AB20" i="248"/>
  <c r="AJ20" i="248"/>
  <c r="AH20" i="248"/>
  <c r="AC20" i="248"/>
  <c r="AG20" i="248"/>
  <c r="AU20" i="249"/>
  <c r="AS20" i="249"/>
  <c r="AW20" i="249"/>
  <c r="AT20" i="249"/>
  <c r="AV20" i="249"/>
  <c r="AR20" i="249"/>
  <c r="AP20" i="249"/>
  <c r="AX20" i="249" s="1"/>
  <c r="AJ20" i="253"/>
  <c r="AF20" i="253"/>
  <c r="AG20" i="253"/>
  <c r="AH20" i="253"/>
  <c r="AD20" i="253"/>
  <c r="AI20" i="253"/>
  <c r="AQ20" i="254"/>
  <c r="AT20" i="254"/>
  <c r="AP20" i="254"/>
  <c r="AX20" i="254" s="1"/>
  <c r="AU20" i="254"/>
  <c r="AV20" i="254"/>
  <c r="AF16" i="242"/>
  <c r="AE16" i="242"/>
  <c r="AB16" i="242"/>
  <c r="AA16" i="242"/>
  <c r="AK16" i="242" s="1"/>
  <c r="AG16" i="242"/>
  <c r="AH16" i="242"/>
  <c r="AC16" i="242"/>
  <c r="AT16" i="246"/>
  <c r="AU16" i="246"/>
  <c r="AQ16" i="246"/>
  <c r="AP16" i="246"/>
  <c r="AX16" i="246" s="1"/>
  <c r="AS16" i="246"/>
  <c r="AW16" i="246"/>
  <c r="AQ16" i="249"/>
  <c r="AW16" i="249"/>
  <c r="AS16" i="249"/>
  <c r="AU16" i="249"/>
  <c r="AA16" i="251"/>
  <c r="AK16" i="251" s="1"/>
  <c r="AB16" i="251"/>
  <c r="AF16" i="251"/>
  <c r="AH16" i="251"/>
  <c r="AE16" i="251"/>
  <c r="AI16" i="251"/>
  <c r="AG16" i="251"/>
  <c r="AJ16" i="251"/>
  <c r="AH16" i="253"/>
  <c r="AC16" i="253"/>
  <c r="AG16" i="253"/>
  <c r="AE16" i="253"/>
  <c r="AA16" i="253"/>
  <c r="AK16" i="253" s="1"/>
  <c r="AF16" i="253"/>
  <c r="AJ16" i="253"/>
  <c r="AI16" i="253"/>
  <c r="AB16" i="253"/>
  <c r="AW14" i="237"/>
  <c r="AS14" i="237"/>
  <c r="AU14" i="237"/>
  <c r="AQ14" i="237"/>
  <c r="AT14" i="237"/>
  <c r="AP14" i="237"/>
  <c r="AX14" i="237" s="1"/>
  <c r="AV14" i="237"/>
  <c r="G19" i="240"/>
  <c r="F11" i="240"/>
  <c r="AA14" i="159"/>
  <c r="AC14" i="159"/>
  <c r="AD14" i="249"/>
  <c r="AA14" i="249"/>
  <c r="AK14" i="249" s="1"/>
  <c r="AE14" i="249"/>
  <c r="AG14" i="249"/>
  <c r="AH14" i="249"/>
  <c r="AF14" i="249"/>
  <c r="AJ14" i="249"/>
  <c r="AI14" i="249"/>
  <c r="AB14" i="249"/>
  <c r="AE14" i="250"/>
  <c r="AJ14" i="250"/>
  <c r="AG14" i="250"/>
  <c r="AC14" i="250"/>
  <c r="AB14" i="250"/>
  <c r="AH14" i="250"/>
  <c r="AA14" i="253"/>
  <c r="AC14" i="253"/>
  <c r="AF14" i="253"/>
  <c r="AG14" i="253"/>
  <c r="AI14" i="253"/>
  <c r="AD14" i="253"/>
  <c r="AQ15" i="255"/>
  <c r="AV15" i="255"/>
  <c r="AS15" i="255"/>
  <c r="AU15" i="255"/>
  <c r="AR15" i="255"/>
  <c r="AW15" i="255"/>
  <c r="AW4" i="237"/>
  <c r="AP4" i="237"/>
  <c r="AX4" i="237" s="1"/>
  <c r="AV4" i="237"/>
  <c r="AR4" i="237"/>
  <c r="AP4" i="246"/>
  <c r="AR4" i="246"/>
  <c r="AQ4" i="246"/>
  <c r="AT4" i="246"/>
  <c r="AU4" i="246"/>
  <c r="AW4" i="246"/>
  <c r="AW4" i="250"/>
  <c r="AQ4" i="250"/>
  <c r="AR4" i="250"/>
  <c r="AT4" i="250"/>
  <c r="AU4" i="250"/>
  <c r="AP4" i="250"/>
  <c r="AX4" i="250" s="1"/>
  <c r="AS4" i="250"/>
  <c r="AJ14" i="241"/>
  <c r="AB16" i="247"/>
  <c r="AB16" i="246"/>
  <c r="AS16" i="251"/>
  <c r="AT21" i="251"/>
  <c r="AG22" i="248"/>
  <c r="AV16" i="247"/>
  <c r="AU16" i="247"/>
  <c r="AC16" i="244"/>
  <c r="AA16" i="244"/>
  <c r="AK16" i="244" s="1"/>
  <c r="AV16" i="240"/>
  <c r="G11" i="244"/>
  <c r="AQ21" i="251"/>
  <c r="AA22" i="159"/>
  <c r="AK22" i="159" s="1"/>
  <c r="AE22" i="159"/>
  <c r="AH22" i="159"/>
  <c r="G36" i="256"/>
  <c r="G34" i="256" s="1"/>
  <c r="G33" i="256" s="1"/>
  <c r="F34" i="256"/>
  <c r="F33" i="256" s="1"/>
  <c r="AV23" i="245"/>
  <c r="AS23" i="245"/>
  <c r="AR23" i="245"/>
  <c r="AW23" i="245"/>
  <c r="AP23" i="245"/>
  <c r="AX23" i="245" s="1"/>
  <c r="AJ23" i="246"/>
  <c r="AB23" i="246"/>
  <c r="AF23" i="248"/>
  <c r="AH23" i="248"/>
  <c r="AJ23" i="248"/>
  <c r="AD23" i="248"/>
  <c r="AA23" i="248"/>
  <c r="AK23" i="248" s="1"/>
  <c r="AG23" i="248"/>
  <c r="AI23" i="248"/>
  <c r="AB23" i="248"/>
  <c r="AQ23" i="250"/>
  <c r="AR23" i="250"/>
  <c r="AV23" i="250"/>
  <c r="AS23" i="250"/>
  <c r="AP23" i="250"/>
  <c r="AU23" i="250"/>
  <c r="AT23" i="250"/>
  <c r="AX23" i="250" s="1"/>
  <c r="AS21" i="238"/>
  <c r="AV21" i="238"/>
  <c r="AG21" i="241"/>
  <c r="AB21" i="241"/>
  <c r="AJ21" i="241"/>
  <c r="AI21" i="241"/>
  <c r="AF21" i="241"/>
  <c r="AI21" i="243"/>
  <c r="AF21" i="243"/>
  <c r="AB21" i="243"/>
  <c r="AJ21" i="243"/>
  <c r="AQ21" i="244"/>
  <c r="AS21" i="244"/>
  <c r="AT21" i="244"/>
  <c r="AU21" i="244"/>
  <c r="AP21" i="244"/>
  <c r="AW21" i="244"/>
  <c r="AR21" i="244"/>
  <c r="AV21" i="244"/>
  <c r="AQ20" i="237"/>
  <c r="AV20" i="237"/>
  <c r="AR20" i="237"/>
  <c r="AS20" i="239"/>
  <c r="AW20" i="239"/>
  <c r="AJ20" i="241"/>
  <c r="AE20" i="241"/>
  <c r="AA20" i="241"/>
  <c r="AK20" i="241" s="1"/>
  <c r="AB20" i="241"/>
  <c r="AH20" i="241"/>
  <c r="AG20" i="241"/>
  <c r="AH20" i="242"/>
  <c r="AG20" i="242"/>
  <c r="AI20" i="242"/>
  <c r="AJ20" i="242"/>
  <c r="AB20" i="242"/>
  <c r="AE20" i="242"/>
  <c r="AF20" i="242"/>
  <c r="AA20" i="242"/>
  <c r="AK20" i="242" s="1"/>
  <c r="AB20" i="244"/>
  <c r="AC20" i="244"/>
  <c r="AE20" i="244"/>
  <c r="AF20" i="244"/>
  <c r="AJ20" i="244"/>
  <c r="AI20" i="244"/>
  <c r="AA20" i="244"/>
  <c r="AK20" i="244" s="1"/>
  <c r="AH20" i="244"/>
  <c r="AG20" i="244"/>
  <c r="AU20" i="246"/>
  <c r="AS20" i="246"/>
  <c r="AQ20" i="246"/>
  <c r="AR20" i="246"/>
  <c r="AE20" i="247"/>
  <c r="AC20" i="247"/>
  <c r="AB20" i="247"/>
  <c r="AD20" i="247"/>
  <c r="AH20" i="247"/>
  <c r="AA20" i="247"/>
  <c r="AK20" i="247" s="1"/>
  <c r="AG20" i="247"/>
  <c r="AF20" i="247"/>
  <c r="AI20" i="247"/>
  <c r="AJ20" i="247"/>
  <c r="AJ20" i="255"/>
  <c r="AC20" i="255"/>
  <c r="AD20" i="256"/>
  <c r="AE20" i="256"/>
  <c r="AA20" i="256"/>
  <c r="AK20" i="256" s="1"/>
  <c r="AI20" i="256"/>
  <c r="AG20" i="256"/>
  <c r="AF20" i="256"/>
  <c r="AB20" i="256"/>
  <c r="AH20" i="256"/>
  <c r="AJ20" i="256"/>
  <c r="AV16" i="237"/>
  <c r="AQ16" i="237"/>
  <c r="AU16" i="237"/>
  <c r="AT16" i="237"/>
  <c r="AP16" i="237"/>
  <c r="AX16" i="237" s="1"/>
  <c r="AQ16" i="239"/>
  <c r="AT16" i="239"/>
  <c r="AP16" i="239"/>
  <c r="AX16" i="239" s="1"/>
  <c r="AV16" i="239"/>
  <c r="AU16" i="239"/>
  <c r="AA16" i="240"/>
  <c r="AK16" i="240" s="1"/>
  <c r="AB16" i="240"/>
  <c r="AH16" i="240"/>
  <c r="AG16" i="240"/>
  <c r="AC16" i="240"/>
  <c r="AJ16" i="241"/>
  <c r="AG16" i="241"/>
  <c r="AF16" i="241"/>
  <c r="AA16" i="241"/>
  <c r="AK16" i="241" s="1"/>
  <c r="AE16" i="241"/>
  <c r="AB16" i="241"/>
  <c r="AB16" i="243"/>
  <c r="AG16" i="243"/>
  <c r="AF16" i="243"/>
  <c r="AT16" i="248"/>
  <c r="AR16" i="248"/>
  <c r="AS16" i="248"/>
  <c r="AP16" i="248"/>
  <c r="AX16" i="248" s="1"/>
  <c r="AU16" i="248"/>
  <c r="AW16" i="248"/>
  <c r="AV16" i="248"/>
  <c r="AQ16" i="248"/>
  <c r="AU16" i="254"/>
  <c r="AW16" i="254"/>
  <c r="AQ16" i="254"/>
  <c r="AS14" i="240"/>
  <c r="AR14" i="240"/>
  <c r="AU14" i="240"/>
  <c r="AP14" i="240"/>
  <c r="AX14" i="240" s="1"/>
  <c r="AQ14" i="240"/>
  <c r="AV14" i="240"/>
  <c r="AW14" i="240"/>
  <c r="AT14" i="240"/>
  <c r="AE14" i="242"/>
  <c r="AC14" i="242"/>
  <c r="AJ14" i="242"/>
  <c r="AG14" i="242"/>
  <c r="AA14" i="242"/>
  <c r="AK14" i="242" s="1"/>
  <c r="AI14" i="242"/>
  <c r="AF14" i="242"/>
  <c r="AB14" i="242"/>
  <c r="AH14" i="242"/>
  <c r="AD14" i="242"/>
  <c r="AU14" i="243"/>
  <c r="AT14" i="243"/>
  <c r="AP14" i="243"/>
  <c r="AX14" i="243" s="1"/>
  <c r="AV14" i="243"/>
  <c r="AF14" i="245"/>
  <c r="AC14" i="245"/>
  <c r="AI14" i="245"/>
  <c r="AB14" i="245"/>
  <c r="AD14" i="245"/>
  <c r="AE14" i="245"/>
  <c r="AJ14" i="245"/>
  <c r="AA14" i="245"/>
  <c r="AK14" i="245" s="1"/>
  <c r="AG14" i="245"/>
  <c r="AT14" i="246"/>
  <c r="AW14" i="246"/>
  <c r="AP14" i="246"/>
  <c r="AX14" i="246" s="1"/>
  <c r="AS14" i="246"/>
  <c r="AQ14" i="246"/>
  <c r="AU14" i="246"/>
  <c r="AV14" i="246"/>
  <c r="AQ14" i="249"/>
  <c r="AW14" i="249"/>
  <c r="AC14" i="251"/>
  <c r="AH14" i="251"/>
  <c r="AI14" i="251"/>
  <c r="AD14" i="251"/>
  <c r="AG14" i="251"/>
  <c r="AB14" i="251"/>
  <c r="AI14" i="252"/>
  <c r="AE14" i="252"/>
  <c r="AF14" i="252"/>
  <c r="AA14" i="252"/>
  <c r="AK14" i="252" s="1"/>
  <c r="AB14" i="252"/>
  <c r="AJ14" i="252"/>
  <c r="AG14" i="252"/>
  <c r="AH14" i="252"/>
  <c r="AC14" i="252"/>
  <c r="AB15" i="255"/>
  <c r="AG15" i="255"/>
  <c r="AU15" i="256"/>
  <c r="AQ15" i="256"/>
  <c r="AW15" i="256"/>
  <c r="AV15" i="256"/>
  <c r="AT15" i="256"/>
  <c r="AP15" i="256"/>
  <c r="AX15" i="256" s="1"/>
  <c r="AR15" i="256"/>
  <c r="AS15" i="256"/>
  <c r="AF4" i="241"/>
  <c r="AG4" i="241"/>
  <c r="AJ4" i="241"/>
  <c r="AD4" i="241"/>
  <c r="AB4" i="241"/>
  <c r="AI4" i="241"/>
  <c r="AQ31" i="246"/>
  <c r="AP31" i="246"/>
  <c r="AX31" i="246" s="1"/>
  <c r="AU31" i="246"/>
  <c r="AT31" i="246"/>
  <c r="AS31" i="246"/>
  <c r="AF11" i="246"/>
  <c r="AC11" i="246"/>
  <c r="AD11" i="246"/>
  <c r="AI11" i="246"/>
  <c r="AE11" i="246"/>
  <c r="AH11" i="246"/>
  <c r="AA11" i="246"/>
  <c r="AK11" i="246" s="1"/>
  <c r="AJ11" i="246"/>
  <c r="AB11" i="246"/>
  <c r="AE14" i="241"/>
  <c r="AH16" i="246"/>
  <c r="AD16" i="243"/>
  <c r="AA31" i="256"/>
  <c r="AK31" i="256" s="1"/>
  <c r="AV21" i="251"/>
  <c r="AI22" i="248"/>
  <c r="AD22" i="248"/>
  <c r="AP16" i="247"/>
  <c r="AI16" i="244"/>
  <c r="AH16" i="244"/>
  <c r="AF16" i="244"/>
  <c r="AD16" i="241"/>
  <c r="AS16" i="240"/>
  <c r="AS16" i="237"/>
  <c r="AK9" i="250"/>
  <c r="AK7" i="250" s="1"/>
  <c r="AA7" i="250"/>
  <c r="G11" i="247"/>
  <c r="AX4" i="246"/>
  <c r="AK14" i="159"/>
  <c r="AR21" i="247"/>
  <c r="AS21" i="247"/>
  <c r="AP23" i="242"/>
  <c r="AS23" i="242"/>
  <c r="AR23" i="242"/>
  <c r="AX23" i="242" s="1"/>
  <c r="AT23" i="242"/>
  <c r="AR22" i="159"/>
  <c r="AT22" i="159"/>
  <c r="G36" i="255"/>
  <c r="G34" i="255" s="1"/>
  <c r="G33" i="255" s="1"/>
  <c r="F34" i="255"/>
  <c r="F33" i="255" s="1"/>
  <c r="AA12" i="255"/>
  <c r="AK12" i="255" s="1"/>
  <c r="AG12" i="255"/>
  <c r="AE12" i="255"/>
  <c r="AD12" i="255"/>
  <c r="AC12" i="255"/>
  <c r="AB12" i="255"/>
  <c r="AJ12" i="255"/>
  <c r="AI12" i="255"/>
  <c r="AF11" i="255"/>
  <c r="AB11" i="255"/>
  <c r="AG11" i="255"/>
  <c r="AI11" i="255"/>
  <c r="AD11" i="255"/>
  <c r="AA11" i="255"/>
  <c r="AK11" i="255" s="1"/>
  <c r="AU12" i="254"/>
  <c r="AT12" i="254"/>
  <c r="AR12" i="254"/>
  <c r="AW12" i="254"/>
  <c r="AQ12" i="254"/>
  <c r="AP12" i="254"/>
  <c r="AX12" i="254" s="1"/>
  <c r="AS12" i="254"/>
  <c r="AP10" i="254"/>
  <c r="AX10" i="254" s="1"/>
  <c r="AR10" i="254"/>
  <c r="AT10" i="254"/>
  <c r="AV10" i="254"/>
  <c r="AU9" i="249"/>
  <c r="AV9" i="249"/>
  <c r="AP9" i="249"/>
  <c r="AX9" i="249" s="1"/>
  <c r="AR9" i="249"/>
  <c r="AS9" i="249"/>
  <c r="AQ9" i="249"/>
  <c r="AV23" i="252"/>
  <c r="AS23" i="252"/>
  <c r="AP23" i="252"/>
  <c r="AX23" i="252" s="1"/>
  <c r="AR23" i="252"/>
  <c r="AU23" i="252"/>
  <c r="AT23" i="252"/>
  <c r="AQ23" i="252"/>
  <c r="AW23" i="252"/>
  <c r="AQ23" i="254"/>
  <c r="AW23" i="254"/>
  <c r="AT23" i="254"/>
  <c r="AV23" i="254"/>
  <c r="AU23" i="254"/>
  <c r="AP23" i="254"/>
  <c r="AX23" i="254" s="1"/>
  <c r="AS23" i="254"/>
  <c r="AW21" i="237"/>
  <c r="AQ21" i="237"/>
  <c r="AP21" i="237"/>
  <c r="AX21" i="237" s="1"/>
  <c r="AT21" i="237"/>
  <c r="AU21" i="237"/>
  <c r="AV21" i="237"/>
  <c r="AT21" i="240"/>
  <c r="AS21" i="240"/>
  <c r="AR21" i="240"/>
  <c r="AQ21" i="240"/>
  <c r="AV21" i="240"/>
  <c r="AS21" i="242"/>
  <c r="AT21" i="242"/>
  <c r="AR21" i="242"/>
  <c r="AV21" i="242"/>
  <c r="AX21" i="242" s="1"/>
  <c r="AQ21" i="243"/>
  <c r="AT21" i="243"/>
  <c r="AP21" i="243"/>
  <c r="AX21" i="243" s="1"/>
  <c r="AV21" i="243"/>
  <c r="AU21" i="243"/>
  <c r="AA21" i="245"/>
  <c r="AH21" i="245"/>
  <c r="AF21" i="245"/>
  <c r="AG21" i="245"/>
  <c r="AJ21" i="245"/>
  <c r="AB21" i="245"/>
  <c r="AC21" i="245"/>
  <c r="AE21" i="245"/>
  <c r="AI21" i="245"/>
  <c r="AP21" i="246"/>
  <c r="AX21" i="246" s="1"/>
  <c r="AU21" i="246"/>
  <c r="AQ21" i="246"/>
  <c r="AV21" i="246"/>
  <c r="AT21" i="246"/>
  <c r="AW21" i="246"/>
  <c r="AR20" i="241"/>
  <c r="AQ20" i="241"/>
  <c r="AV20" i="241"/>
  <c r="AT20" i="242"/>
  <c r="AP20" i="242"/>
  <c r="AX20" i="242" s="1"/>
  <c r="AS20" i="242"/>
  <c r="AW20" i="242"/>
  <c r="AV20" i="242"/>
  <c r="AV20" i="248"/>
  <c r="AP20" i="248"/>
  <c r="AX20" i="248" s="1"/>
  <c r="AR20" i="248"/>
  <c r="AU20" i="248"/>
  <c r="AD20" i="249"/>
  <c r="AA20" i="249"/>
  <c r="AK20" i="249" s="1"/>
  <c r="AJ20" i="249"/>
  <c r="AI20" i="249"/>
  <c r="AE20" i="249"/>
  <c r="AG20" i="249"/>
  <c r="AB20" i="249"/>
  <c r="AB20" i="251"/>
  <c r="AI20" i="251"/>
  <c r="AH20" i="251"/>
  <c r="AG20" i="251"/>
  <c r="AA20" i="251"/>
  <c r="AK20" i="251" s="1"/>
  <c r="AJ20" i="251"/>
  <c r="AD20" i="251"/>
  <c r="AF20" i="251"/>
  <c r="AJ20" i="252"/>
  <c r="AD20" i="252"/>
  <c r="AH20" i="252"/>
  <c r="AI20" i="252"/>
  <c r="AA20" i="252"/>
  <c r="AK20" i="252" s="1"/>
  <c r="AC20" i="252"/>
  <c r="AB20" i="252"/>
  <c r="AA16" i="238"/>
  <c r="AK16" i="238" s="1"/>
  <c r="AB16" i="238"/>
  <c r="AF16" i="238"/>
  <c r="AH16" i="238"/>
  <c r="AD16" i="238"/>
  <c r="AG16" i="238"/>
  <c r="AE16" i="238"/>
  <c r="AC16" i="238"/>
  <c r="AJ16" i="238"/>
  <c r="AP16" i="243"/>
  <c r="AX16" i="243" s="1"/>
  <c r="AW16" i="243"/>
  <c r="AS16" i="243"/>
  <c r="AV16" i="243"/>
  <c r="AT16" i="243"/>
  <c r="AW16" i="245"/>
  <c r="AT16" i="245"/>
  <c r="AC16" i="247"/>
  <c r="AF16" i="247"/>
  <c r="AA16" i="247"/>
  <c r="AK16" i="247" s="1"/>
  <c r="AH16" i="247"/>
  <c r="AG16" i="247"/>
  <c r="AT16" i="250"/>
  <c r="AV16" i="250"/>
  <c r="AP16" i="250"/>
  <c r="AX16" i="250" s="1"/>
  <c r="AW16" i="250"/>
  <c r="AU16" i="250"/>
  <c r="AQ16" i="250"/>
  <c r="AR16" i="253"/>
  <c r="AV16" i="253"/>
  <c r="AU16" i="253"/>
  <c r="AS16" i="253"/>
  <c r="AH14" i="237"/>
  <c r="AJ14" i="237"/>
  <c r="AA14" i="237"/>
  <c r="AK14" i="237" s="1"/>
  <c r="AC14" i="237"/>
  <c r="AE14" i="237"/>
  <c r="AB14" i="237"/>
  <c r="AI14" i="237"/>
  <c r="AG14" i="237"/>
  <c r="AD14" i="237"/>
  <c r="AF14" i="237"/>
  <c r="AW14" i="238"/>
  <c r="AR14" i="238"/>
  <c r="AS14" i="238"/>
  <c r="AC14" i="240"/>
  <c r="AG14" i="240"/>
  <c r="AE14" i="240"/>
  <c r="AD14" i="240"/>
  <c r="AH14" i="240"/>
  <c r="AF14" i="240"/>
  <c r="AA14" i="240"/>
  <c r="AK14" i="240" s="1"/>
  <c r="AB14" i="240"/>
  <c r="AU14" i="241"/>
  <c r="AQ14" i="241"/>
  <c r="AF14" i="243"/>
  <c r="AC14" i="243"/>
  <c r="AJ14" i="243"/>
  <c r="AD14" i="243"/>
  <c r="AV14" i="159"/>
  <c r="AT14" i="159"/>
  <c r="AJ14" i="246"/>
  <c r="AD14" i="246"/>
  <c r="AQ14" i="247"/>
  <c r="AP14" i="247"/>
  <c r="AX14" i="247" s="1"/>
  <c r="AW14" i="247"/>
  <c r="AV14" i="247"/>
  <c r="AR14" i="247"/>
  <c r="AS14" i="247"/>
  <c r="AE14" i="248"/>
  <c r="AH14" i="248"/>
  <c r="AA14" i="248"/>
  <c r="AK14" i="248" s="1"/>
  <c r="AF14" i="248"/>
  <c r="AG14" i="248"/>
  <c r="AC14" i="248"/>
  <c r="AW14" i="250"/>
  <c r="AQ14" i="250"/>
  <c r="AU14" i="250"/>
  <c r="AS14" i="250"/>
  <c r="AP14" i="250"/>
  <c r="AV14" i="250"/>
  <c r="AR14" i="250"/>
  <c r="AP14" i="251"/>
  <c r="AX14" i="251" s="1"/>
  <c r="AR14" i="251"/>
  <c r="AF4" i="237"/>
  <c r="AD4" i="237"/>
  <c r="AE4" i="237"/>
  <c r="AI4" i="246"/>
  <c r="AG4" i="246"/>
  <c r="AF4" i="246"/>
  <c r="AC4" i="246"/>
  <c r="AH4" i="246"/>
  <c r="AD4" i="246"/>
  <c r="AB4" i="246"/>
  <c r="AJ4" i="246"/>
  <c r="AU4" i="254"/>
  <c r="AP4" i="254"/>
  <c r="AX4" i="254" s="1"/>
  <c r="AR4" i="254"/>
  <c r="AW30" i="246"/>
  <c r="AS30" i="246"/>
  <c r="AR30" i="246"/>
  <c r="AQ30" i="246"/>
  <c r="AT30" i="246"/>
  <c r="AU30" i="246"/>
  <c r="AP30" i="246"/>
  <c r="AX30" i="246" s="1"/>
  <c r="AV30" i="246"/>
  <c r="AT13" i="246"/>
  <c r="AS13" i="246"/>
  <c r="AQ13" i="246"/>
  <c r="AP13" i="246"/>
  <c r="AX13" i="246" s="1"/>
  <c r="AJ16" i="247"/>
  <c r="AB31" i="256"/>
  <c r="AW21" i="251"/>
  <c r="AF22" i="248"/>
  <c r="AC22" i="248"/>
  <c r="AQ16" i="247"/>
  <c r="AB16" i="244"/>
  <c r="AE16" i="244"/>
  <c r="F23" i="239"/>
  <c r="AH13" i="246"/>
  <c r="AT20" i="159"/>
  <c r="AV22" i="159"/>
  <c r="AH7" i="242"/>
  <c r="G11" i="248"/>
  <c r="G27" i="255"/>
  <c r="F23" i="255"/>
  <c r="G19" i="256"/>
  <c r="F11" i="256"/>
  <c r="AD21" i="256"/>
  <c r="AG21" i="256"/>
  <c r="AB21" i="256"/>
  <c r="AI21" i="256"/>
  <c r="AF21" i="256"/>
  <c r="AJ21" i="256"/>
  <c r="AE21" i="256"/>
  <c r="AH21" i="256"/>
  <c r="AS23" i="240"/>
  <c r="AU23" i="240"/>
  <c r="AW23" i="244"/>
  <c r="AS23" i="244"/>
  <c r="AR23" i="244"/>
  <c r="AP23" i="244"/>
  <c r="AX23" i="244" s="1"/>
  <c r="AU23" i="244"/>
  <c r="AQ23" i="244"/>
  <c r="AT23" i="244"/>
  <c r="AV23" i="244"/>
  <c r="AA23" i="159"/>
  <c r="AK23" i="159" s="1"/>
  <c r="AC23" i="159"/>
  <c r="AG23" i="159"/>
  <c r="AD23" i="159"/>
  <c r="AB23" i="249"/>
  <c r="AE23" i="249"/>
  <c r="AP23" i="251"/>
  <c r="AX23" i="251" s="1"/>
  <c r="AW23" i="251"/>
  <c r="AV23" i="251"/>
  <c r="AS23" i="251"/>
  <c r="AQ23" i="253"/>
  <c r="AT23" i="253"/>
  <c r="AW23" i="253"/>
  <c r="AS23" i="253"/>
  <c r="AP23" i="253"/>
  <c r="AX23" i="253" s="1"/>
  <c r="AD22" i="237"/>
  <c r="AC22" i="237"/>
  <c r="AG22" i="237"/>
  <c r="AI22" i="237"/>
  <c r="AH22" i="237"/>
  <c r="AE22" i="237"/>
  <c r="AA22" i="237"/>
  <c r="AJ22" i="237"/>
  <c r="AF22" i="237"/>
  <c r="AB22" i="237"/>
  <c r="AG22" i="238"/>
  <c r="AD22" i="238"/>
  <c r="AC22" i="238"/>
  <c r="AE22" i="238"/>
  <c r="AB22" i="238"/>
  <c r="AF22" i="238"/>
  <c r="AJ22" i="238"/>
  <c r="AH22" i="238"/>
  <c r="AC22" i="239"/>
  <c r="AD22" i="239"/>
  <c r="AB22" i="239"/>
  <c r="AE22" i="239"/>
  <c r="AI22" i="239"/>
  <c r="AG22" i="239"/>
  <c r="AA22" i="239"/>
  <c r="AK22" i="239" s="1"/>
  <c r="AJ22" i="239"/>
  <c r="AF22" i="239"/>
  <c r="AH22" i="239"/>
  <c r="AP22" i="242"/>
  <c r="AR22" i="242"/>
  <c r="AS22" i="242"/>
  <c r="AV22" i="242"/>
  <c r="AW22" i="242"/>
  <c r="AU22" i="242"/>
  <c r="AT22" i="242"/>
  <c r="AR21" i="254"/>
  <c r="F23" i="240"/>
  <c r="AK8" i="253"/>
  <c r="AK7" i="253" s="1"/>
  <c r="AA7" i="253"/>
  <c r="AX22" i="242"/>
  <c r="AS7" i="159"/>
  <c r="AW14" i="256"/>
  <c r="AS14" i="256"/>
  <c r="AV14" i="256"/>
  <c r="AR14" i="256"/>
  <c r="AQ14" i="256"/>
  <c r="AG30" i="237"/>
  <c r="AD30" i="237"/>
  <c r="AH30" i="237"/>
  <c r="AJ30" i="237"/>
  <c r="AF30" i="237"/>
  <c r="AA30" i="237"/>
  <c r="AK30" i="237" s="1"/>
  <c r="AB30" i="237"/>
  <c r="AE30" i="237"/>
  <c r="AS22" i="252"/>
  <c r="AP22" i="252"/>
  <c r="AX22" i="252" s="1"/>
  <c r="AR22" i="252"/>
  <c r="AQ22" i="252"/>
  <c r="AU22" i="252"/>
  <c r="AT22" i="252"/>
  <c r="AV22" i="252"/>
  <c r="AU21" i="253"/>
  <c r="AV21" i="253"/>
  <c r="AQ21" i="253"/>
  <c r="AT21" i="253"/>
  <c r="AP21" i="253"/>
  <c r="AX21" i="253" s="1"/>
  <c r="AS21" i="253"/>
  <c r="AW21" i="253"/>
  <c r="AR21" i="253"/>
  <c r="AC23" i="238"/>
  <c r="AG23" i="238"/>
  <c r="AB23" i="238"/>
  <c r="AF23" i="238"/>
  <c r="AH23" i="238"/>
  <c r="AD23" i="238"/>
  <c r="AA23" i="238"/>
  <c r="AK23" i="238" s="1"/>
  <c r="AI23" i="238"/>
  <c r="AW23" i="247"/>
  <c r="AU23" i="247"/>
  <c r="AV23" i="247"/>
  <c r="AR23" i="247"/>
  <c r="AQ23" i="247"/>
  <c r="AU22" i="237"/>
  <c r="AR22" i="237"/>
  <c r="AQ22" i="237"/>
  <c r="AS22" i="237"/>
  <c r="AW22" i="237"/>
  <c r="AT22" i="237"/>
  <c r="AP22" i="237"/>
  <c r="AX22" i="237" s="1"/>
  <c r="AV22" i="237"/>
  <c r="AW22" i="240"/>
  <c r="AS22" i="240"/>
  <c r="AP22" i="240"/>
  <c r="AX22" i="240" s="1"/>
  <c r="AU22" i="240"/>
  <c r="AT22" i="240"/>
  <c r="AQ22" i="240"/>
  <c r="AC22" i="241"/>
  <c r="AE22" i="241"/>
  <c r="AA22" i="241"/>
  <c r="AK22" i="241" s="1"/>
  <c r="AJ22" i="241"/>
  <c r="AH22" i="241"/>
  <c r="AG22" i="241"/>
  <c r="AB22" i="241"/>
  <c r="AF22" i="241"/>
  <c r="AI22" i="241"/>
  <c r="G27" i="243"/>
  <c r="F23" i="243"/>
  <c r="AD22" i="245"/>
  <c r="AI22" i="245"/>
  <c r="AA22" i="245"/>
  <c r="AK22" i="245" s="1"/>
  <c r="AE22" i="245"/>
  <c r="AG22" i="245"/>
  <c r="AB22" i="245"/>
  <c r="AF22" i="245"/>
  <c r="AJ22" i="245"/>
  <c r="AA21" i="256"/>
  <c r="AK21" i="256" s="1"/>
  <c r="O25" i="240"/>
  <c r="P25" i="240" s="1"/>
  <c r="M23" i="240"/>
  <c r="AI23" i="159"/>
  <c r="AT13" i="159"/>
  <c r="AS13" i="159"/>
  <c r="AV9" i="159"/>
  <c r="AV7" i="159" s="1"/>
  <c r="M23" i="238"/>
  <c r="AQ8" i="159"/>
  <c r="AQ7" i="159" s="1"/>
  <c r="AV21" i="159"/>
  <c r="AQ21" i="159"/>
  <c r="AR21" i="159"/>
  <c r="AP21" i="159"/>
  <c r="AX21" i="159" s="1"/>
  <c r="AS21" i="159"/>
  <c r="G26" i="253"/>
  <c r="F23" i="253"/>
  <c r="AW23" i="238"/>
  <c r="AP23" i="238"/>
  <c r="AX23" i="238" s="1"/>
  <c r="AU23" i="238"/>
  <c r="AQ23" i="238"/>
  <c r="AT23" i="238"/>
  <c r="AS23" i="238"/>
  <c r="AI23" i="242"/>
  <c r="AJ23" i="242"/>
  <c r="AB23" i="242"/>
  <c r="AA23" i="244"/>
  <c r="AK23" i="244" s="1"/>
  <c r="AE23" i="244"/>
  <c r="AH23" i="244"/>
  <c r="AC23" i="244"/>
  <c r="AG23" i="244"/>
  <c r="AB23" i="244"/>
  <c r="AI23" i="244"/>
  <c r="AF23" i="244"/>
  <c r="AD23" i="244"/>
  <c r="AI23" i="251"/>
  <c r="AA23" i="251"/>
  <c r="AK23" i="251" s="1"/>
  <c r="AD23" i="251"/>
  <c r="AB23" i="253"/>
  <c r="AG23" i="253"/>
  <c r="AI23" i="253"/>
  <c r="AE23" i="253"/>
  <c r="AH23" i="253"/>
  <c r="AC23" i="253"/>
  <c r="G27" i="241"/>
  <c r="F23" i="241"/>
  <c r="G27" i="242"/>
  <c r="F23" i="242"/>
  <c r="AJ22" i="244"/>
  <c r="AE22" i="244"/>
  <c r="AF22" i="244"/>
  <c r="AA22" i="244"/>
  <c r="AB22" i="244"/>
  <c r="AI22" i="244"/>
  <c r="AH22" i="244"/>
  <c r="AD22" i="244"/>
  <c r="AC22" i="244"/>
  <c r="AG22" i="244"/>
  <c r="AK22" i="244" s="1"/>
  <c r="G27" i="245"/>
  <c r="F23" i="245"/>
  <c r="AC30" i="237"/>
  <c r="AA7" i="248"/>
  <c r="AK8" i="248"/>
  <c r="AK7" i="248" s="1"/>
  <c r="AP8" i="159"/>
  <c r="AX8" i="159" s="1"/>
  <c r="AU13" i="159"/>
  <c r="AW7" i="159"/>
  <c r="G26" i="248"/>
  <c r="F23" i="248"/>
  <c r="AR21" i="252"/>
  <c r="AS21" i="252"/>
  <c r="AP21" i="252"/>
  <c r="AX21" i="252" s="1"/>
  <c r="AV21" i="252"/>
  <c r="AU21" i="252"/>
  <c r="AT21" i="252"/>
  <c r="AW21" i="252"/>
  <c r="AQ21" i="252"/>
  <c r="AV21" i="254"/>
  <c r="AQ21" i="254"/>
  <c r="AP21" i="254"/>
  <c r="AX21" i="254" s="1"/>
  <c r="AU21" i="254"/>
  <c r="AT21" i="254"/>
  <c r="AW21" i="254"/>
  <c r="AH21" i="253"/>
  <c r="AA21" i="253"/>
  <c r="AK21" i="253" s="1"/>
  <c r="AC21" i="253"/>
  <c r="AJ21" i="253"/>
  <c r="AB21" i="253"/>
  <c r="AF21" i="253"/>
  <c r="AD21" i="253"/>
  <c r="AG21" i="253"/>
  <c r="AE21" i="253"/>
  <c r="G26" i="254"/>
  <c r="F23" i="254"/>
  <c r="AR23" i="159"/>
  <c r="AS23" i="159"/>
  <c r="AV23" i="159"/>
  <c r="AT23" i="159"/>
  <c r="AA23" i="247"/>
  <c r="AK23" i="247" s="1"/>
  <c r="AF23" i="247"/>
  <c r="AI23" i="247"/>
  <c r="AC23" i="255"/>
  <c r="AD23" i="255"/>
  <c r="AI23" i="255"/>
  <c r="AH23" i="255"/>
  <c r="AG23" i="255"/>
  <c r="AF23" i="255"/>
  <c r="AA23" i="255"/>
  <c r="AK23" i="255" s="1"/>
  <c r="AJ23" i="255"/>
  <c r="AE23" i="255"/>
  <c r="AB23" i="255"/>
  <c r="G27" i="237"/>
  <c r="F23" i="237"/>
  <c r="AJ22" i="242"/>
  <c r="AA22" i="242"/>
  <c r="AK22" i="242" s="1"/>
  <c r="AC22" i="242"/>
  <c r="AG22" i="242"/>
  <c r="AS22" i="243"/>
  <c r="AT22" i="243"/>
  <c r="AP22" i="243"/>
  <c r="AX22" i="243" s="1"/>
  <c r="AU22" i="243"/>
  <c r="AQ22" i="243"/>
  <c r="AW22" i="243"/>
  <c r="AW22" i="244"/>
  <c r="AR22" i="244"/>
  <c r="AS22" i="244"/>
  <c r="AV22" i="244"/>
  <c r="AP22" i="244"/>
  <c r="AT22" i="244"/>
  <c r="AU22" i="244"/>
  <c r="AQ22" i="244"/>
  <c r="AX22" i="244" s="1"/>
  <c r="AV22" i="245"/>
  <c r="AP22" i="245"/>
  <c r="AX22" i="245" s="1"/>
  <c r="AR22" i="245"/>
  <c r="AS22" i="245"/>
  <c r="AU22" i="245"/>
  <c r="AT22" i="245"/>
  <c r="AT23" i="251"/>
  <c r="AV13" i="159"/>
  <c r="AG25" i="238"/>
  <c r="AH25" i="238"/>
  <c r="AA25" i="238"/>
  <c r="AD25" i="238"/>
  <c r="AB25" i="238"/>
  <c r="AE25" i="238"/>
  <c r="AI25" i="238"/>
  <c r="AF25" i="238"/>
  <c r="AJ25" i="238"/>
  <c r="AC25" i="238"/>
  <c r="AG25" i="242"/>
  <c r="AH25" i="242"/>
  <c r="AF25" i="242"/>
  <c r="AB25" i="242"/>
  <c r="AD25" i="242"/>
  <c r="AE25" i="242"/>
  <c r="AI25" i="242"/>
  <c r="AA25" i="242"/>
  <c r="AK25" i="242" s="1"/>
  <c r="AJ25" i="242"/>
  <c r="AC25" i="242"/>
  <c r="AI25" i="159"/>
  <c r="AH25" i="159"/>
  <c r="AD25" i="159"/>
  <c r="AB25" i="159"/>
  <c r="AA25" i="159"/>
  <c r="AK25" i="159" s="1"/>
  <c r="AF25" i="159"/>
  <c r="AC25" i="159"/>
  <c r="AG25" i="159"/>
  <c r="AE25" i="159"/>
  <c r="AJ25" i="159"/>
  <c r="AI25" i="249"/>
  <c r="AD25" i="249"/>
  <c r="AJ25" i="249"/>
  <c r="AH25" i="249"/>
  <c r="AA25" i="249"/>
  <c r="AK25" i="249" s="1"/>
  <c r="AB25" i="249"/>
  <c r="AF25" i="249"/>
  <c r="AG25" i="249"/>
  <c r="AE25" i="249"/>
  <c r="AC25" i="249"/>
  <c r="AB25" i="253"/>
  <c r="AH25" i="253"/>
  <c r="AE25" i="253"/>
  <c r="AJ25" i="253"/>
  <c r="AI25" i="253"/>
  <c r="AC25" i="253"/>
  <c r="AD25" i="253"/>
  <c r="AA25" i="253"/>
  <c r="AK25" i="253" s="1"/>
  <c r="AG25" i="253"/>
  <c r="AF25" i="253"/>
  <c r="AQ22" i="253"/>
  <c r="AW22" i="253"/>
  <c r="AS22" i="253"/>
  <c r="AT22" i="253"/>
  <c r="AP22" i="253"/>
  <c r="AV22" i="253"/>
  <c r="AU22" i="253"/>
  <c r="AP21" i="256"/>
  <c r="AX21" i="256" s="1"/>
  <c r="AU21" i="256"/>
  <c r="AQ21" i="256"/>
  <c r="AT21" i="256"/>
  <c r="AS21" i="256"/>
  <c r="AR21" i="256"/>
  <c r="AV21" i="256"/>
  <c r="AF10" i="254"/>
  <c r="AC10" i="254"/>
  <c r="AE10" i="254"/>
  <c r="AH10" i="254"/>
  <c r="AJ10" i="254"/>
  <c r="AG10" i="254"/>
  <c r="AB10" i="254"/>
  <c r="AK8" i="239"/>
  <c r="AK7" i="239" s="1"/>
  <c r="AA7" i="239"/>
  <c r="AG7" i="243"/>
  <c r="AR7" i="241"/>
  <c r="O28" i="244"/>
  <c r="P28" i="244" s="1"/>
  <c r="M23" i="244"/>
  <c r="AD31" i="241"/>
  <c r="AJ31" i="241"/>
  <c r="AF31" i="241"/>
  <c r="AJ13" i="250"/>
  <c r="AF13" i="250"/>
  <c r="AE13" i="250"/>
  <c r="AB13" i="250"/>
  <c r="AA13" i="250"/>
  <c r="AK13" i="250" s="1"/>
  <c r="AI13" i="250"/>
  <c r="AD13" i="250"/>
  <c r="AG13" i="250"/>
  <c r="AH13" i="250"/>
  <c r="AC13" i="250"/>
  <c r="AA8" i="249"/>
  <c r="AG8" i="249"/>
  <c r="AG7" i="249" s="1"/>
  <c r="AJ8" i="249"/>
  <c r="AJ7" i="249" s="1"/>
  <c r="AH8" i="249"/>
  <c r="AH7" i="249" s="1"/>
  <c r="AD8" i="249"/>
  <c r="AD7" i="249" s="1"/>
  <c r="AI8" i="249"/>
  <c r="AI7" i="249" s="1"/>
  <c r="AB8" i="249"/>
  <c r="AB7" i="249" s="1"/>
  <c r="AE8" i="249"/>
  <c r="AE7" i="249" s="1"/>
  <c r="AC8" i="249"/>
  <c r="AC7" i="249" s="1"/>
  <c r="AF8" i="249"/>
  <c r="AF7" i="249" s="1"/>
  <c r="AE31" i="248"/>
  <c r="AB31" i="248"/>
  <c r="AV11" i="246"/>
  <c r="AR11" i="246"/>
  <c r="AP11" i="246"/>
  <c r="AX11" i="246" s="1"/>
  <c r="AS11" i="246"/>
  <c r="AU11" i="246"/>
  <c r="AT11" i="246"/>
  <c r="AQ11" i="246"/>
  <c r="AW11" i="246"/>
  <c r="AC12" i="245"/>
  <c r="AH12" i="245"/>
  <c r="AF12" i="245"/>
  <c r="AI12" i="245"/>
  <c r="AG12" i="245"/>
  <c r="AB12" i="245"/>
  <c r="AE12" i="245"/>
  <c r="AA12" i="245"/>
  <c r="AK12" i="245" s="1"/>
  <c r="G36" i="241"/>
  <c r="G34" i="241" s="1"/>
  <c r="G33" i="241" s="1"/>
  <c r="F34" i="241"/>
  <c r="F33" i="241" s="1"/>
  <c r="AC11" i="241"/>
  <c r="AF11" i="241"/>
  <c r="AH11" i="241"/>
  <c r="AI11" i="241"/>
  <c r="AB11" i="241"/>
  <c r="AA11" i="241"/>
  <c r="AK11" i="241" s="1"/>
  <c r="AD11" i="241"/>
  <c r="AJ11" i="241"/>
  <c r="AG11" i="241"/>
  <c r="AE11" i="241"/>
  <c r="AQ9" i="238"/>
  <c r="AQ7" i="238" s="1"/>
  <c r="AP9" i="238"/>
  <c r="AW9" i="238"/>
  <c r="AW7" i="238" s="1"/>
  <c r="AV9" i="238"/>
  <c r="AV7" i="238" s="1"/>
  <c r="AR9" i="238"/>
  <c r="AR7" i="238" s="1"/>
  <c r="AS9" i="238"/>
  <c r="AS7" i="238" s="1"/>
  <c r="AU9" i="238"/>
  <c r="AU7" i="238" s="1"/>
  <c r="AT7" i="243"/>
  <c r="AA31" i="241"/>
  <c r="AS31" i="159"/>
  <c r="AW31" i="159"/>
  <c r="AQ31" i="159"/>
  <c r="AT31" i="159"/>
  <c r="AP31" i="159"/>
  <c r="AX31" i="159" s="1"/>
  <c r="AR31" i="159"/>
  <c r="AU31" i="159"/>
  <c r="AV31" i="159"/>
  <c r="AW11" i="159"/>
  <c r="AV11" i="159"/>
  <c r="AQ11" i="159"/>
  <c r="AU11" i="159"/>
  <c r="AT11" i="159"/>
  <c r="AS11" i="159"/>
  <c r="AR11" i="159"/>
  <c r="AP11" i="159"/>
  <c r="AX11" i="159" s="1"/>
  <c r="AE25" i="239"/>
  <c r="AF25" i="239"/>
  <c r="AA25" i="239"/>
  <c r="AK25" i="239" s="1"/>
  <c r="AI25" i="239"/>
  <c r="AJ25" i="239"/>
  <c r="AG25" i="239"/>
  <c r="AH25" i="239"/>
  <c r="AD25" i="239"/>
  <c r="AC25" i="239"/>
  <c r="AB25" i="239"/>
  <c r="AF25" i="243"/>
  <c r="AC25" i="243"/>
  <c r="AA25" i="243"/>
  <c r="AK25" i="243" s="1"/>
  <c r="AB25" i="243"/>
  <c r="AH25" i="243"/>
  <c r="AG25" i="243"/>
  <c r="AD25" i="243"/>
  <c r="AE25" i="243"/>
  <c r="AI25" i="243"/>
  <c r="AJ25" i="243"/>
  <c r="AG25" i="246"/>
  <c r="AI25" i="246"/>
  <c r="AJ25" i="246"/>
  <c r="AC25" i="246"/>
  <c r="AE25" i="246"/>
  <c r="AF25" i="246"/>
  <c r="AH25" i="246"/>
  <c r="AD25" i="246"/>
  <c r="AB25" i="246"/>
  <c r="AA25" i="246"/>
  <c r="AK25" i="246" s="1"/>
  <c r="AF25" i="250"/>
  <c r="AH25" i="250"/>
  <c r="AD25" i="250"/>
  <c r="AA25" i="250"/>
  <c r="AK25" i="250" s="1"/>
  <c r="AJ25" i="250"/>
  <c r="AI25" i="250"/>
  <c r="AG25" i="250"/>
  <c r="AB25" i="250"/>
  <c r="AC25" i="250"/>
  <c r="AE25" i="250"/>
  <c r="AA25" i="254"/>
  <c r="AK25" i="254" s="1"/>
  <c r="AH25" i="254"/>
  <c r="AE25" i="254"/>
  <c r="AB25" i="254"/>
  <c r="AJ25" i="254"/>
  <c r="AG25" i="254"/>
  <c r="AC25" i="254"/>
  <c r="AD25" i="254"/>
  <c r="AI25" i="254"/>
  <c r="AF25" i="254"/>
  <c r="AW22" i="254"/>
  <c r="AQ22" i="254"/>
  <c r="AR22" i="254"/>
  <c r="AU22" i="254"/>
  <c r="AS22" i="254"/>
  <c r="AT22" i="254"/>
  <c r="AV22" i="254"/>
  <c r="AP22" i="254"/>
  <c r="AX22" i="254" s="1"/>
  <c r="AJ15" i="251"/>
  <c r="AI15" i="251"/>
  <c r="AF15" i="251"/>
  <c r="AE15" i="251"/>
  <c r="AB15" i="251"/>
  <c r="AD15" i="251"/>
  <c r="AG15" i="251"/>
  <c r="AC15" i="251"/>
  <c r="AA15" i="251"/>
  <c r="AK15" i="251" s="1"/>
  <c r="AH15" i="251"/>
  <c r="G35" i="247"/>
  <c r="G34" i="247" s="1"/>
  <c r="G33" i="247" s="1"/>
  <c r="F34" i="247"/>
  <c r="F33" i="247" s="1"/>
  <c r="AA7" i="243"/>
  <c r="AK8" i="243"/>
  <c r="AK7" i="243" s="1"/>
  <c r="AA7" i="245"/>
  <c r="AK8" i="245"/>
  <c r="AK7" i="245" s="1"/>
  <c r="AR10" i="246"/>
  <c r="AQ10" i="246"/>
  <c r="AP10" i="246"/>
  <c r="AX10" i="246" s="1"/>
  <c r="AS10" i="246"/>
  <c r="AW10" i="246"/>
  <c r="AT10" i="246"/>
  <c r="AU10" i="246"/>
  <c r="AV10" i="246"/>
  <c r="AV11" i="241"/>
  <c r="AW11" i="241"/>
  <c r="AR11" i="241"/>
  <c r="AS11" i="241"/>
  <c r="AP11" i="241"/>
  <c r="AX11" i="241" s="1"/>
  <c r="AU11" i="241"/>
  <c r="AQ11" i="241"/>
  <c r="AT11" i="241"/>
  <c r="AW7" i="241"/>
  <c r="AE8" i="240"/>
  <c r="AE7" i="240" s="1"/>
  <c r="AF8" i="240"/>
  <c r="AF7" i="240" s="1"/>
  <c r="AH8" i="240"/>
  <c r="AH7" i="240" s="1"/>
  <c r="AA8" i="240"/>
  <c r="AB8" i="240"/>
  <c r="AB7" i="240" s="1"/>
  <c r="AI8" i="240"/>
  <c r="AI7" i="240" s="1"/>
  <c r="AC8" i="240"/>
  <c r="AC7" i="240" s="1"/>
  <c r="AG8" i="240"/>
  <c r="AG7" i="240" s="1"/>
  <c r="AD8" i="240"/>
  <c r="AD7" i="240" s="1"/>
  <c r="AJ8" i="240"/>
  <c r="AJ7" i="240" s="1"/>
  <c r="AQ7" i="243"/>
  <c r="AV11" i="250"/>
  <c r="AW11" i="250"/>
  <c r="AU11" i="250"/>
  <c r="AQ11" i="250"/>
  <c r="AT11" i="250"/>
  <c r="AR11" i="250"/>
  <c r="AS11" i="250"/>
  <c r="G36" i="248"/>
  <c r="G34" i="248" s="1"/>
  <c r="G33" i="248" s="1"/>
  <c r="F34" i="248"/>
  <c r="F33" i="248" s="1"/>
  <c r="AF12" i="248"/>
  <c r="AA12" i="248"/>
  <c r="AK12" i="248" s="1"/>
  <c r="AG12" i="248"/>
  <c r="AB12" i="248"/>
  <c r="AH12" i="248"/>
  <c r="AC12" i="248"/>
  <c r="AD12" i="248"/>
  <c r="AJ12" i="248"/>
  <c r="AI12" i="248"/>
  <c r="AE12" i="248"/>
  <c r="AH12" i="246"/>
  <c r="AG12" i="246"/>
  <c r="AI12" i="246"/>
  <c r="AC12" i="246"/>
  <c r="AE12" i="246"/>
  <c r="AA12" i="246"/>
  <c r="AK12" i="246" s="1"/>
  <c r="AB12" i="246"/>
  <c r="AJ12" i="246"/>
  <c r="AF12" i="246"/>
  <c r="AD12" i="246"/>
  <c r="AR13" i="245"/>
  <c r="AV13" i="245"/>
  <c r="AW13" i="245"/>
  <c r="AQ13" i="245"/>
  <c r="AP13" i="245"/>
  <c r="AX13" i="245" s="1"/>
  <c r="AT13" i="245"/>
  <c r="AU13" i="245"/>
  <c r="AS13" i="245"/>
  <c r="AW10" i="241"/>
  <c r="AT10" i="241"/>
  <c r="AS10" i="241"/>
  <c r="AP10" i="241"/>
  <c r="AX10" i="241" s="1"/>
  <c r="AU10" i="241"/>
  <c r="AQ10" i="241"/>
  <c r="AV10" i="241"/>
  <c r="AR10" i="241"/>
  <c r="G13" i="237"/>
  <c r="M13" i="237" s="1"/>
  <c r="O13" i="237" s="1"/>
  <c r="P13" i="237" s="1"/>
  <c r="F12" i="237"/>
  <c r="AU7" i="243"/>
  <c r="G36" i="159"/>
  <c r="F34" i="159"/>
  <c r="F33" i="159" s="1"/>
  <c r="AH25" i="240"/>
  <c r="AD25" i="240"/>
  <c r="AG25" i="240"/>
  <c r="AE25" i="240"/>
  <c r="AJ25" i="240"/>
  <c r="AI25" i="240"/>
  <c r="AA25" i="240"/>
  <c r="AK25" i="240" s="1"/>
  <c r="AB25" i="240"/>
  <c r="AF25" i="240"/>
  <c r="AC25" i="240"/>
  <c r="AD25" i="244"/>
  <c r="AJ25" i="244"/>
  <c r="AA25" i="244"/>
  <c r="AK25" i="244" s="1"/>
  <c r="AH25" i="244"/>
  <c r="AF25" i="244"/>
  <c r="AG25" i="244"/>
  <c r="AI25" i="244"/>
  <c r="AE25" i="244"/>
  <c r="AC25" i="244"/>
  <c r="AB25" i="244"/>
  <c r="AB25" i="247"/>
  <c r="AC25" i="247"/>
  <c r="AD25" i="247"/>
  <c r="AH25" i="247"/>
  <c r="AF25" i="247"/>
  <c r="AE25" i="247"/>
  <c r="AG25" i="247"/>
  <c r="AJ25" i="247"/>
  <c r="AA25" i="247"/>
  <c r="AK25" i="247" s="1"/>
  <c r="AI25" i="247"/>
  <c r="AH25" i="251"/>
  <c r="AI25" i="251"/>
  <c r="AE25" i="251"/>
  <c r="AJ25" i="251"/>
  <c r="AD25" i="251"/>
  <c r="AG25" i="251"/>
  <c r="AA25" i="251"/>
  <c r="AK25" i="251" s="1"/>
  <c r="AF25" i="251"/>
  <c r="AC25" i="251"/>
  <c r="AB25" i="251"/>
  <c r="AD25" i="255"/>
  <c r="AA25" i="255"/>
  <c r="AK25" i="255" s="1"/>
  <c r="AC25" i="255"/>
  <c r="AH25" i="255"/>
  <c r="AE25" i="255"/>
  <c r="AB25" i="255"/>
  <c r="AJ25" i="255"/>
  <c r="AF25" i="255"/>
  <c r="AG25" i="255"/>
  <c r="G20" i="251"/>
  <c r="F11" i="251"/>
  <c r="AA7" i="251"/>
  <c r="AK8" i="251"/>
  <c r="AK7" i="251" s="1"/>
  <c r="AA10" i="241"/>
  <c r="AK10" i="241" s="1"/>
  <c r="AF10" i="241"/>
  <c r="AH10" i="241"/>
  <c r="AB10" i="241"/>
  <c r="AE10" i="241"/>
  <c r="AC10" i="241"/>
  <c r="AD10" i="241"/>
  <c r="AJ10" i="241"/>
  <c r="AI10" i="241"/>
  <c r="AG10" i="241"/>
  <c r="AX8" i="243"/>
  <c r="AX7" i="243" s="1"/>
  <c r="AP7" i="243"/>
  <c r="AX8" i="239"/>
  <c r="AX7" i="239" s="1"/>
  <c r="AP7" i="239"/>
  <c r="AP7" i="244"/>
  <c r="AX9" i="244"/>
  <c r="AX7" i="244" s="1"/>
  <c r="AG11" i="250"/>
  <c r="AB11" i="250"/>
  <c r="AH11" i="250"/>
  <c r="AC11" i="250"/>
  <c r="AI11" i="250"/>
  <c r="AD11" i="250"/>
  <c r="AJ11" i="250"/>
  <c r="AE11" i="250"/>
  <c r="AF11" i="250"/>
  <c r="AA11" i="250"/>
  <c r="AK11" i="250" s="1"/>
  <c r="AV13" i="248"/>
  <c r="AW13" i="248"/>
  <c r="AP13" i="248"/>
  <c r="AX13" i="248" s="1"/>
  <c r="AR13" i="248"/>
  <c r="AU13" i="248"/>
  <c r="AS13" i="248"/>
  <c r="AQ13" i="248"/>
  <c r="AT13" i="248"/>
  <c r="AG30" i="247"/>
  <c r="AA30" i="247"/>
  <c r="AK30" i="247" s="1"/>
  <c r="AF30" i="247"/>
  <c r="AD30" i="247"/>
  <c r="AC30" i="247"/>
  <c r="AJ30" i="247"/>
  <c r="AH30" i="247"/>
  <c r="AW12" i="246"/>
  <c r="AT12" i="246"/>
  <c r="AP12" i="246"/>
  <c r="AX12" i="246" s="1"/>
  <c r="AR12" i="246"/>
  <c r="AS12" i="246"/>
  <c r="AV12" i="246"/>
  <c r="AQ12" i="246"/>
  <c r="AU12" i="246"/>
  <c r="AR12" i="245"/>
  <c r="AW12" i="245"/>
  <c r="AQ8" i="237"/>
  <c r="AR8" i="237"/>
  <c r="AT8" i="237"/>
  <c r="AS8" i="237"/>
  <c r="AW8" i="237"/>
  <c r="AP8" i="237"/>
  <c r="AX8" i="237" s="1"/>
  <c r="AV8" i="237"/>
  <c r="AP7" i="245"/>
  <c r="AX9" i="245"/>
  <c r="AX7" i="245" s="1"/>
  <c r="AU8" i="237"/>
  <c r="AK21" i="159"/>
  <c r="AU30" i="159"/>
  <c r="AQ30" i="159"/>
  <c r="AR30" i="159"/>
  <c r="AV30" i="159"/>
  <c r="AS30" i="159"/>
  <c r="AW30" i="159"/>
  <c r="AP30" i="159"/>
  <c r="AT30" i="159"/>
  <c r="AC10" i="159"/>
  <c r="AG10" i="159"/>
  <c r="AE10" i="159"/>
  <c r="AD10" i="159"/>
  <c r="AJ10" i="159"/>
  <c r="AA10" i="159"/>
  <c r="AK10" i="159" s="1"/>
  <c r="AB10" i="159"/>
  <c r="AH10" i="159"/>
  <c r="AF10" i="159"/>
  <c r="AG9" i="159"/>
  <c r="AA9" i="159"/>
  <c r="AB9" i="159"/>
  <c r="AJ9" i="159"/>
  <c r="AD9" i="159"/>
  <c r="AF9" i="159"/>
  <c r="AI9" i="159"/>
  <c r="AI7" i="159" s="1"/>
  <c r="AC9" i="159"/>
  <c r="AE9" i="159"/>
  <c r="AH9" i="159"/>
  <c r="AJ13" i="159"/>
  <c r="AG13" i="159"/>
  <c r="AE13" i="159"/>
  <c r="AD13" i="159"/>
  <c r="AH13" i="159"/>
  <c r="AC13" i="159"/>
  <c r="AB13" i="159"/>
  <c r="AI13" i="159"/>
  <c r="AF13" i="159"/>
  <c r="AA13" i="159"/>
  <c r="AT22" i="251"/>
  <c r="AV22" i="251"/>
  <c r="AP22" i="251"/>
  <c r="AW22" i="251"/>
  <c r="AS22" i="251"/>
  <c r="AU22" i="251"/>
  <c r="AR22" i="251"/>
  <c r="AX22" i="251" s="1"/>
  <c r="AQ22" i="251"/>
  <c r="J12" i="243"/>
  <c r="K12" i="243" s="1"/>
  <c r="M12" i="243" s="1"/>
  <c r="O12" i="243" s="1"/>
  <c r="P12" i="243" s="1"/>
  <c r="J12" i="251"/>
  <c r="F23" i="249"/>
  <c r="AH25" i="237"/>
  <c r="AE25" i="237"/>
  <c r="AG25" i="237"/>
  <c r="AA25" i="237"/>
  <c r="AJ25" i="237"/>
  <c r="AB25" i="237"/>
  <c r="AD25" i="237"/>
  <c r="AC25" i="237"/>
  <c r="AK25" i="237" s="1"/>
  <c r="AI25" i="237"/>
  <c r="AF25" i="237"/>
  <c r="AD25" i="241"/>
  <c r="AF25" i="241"/>
  <c r="AB25" i="241"/>
  <c r="AC25" i="241"/>
  <c r="AI25" i="241"/>
  <c r="AE25" i="241"/>
  <c r="AA25" i="241"/>
  <c r="AK25" i="241" s="1"/>
  <c r="AG25" i="241"/>
  <c r="AH25" i="241"/>
  <c r="AJ25" i="241"/>
  <c r="AI25" i="245"/>
  <c r="AE25" i="245"/>
  <c r="AF25" i="245"/>
  <c r="AC25" i="245"/>
  <c r="AB25" i="245"/>
  <c r="AJ25" i="245"/>
  <c r="AA25" i="245"/>
  <c r="AK25" i="245" s="1"/>
  <c r="AD25" i="245"/>
  <c r="AG25" i="245"/>
  <c r="AH25" i="245"/>
  <c r="AF25" i="248"/>
  <c r="AD25" i="248"/>
  <c r="AB25" i="248"/>
  <c r="AI25" i="248"/>
  <c r="AH25" i="248"/>
  <c r="AC25" i="248"/>
  <c r="AE25" i="248"/>
  <c r="AG25" i="248"/>
  <c r="AJ25" i="248"/>
  <c r="AA25" i="248"/>
  <c r="AK25" i="248" s="1"/>
  <c r="AG25" i="252"/>
  <c r="AB25" i="252"/>
  <c r="AH25" i="252"/>
  <c r="AF25" i="252"/>
  <c r="AI25" i="252"/>
  <c r="AC25" i="252"/>
  <c r="AD25" i="252"/>
  <c r="AJ25" i="252"/>
  <c r="AE25" i="252"/>
  <c r="AA25" i="252"/>
  <c r="AK25" i="252" s="1"/>
  <c r="G27" i="247"/>
  <c r="F23" i="247"/>
  <c r="AJ22" i="255"/>
  <c r="AE22" i="255"/>
  <c r="AF22" i="255"/>
  <c r="AA22" i="255"/>
  <c r="AK22" i="255" s="1"/>
  <c r="AG22" i="255"/>
  <c r="AC22" i="255"/>
  <c r="AB22" i="255"/>
  <c r="AI22" i="255"/>
  <c r="AD22" i="255"/>
  <c r="AR22" i="253"/>
  <c r="AH22" i="255"/>
  <c r="G27" i="251"/>
  <c r="F23" i="251"/>
  <c r="AD10" i="254"/>
  <c r="AW15" i="251"/>
  <c r="AT15" i="251"/>
  <c r="AV15" i="251"/>
  <c r="AQ15" i="251"/>
  <c r="AS15" i="251"/>
  <c r="AR15" i="251"/>
  <c r="AU15" i="251"/>
  <c r="AP15" i="251"/>
  <c r="AX15" i="251" s="1"/>
  <c r="AG7" i="237"/>
  <c r="AA7" i="256"/>
  <c r="AK8" i="256"/>
  <c r="AK7" i="256" s="1"/>
  <c r="AC8" i="237"/>
  <c r="AC7" i="237" s="1"/>
  <c r="AE8" i="237"/>
  <c r="AE7" i="237" s="1"/>
  <c r="AA8" i="237"/>
  <c r="AF8" i="237"/>
  <c r="AF7" i="237" s="1"/>
  <c r="AJ8" i="237"/>
  <c r="AJ7" i="237" s="1"/>
  <c r="AH8" i="237"/>
  <c r="AH7" i="237" s="1"/>
  <c r="AB8" i="237"/>
  <c r="AB7" i="237" s="1"/>
  <c r="AD8" i="237"/>
  <c r="AD7" i="237" s="1"/>
  <c r="AI8" i="237"/>
  <c r="AI7" i="237" s="1"/>
  <c r="AP7" i="242"/>
  <c r="AX9" i="242"/>
  <c r="AX7" i="242" s="1"/>
  <c r="AH7" i="245"/>
  <c r="AH7" i="243"/>
  <c r="AV7" i="241"/>
  <c r="AS8" i="249"/>
  <c r="AS7" i="249" s="1"/>
  <c r="AR8" i="249"/>
  <c r="AR7" i="249" s="1"/>
  <c r="AU8" i="249"/>
  <c r="AU7" i="249" s="1"/>
  <c r="AQ8" i="249"/>
  <c r="AQ7" i="249" s="1"/>
  <c r="AW8" i="249"/>
  <c r="AW7" i="249" s="1"/>
  <c r="AP8" i="249"/>
  <c r="AV8" i="249"/>
  <c r="AV7" i="249" s="1"/>
  <c r="AT8" i="249"/>
  <c r="AT7" i="249" s="1"/>
  <c r="AU13" i="250"/>
  <c r="AT13" i="250"/>
  <c r="AP13" i="250"/>
  <c r="AX13" i="250" s="1"/>
  <c r="AV13" i="250"/>
  <c r="AS13" i="250"/>
  <c r="AR13" i="250"/>
  <c r="AQ13" i="250"/>
  <c r="AW13" i="250"/>
  <c r="G13" i="249"/>
  <c r="M13" i="249" s="1"/>
  <c r="O13" i="249" s="1"/>
  <c r="P13" i="249" s="1"/>
  <c r="F12" i="249"/>
  <c r="G12" i="249" s="1"/>
  <c r="AU31" i="248"/>
  <c r="AR31" i="248"/>
  <c r="AP31" i="248"/>
  <c r="AX31" i="248" s="1"/>
  <c r="AQ31" i="248"/>
  <c r="AV31" i="248"/>
  <c r="AW31" i="248"/>
  <c r="AT31" i="248"/>
  <c r="AS31" i="248"/>
  <c r="AP30" i="247"/>
  <c r="AX30" i="247" s="1"/>
  <c r="AW30" i="247"/>
  <c r="AR30" i="247"/>
  <c r="AU30" i="247"/>
  <c r="AQ30" i="247"/>
  <c r="AT30" i="247"/>
  <c r="AP31" i="241"/>
  <c r="AX31" i="241" s="1"/>
  <c r="AT31" i="241"/>
  <c r="AV31" i="241"/>
  <c r="AW31" i="241"/>
  <c r="AQ31" i="241"/>
  <c r="AU31" i="241"/>
  <c r="AR31" i="241"/>
  <c r="AS31" i="241"/>
  <c r="AR8" i="240"/>
  <c r="AR7" i="240" s="1"/>
  <c r="AT8" i="240"/>
  <c r="AT7" i="240" s="1"/>
  <c r="AU8" i="240"/>
  <c r="AU7" i="240" s="1"/>
  <c r="AQ8" i="240"/>
  <c r="AQ7" i="240" s="1"/>
  <c r="AW8" i="240"/>
  <c r="AW7" i="240" s="1"/>
  <c r="AV8" i="240"/>
  <c r="AV7" i="240" s="1"/>
  <c r="AP8" i="240"/>
  <c r="AS8" i="240"/>
  <c r="AS7" i="240" s="1"/>
  <c r="AG9" i="238"/>
  <c r="AG7" i="238" s="1"/>
  <c r="AB9" i="238"/>
  <c r="AB7" i="238" s="1"/>
  <c r="AI9" i="238"/>
  <c r="AI7" i="238" s="1"/>
  <c r="AC9" i="238"/>
  <c r="AC7" i="238" s="1"/>
  <c r="AH9" i="238"/>
  <c r="AH7" i="238" s="1"/>
  <c r="AA9" i="238"/>
  <c r="AF9" i="238"/>
  <c r="AF7" i="238" s="1"/>
  <c r="AE9" i="238"/>
  <c r="AE7" i="238" s="1"/>
  <c r="AD9" i="238"/>
  <c r="AD7" i="238" s="1"/>
  <c r="AJ9" i="238"/>
  <c r="AJ7" i="238" s="1"/>
  <c r="G11" i="243"/>
  <c r="AA7" i="242"/>
  <c r="AJ11" i="159"/>
  <c r="AA11" i="159"/>
  <c r="AK11" i="159" s="1"/>
  <c r="AC11" i="159"/>
  <c r="AE11" i="159"/>
  <c r="AD11" i="159"/>
  <c r="AH11" i="159"/>
  <c r="AF11" i="159"/>
  <c r="AI11" i="159"/>
  <c r="AB11" i="159"/>
  <c r="AG11" i="159"/>
  <c r="AP7" i="159"/>
  <c r="AX9" i="159"/>
  <c r="AX7" i="159" s="1"/>
  <c r="AR7" i="159"/>
  <c r="AT7" i="159"/>
  <c r="G11" i="254"/>
  <c r="G11" i="250"/>
  <c r="K12" i="237"/>
  <c r="J31" i="159"/>
  <c r="J31" i="243"/>
  <c r="J31" i="247"/>
  <c r="K32" i="241"/>
  <c r="J31" i="237"/>
  <c r="J12" i="244"/>
  <c r="K12" i="244" s="1"/>
  <c r="M12" i="244" s="1"/>
  <c r="O12" i="244" s="1"/>
  <c r="P12" i="244" s="1"/>
  <c r="J11" i="159"/>
  <c r="K11" i="159"/>
  <c r="K10" i="159" s="1"/>
  <c r="J31" i="239"/>
  <c r="J31" i="242"/>
  <c r="K32" i="254"/>
  <c r="K31" i="254" s="1"/>
  <c r="K32" i="246"/>
  <c r="K31" i="246" s="1"/>
  <c r="K32" i="245"/>
  <c r="K31" i="245" s="1"/>
  <c r="J12" i="246"/>
  <c r="K12" i="246" s="1"/>
  <c r="K11" i="246" s="1"/>
  <c r="J31" i="251"/>
  <c r="J31" i="256"/>
  <c r="K13" i="239"/>
  <c r="M13" i="239" s="1"/>
  <c r="O13" i="239" s="1"/>
  <c r="P13" i="239" s="1"/>
  <c r="J31" i="250"/>
  <c r="J12" i="249"/>
  <c r="K12" i="249" s="1"/>
  <c r="J31" i="249"/>
  <c r="J12" i="238"/>
  <c r="K12" i="238" s="1"/>
  <c r="J23" i="249"/>
  <c r="J31" i="252"/>
  <c r="J12" i="250"/>
  <c r="K12" i="250" s="1"/>
  <c r="M12" i="250" s="1"/>
  <c r="O12" i="250" s="1"/>
  <c r="P12" i="250" s="1"/>
  <c r="J31" i="240"/>
  <c r="K32" i="244"/>
  <c r="K31" i="244" s="1"/>
  <c r="J31" i="255"/>
  <c r="J12" i="252"/>
  <c r="K12" i="252" s="1"/>
  <c r="M12" i="252" s="1"/>
  <c r="O12" i="252" s="1"/>
  <c r="P12" i="252" s="1"/>
  <c r="J12" i="254"/>
  <c r="K12" i="254" s="1"/>
  <c r="M12" i="254" s="1"/>
  <c r="O12" i="254" s="1"/>
  <c r="P12" i="254" s="1"/>
  <c r="J12" i="248"/>
  <c r="K12" i="248" s="1"/>
  <c r="M12" i="248" s="1"/>
  <c r="O12" i="248" s="1"/>
  <c r="P12" i="248" s="1"/>
  <c r="K20" i="249"/>
  <c r="J12" i="240"/>
  <c r="K12" i="240" s="1"/>
  <c r="M12" i="240" s="1"/>
  <c r="J12" i="245"/>
  <c r="K12" i="245" s="1"/>
  <c r="M12" i="245" s="1"/>
  <c r="O12" i="245" s="1"/>
  <c r="P12" i="245" s="1"/>
  <c r="K19" i="249"/>
  <c r="M19" i="249" s="1"/>
  <c r="O19" i="249" s="1"/>
  <c r="P19" i="249" s="1"/>
  <c r="J31" i="248"/>
  <c r="K32" i="253"/>
  <c r="K31" i="253" s="1"/>
  <c r="J11" i="256"/>
  <c r="J12" i="242"/>
  <c r="K12" i="242" s="1"/>
  <c r="K11" i="242" s="1"/>
  <c r="K10" i="242" s="1"/>
  <c r="K32" i="238"/>
  <c r="K9" i="249"/>
  <c r="K8" i="249" s="1"/>
  <c r="K7" i="249" s="1"/>
  <c r="J12" i="247"/>
  <c r="J11" i="247" s="1"/>
  <c r="K26" i="249"/>
  <c r="M26" i="249" s="1"/>
  <c r="O26" i="249" s="1"/>
  <c r="P26" i="249" s="1"/>
  <c r="AQ25" i="240"/>
  <c r="AW25" i="240"/>
  <c r="AP25" i="240"/>
  <c r="AV25" i="240"/>
  <c r="AU25" i="240"/>
  <c r="AS25" i="240"/>
  <c r="AT25" i="240"/>
  <c r="AR25" i="240"/>
  <c r="G27" i="256"/>
  <c r="F23" i="256"/>
  <c r="AW25" i="247"/>
  <c r="AT25" i="247"/>
  <c r="AU25" i="247"/>
  <c r="AQ25" i="247"/>
  <c r="AP25" i="247"/>
  <c r="AX25" i="247" s="1"/>
  <c r="AV25" i="247"/>
  <c r="AR25" i="247"/>
  <c r="AS25" i="247"/>
  <c r="AQ25" i="253"/>
  <c r="AU25" i="253"/>
  <c r="AT25" i="253"/>
  <c r="AW25" i="253"/>
  <c r="AR25" i="253"/>
  <c r="AP25" i="253"/>
  <c r="AV25" i="253"/>
  <c r="AS25" i="253"/>
  <c r="G27" i="246"/>
  <c r="F23" i="246"/>
  <c r="AT25" i="243"/>
  <c r="AV25" i="243"/>
  <c r="AP25" i="243"/>
  <c r="AU25" i="243"/>
  <c r="AQ25" i="243"/>
  <c r="AW25" i="243"/>
  <c r="AS25" i="243"/>
  <c r="AR25" i="243"/>
  <c r="AF13" i="254"/>
  <c r="AB13" i="254"/>
  <c r="AI13" i="254"/>
  <c r="AH13" i="254"/>
  <c r="AD13" i="254"/>
  <c r="AJ13" i="254"/>
  <c r="AE13" i="254"/>
  <c r="AG13" i="254"/>
  <c r="AC13" i="254"/>
  <c r="AA13" i="254"/>
  <c r="AK13" i="254" s="1"/>
  <c r="AF27" i="248"/>
  <c r="AC27" i="248"/>
  <c r="AB27" i="248"/>
  <c r="AE27" i="248"/>
  <c r="AA27" i="248"/>
  <c r="AH27" i="248"/>
  <c r="AD27" i="248"/>
  <c r="AG27" i="248"/>
  <c r="AJ27" i="248"/>
  <c r="AI27" i="248"/>
  <c r="G32" i="256"/>
  <c r="G31" i="256" s="1"/>
  <c r="F31" i="256"/>
  <c r="AF27" i="253"/>
  <c r="AJ27" i="253"/>
  <c r="AD27" i="253"/>
  <c r="AG27" i="253"/>
  <c r="AI27" i="253"/>
  <c r="AB27" i="253"/>
  <c r="AH27" i="253"/>
  <c r="AA27" i="253"/>
  <c r="AC27" i="253"/>
  <c r="AE27" i="253"/>
  <c r="G32" i="250"/>
  <c r="G31" i="250" s="1"/>
  <c r="F31" i="250"/>
  <c r="AG27" i="255"/>
  <c r="AF27" i="255"/>
  <c r="AB27" i="255"/>
  <c r="AD27" i="255"/>
  <c r="AI27" i="255"/>
  <c r="AJ27" i="255"/>
  <c r="AE27" i="255"/>
  <c r="AC27" i="255"/>
  <c r="AA27" i="255"/>
  <c r="AH27" i="255"/>
  <c r="G32" i="254"/>
  <c r="G31" i="254" s="1"/>
  <c r="F31" i="254"/>
  <c r="F10" i="254" s="1"/>
  <c r="AT27" i="240"/>
  <c r="AR27" i="240"/>
  <c r="AW27" i="240"/>
  <c r="AS27" i="240"/>
  <c r="AU27" i="240"/>
  <c r="AP27" i="240"/>
  <c r="AX27" i="240" s="1"/>
  <c r="AQ27" i="240"/>
  <c r="AV27" i="240"/>
  <c r="AI27" i="238"/>
  <c r="AA27" i="238"/>
  <c r="AF27" i="238"/>
  <c r="AH27" i="238"/>
  <c r="AE27" i="238"/>
  <c r="AG27" i="238"/>
  <c r="AJ27" i="238"/>
  <c r="AB27" i="238"/>
  <c r="AD27" i="238"/>
  <c r="AC27" i="238"/>
  <c r="F31" i="249"/>
  <c r="G32" i="249"/>
  <c r="AP27" i="244"/>
  <c r="AR27" i="244"/>
  <c r="AV27" i="244"/>
  <c r="AT27" i="244"/>
  <c r="AU27" i="244"/>
  <c r="AW27" i="244"/>
  <c r="AQ27" i="244"/>
  <c r="AS27" i="244"/>
  <c r="G32" i="243"/>
  <c r="G31" i="243" s="1"/>
  <c r="F31" i="243"/>
  <c r="F10" i="243" s="1"/>
  <c r="AG27" i="242"/>
  <c r="AI27" i="242"/>
  <c r="AD27" i="242"/>
  <c r="AH27" i="242"/>
  <c r="AA27" i="242"/>
  <c r="AE27" i="242"/>
  <c r="AF27" i="242"/>
  <c r="AB27" i="242"/>
  <c r="AJ27" i="242"/>
  <c r="AC27" i="242"/>
  <c r="G32" i="241"/>
  <c r="G31" i="241" s="1"/>
  <c r="F31" i="241"/>
  <c r="AD12" i="252"/>
  <c r="AJ12" i="252"/>
  <c r="AC12" i="252"/>
  <c r="AF12" i="252"/>
  <c r="AG12" i="252"/>
  <c r="AI12" i="252"/>
  <c r="AH12" i="252"/>
  <c r="AE12" i="252"/>
  <c r="AB12" i="252"/>
  <c r="AA12" i="252"/>
  <c r="AK12" i="252" s="1"/>
  <c r="G32" i="247"/>
  <c r="G31" i="247" s="1"/>
  <c r="F31" i="247"/>
  <c r="F10" i="247" s="1"/>
  <c r="AW8" i="247"/>
  <c r="AW7" i="247" s="1"/>
  <c r="AR8" i="247"/>
  <c r="AR7" i="247" s="1"/>
  <c r="AU8" i="247"/>
  <c r="AU7" i="247" s="1"/>
  <c r="AP8" i="247"/>
  <c r="AQ8" i="247"/>
  <c r="AQ7" i="247" s="1"/>
  <c r="AV8" i="247"/>
  <c r="AV7" i="247" s="1"/>
  <c r="AS8" i="247"/>
  <c r="AS7" i="247" s="1"/>
  <c r="AT8" i="247"/>
  <c r="AT7" i="247" s="1"/>
  <c r="AG9" i="244"/>
  <c r="AG7" i="244" s="1"/>
  <c r="AE9" i="244"/>
  <c r="AE7" i="244" s="1"/>
  <c r="AD9" i="244"/>
  <c r="AD7" i="244" s="1"/>
  <c r="AJ9" i="244"/>
  <c r="AJ7" i="244" s="1"/>
  <c r="AI9" i="244"/>
  <c r="AI7" i="244" s="1"/>
  <c r="AF9" i="244"/>
  <c r="AF7" i="244" s="1"/>
  <c r="AA9" i="244"/>
  <c r="AC9" i="244"/>
  <c r="AC7" i="244" s="1"/>
  <c r="AB9" i="244"/>
  <c r="AB7" i="244" s="1"/>
  <c r="AH9" i="244"/>
  <c r="AH7" i="244" s="1"/>
  <c r="AB27" i="239"/>
  <c r="AJ27" i="239"/>
  <c r="AG27" i="239"/>
  <c r="AC27" i="239"/>
  <c r="AH27" i="239"/>
  <c r="AI27" i="239"/>
  <c r="AD27" i="239"/>
  <c r="AE27" i="239"/>
  <c r="AF27" i="239"/>
  <c r="AA27" i="239"/>
  <c r="AW12" i="253"/>
  <c r="AU12" i="253"/>
  <c r="AV12" i="253"/>
  <c r="AR12" i="253"/>
  <c r="AS12" i="253"/>
  <c r="AQ12" i="253"/>
  <c r="AT12" i="253"/>
  <c r="AP12" i="253"/>
  <c r="AF11" i="251"/>
  <c r="AD11" i="251"/>
  <c r="AI11" i="251"/>
  <c r="AG11" i="251"/>
  <c r="AC11" i="251"/>
  <c r="AE11" i="251"/>
  <c r="AH11" i="251"/>
  <c r="AJ11" i="251"/>
  <c r="AA11" i="251"/>
  <c r="AB11" i="251"/>
  <c r="G32" i="237"/>
  <c r="G31" i="237" s="1"/>
  <c r="F31" i="237"/>
  <c r="AX20" i="250"/>
  <c r="AK4" i="240"/>
  <c r="AK31" i="248"/>
  <c r="AK8" i="246"/>
  <c r="AK7" i="246" s="1"/>
  <c r="AJ7" i="246"/>
  <c r="AX10" i="252"/>
  <c r="AK10" i="256"/>
  <c r="AK30" i="256"/>
  <c r="AS7" i="241"/>
  <c r="AX8" i="241"/>
  <c r="AX7" i="241" s="1"/>
  <c r="AK13" i="253"/>
  <c r="AX11" i="256"/>
  <c r="M13" i="159"/>
  <c r="O13" i="159" s="1"/>
  <c r="P13" i="159" s="1"/>
  <c r="AI27" i="159"/>
  <c r="AE27" i="159"/>
  <c r="AA27" i="159"/>
  <c r="AG27" i="159"/>
  <c r="AJ27" i="159"/>
  <c r="AF27" i="159"/>
  <c r="AD27" i="159"/>
  <c r="AC27" i="159"/>
  <c r="AB27" i="159"/>
  <c r="AH27" i="159"/>
  <c r="G12" i="159"/>
  <c r="G11" i="159" s="1"/>
  <c r="F11" i="159"/>
  <c r="AG8" i="159"/>
  <c r="AG7" i="159" s="1"/>
  <c r="AD8" i="159"/>
  <c r="AD7" i="159" s="1"/>
  <c r="AV25" i="248"/>
  <c r="AQ25" i="248"/>
  <c r="AR25" i="248"/>
  <c r="AW25" i="248"/>
  <c r="AT25" i="248"/>
  <c r="AS25" i="248"/>
  <c r="AP25" i="248"/>
  <c r="AU25" i="248"/>
  <c r="AP25" i="255"/>
  <c r="AU25" i="255"/>
  <c r="AV25" i="255"/>
  <c r="AS25" i="255"/>
  <c r="AT25" i="255"/>
  <c r="AW25" i="255"/>
  <c r="AQ25" i="255"/>
  <c r="AR25" i="255"/>
  <c r="AR25" i="159"/>
  <c r="AW25" i="159"/>
  <c r="AS25" i="159"/>
  <c r="AV25" i="159"/>
  <c r="AQ25" i="159"/>
  <c r="AP25" i="159"/>
  <c r="AX25" i="159" s="1"/>
  <c r="AU25" i="159"/>
  <c r="AT25" i="159"/>
  <c r="AU25" i="254"/>
  <c r="AT25" i="254"/>
  <c r="AW25" i="254"/>
  <c r="AQ25" i="254"/>
  <c r="AP25" i="254"/>
  <c r="AV25" i="254"/>
  <c r="AS25" i="254"/>
  <c r="AR25" i="254"/>
  <c r="G27" i="250"/>
  <c r="F23" i="250"/>
  <c r="AP25" i="244"/>
  <c r="AW25" i="244"/>
  <c r="AU25" i="244"/>
  <c r="AT25" i="244"/>
  <c r="AQ25" i="244"/>
  <c r="AR25" i="244"/>
  <c r="AV25" i="244"/>
  <c r="AS25" i="244"/>
  <c r="G27" i="159"/>
  <c r="F23" i="159"/>
  <c r="G20" i="253"/>
  <c r="F11" i="253"/>
  <c r="G32" i="252"/>
  <c r="G31" i="252" s="1"/>
  <c r="F31" i="252"/>
  <c r="G32" i="246"/>
  <c r="G31" i="246" s="1"/>
  <c r="F31" i="246"/>
  <c r="F31" i="245"/>
  <c r="G32" i="245"/>
  <c r="G31" i="245" s="1"/>
  <c r="AR27" i="256"/>
  <c r="AW27" i="256"/>
  <c r="AQ27" i="256"/>
  <c r="AV27" i="256"/>
  <c r="AU27" i="256"/>
  <c r="AS27" i="256"/>
  <c r="AP27" i="256"/>
  <c r="AT27" i="256"/>
  <c r="G32" i="251"/>
  <c r="G31" i="251" s="1"/>
  <c r="F31" i="251"/>
  <c r="F10" i="251" s="1"/>
  <c r="AW27" i="250"/>
  <c r="AP27" i="250"/>
  <c r="AU27" i="250"/>
  <c r="AT27" i="250"/>
  <c r="AS27" i="250"/>
  <c r="AV27" i="250"/>
  <c r="AQ27" i="250"/>
  <c r="AR27" i="250"/>
  <c r="AV27" i="255"/>
  <c r="AR27" i="255"/>
  <c r="AP27" i="255"/>
  <c r="AW27" i="255"/>
  <c r="AU27" i="255"/>
  <c r="AS27" i="255"/>
  <c r="AT27" i="255"/>
  <c r="AQ27" i="255"/>
  <c r="AJ27" i="254"/>
  <c r="AB27" i="254"/>
  <c r="AG27" i="254"/>
  <c r="AA27" i="254"/>
  <c r="AF27" i="254"/>
  <c r="AE27" i="254"/>
  <c r="AI27" i="254"/>
  <c r="AH27" i="254"/>
  <c r="AD27" i="254"/>
  <c r="AC27" i="254"/>
  <c r="AW9" i="250"/>
  <c r="AW7" i="250" s="1"/>
  <c r="AR9" i="250"/>
  <c r="AR7" i="250" s="1"/>
  <c r="AQ9" i="250"/>
  <c r="AQ7" i="250" s="1"/>
  <c r="AP9" i="250"/>
  <c r="AT9" i="250"/>
  <c r="AT7" i="250" s="1"/>
  <c r="AU9" i="250"/>
  <c r="AU7" i="250" s="1"/>
  <c r="AV9" i="250"/>
  <c r="AV7" i="250" s="1"/>
  <c r="AS9" i="250"/>
  <c r="AS7" i="250" s="1"/>
  <c r="AG27" i="240"/>
  <c r="AB27" i="240"/>
  <c r="AE27" i="240"/>
  <c r="AA27" i="240"/>
  <c r="AD27" i="240"/>
  <c r="AF27" i="240"/>
  <c r="AJ27" i="240"/>
  <c r="AC27" i="240"/>
  <c r="AI27" i="240"/>
  <c r="AH27" i="240"/>
  <c r="AW11" i="237"/>
  <c r="AV11" i="237"/>
  <c r="AU11" i="237"/>
  <c r="AT11" i="237"/>
  <c r="AP11" i="237"/>
  <c r="AQ11" i="237"/>
  <c r="AR11" i="237"/>
  <c r="AS11" i="237"/>
  <c r="AE11" i="253"/>
  <c r="AI11" i="253"/>
  <c r="AC11" i="253"/>
  <c r="AA11" i="253"/>
  <c r="AJ11" i="253"/>
  <c r="AF11" i="253"/>
  <c r="AH11" i="253"/>
  <c r="AD11" i="253"/>
  <c r="AB11" i="253"/>
  <c r="AG11" i="253"/>
  <c r="AF27" i="249"/>
  <c r="AB27" i="249"/>
  <c r="AA27" i="249"/>
  <c r="AH27" i="249"/>
  <c r="AJ27" i="249"/>
  <c r="AI27" i="249"/>
  <c r="AG27" i="249"/>
  <c r="AD27" i="249"/>
  <c r="AE27" i="249"/>
  <c r="AC27" i="249"/>
  <c r="AG27" i="244"/>
  <c r="AH27" i="244"/>
  <c r="AD27" i="244"/>
  <c r="AC27" i="244"/>
  <c r="AI27" i="244"/>
  <c r="AJ27" i="244"/>
  <c r="AF27" i="244"/>
  <c r="AE27" i="244"/>
  <c r="AB27" i="244"/>
  <c r="AA27" i="244"/>
  <c r="AK27" i="244" s="1"/>
  <c r="AS27" i="243"/>
  <c r="AU27" i="243"/>
  <c r="AQ27" i="243"/>
  <c r="AP27" i="243"/>
  <c r="AR27" i="243"/>
  <c r="AW27" i="243"/>
  <c r="AV27" i="243"/>
  <c r="AT27" i="243"/>
  <c r="AV27" i="242"/>
  <c r="AR27" i="242"/>
  <c r="AP27" i="242"/>
  <c r="AQ27" i="242"/>
  <c r="AT27" i="242"/>
  <c r="AW27" i="242"/>
  <c r="AS27" i="242"/>
  <c r="AU27" i="242"/>
  <c r="AW27" i="241"/>
  <c r="AU27" i="241"/>
  <c r="AT27" i="241"/>
  <c r="AS27" i="241"/>
  <c r="AQ27" i="241"/>
  <c r="AR27" i="241"/>
  <c r="AP27" i="241"/>
  <c r="AV27" i="241"/>
  <c r="AT8" i="252"/>
  <c r="AV8" i="252"/>
  <c r="AS8" i="252"/>
  <c r="AQ8" i="252"/>
  <c r="AR8" i="252"/>
  <c r="AP8" i="252"/>
  <c r="AU8" i="252"/>
  <c r="AW8" i="252"/>
  <c r="AH13" i="248"/>
  <c r="AB13" i="248"/>
  <c r="AD13" i="248"/>
  <c r="AA13" i="248"/>
  <c r="AF13" i="248"/>
  <c r="AE13" i="248"/>
  <c r="AJ13" i="248"/>
  <c r="AC13" i="248"/>
  <c r="AG13" i="248"/>
  <c r="AI13" i="248"/>
  <c r="AT27" i="247"/>
  <c r="AR27" i="247"/>
  <c r="AS27" i="247"/>
  <c r="AW27" i="247"/>
  <c r="AU27" i="247"/>
  <c r="AV27" i="247"/>
  <c r="AP27" i="247"/>
  <c r="AQ27" i="247"/>
  <c r="AW13" i="242"/>
  <c r="AR13" i="242"/>
  <c r="AT13" i="242"/>
  <c r="AP13" i="242"/>
  <c r="AV13" i="242"/>
  <c r="AS13" i="242"/>
  <c r="AU13" i="242"/>
  <c r="AQ13" i="242"/>
  <c r="AD9" i="241"/>
  <c r="AD7" i="241" s="1"/>
  <c r="AE9" i="241"/>
  <c r="AE7" i="241" s="1"/>
  <c r="AG9" i="241"/>
  <c r="AG7" i="241" s="1"/>
  <c r="AF9" i="241"/>
  <c r="AF7" i="241" s="1"/>
  <c r="AI9" i="241"/>
  <c r="AI7" i="241" s="1"/>
  <c r="AC9" i="241"/>
  <c r="AC7" i="241" s="1"/>
  <c r="AB9" i="241"/>
  <c r="AB7" i="241" s="1"/>
  <c r="AJ9" i="241"/>
  <c r="AJ7" i="241" s="1"/>
  <c r="AA9" i="241"/>
  <c r="AH9" i="241"/>
  <c r="AH7" i="241" s="1"/>
  <c r="AW27" i="239"/>
  <c r="AQ27" i="239"/>
  <c r="AS27" i="239"/>
  <c r="AU27" i="239"/>
  <c r="AT27" i="239"/>
  <c r="AV27" i="239"/>
  <c r="AP27" i="239"/>
  <c r="AR27" i="239"/>
  <c r="AH27" i="237"/>
  <c r="AI27" i="237"/>
  <c r="AD27" i="237"/>
  <c r="AA27" i="237"/>
  <c r="AE27" i="237"/>
  <c r="AF27" i="237"/>
  <c r="AJ27" i="237"/>
  <c r="AB27" i="237"/>
  <c r="AG27" i="237"/>
  <c r="AC27" i="237"/>
  <c r="AX20" i="245"/>
  <c r="AA7" i="254"/>
  <c r="AK8" i="254"/>
  <c r="AK7" i="254" s="1"/>
  <c r="AK19" i="253"/>
  <c r="AX19" i="248"/>
  <c r="AK31" i="241"/>
  <c r="G12" i="241"/>
  <c r="G11" i="241" s="1"/>
  <c r="F11" i="241"/>
  <c r="AX20" i="246"/>
  <c r="AK4" i="243"/>
  <c r="AK13" i="251"/>
  <c r="F10" i="250"/>
  <c r="AE8" i="159"/>
  <c r="AE7" i="159" s="1"/>
  <c r="AW25" i="237"/>
  <c r="AT25" i="237"/>
  <c r="AV25" i="237"/>
  <c r="AR25" i="237"/>
  <c r="AU25" i="237"/>
  <c r="AQ25" i="237"/>
  <c r="AP25" i="237"/>
  <c r="AS25" i="237"/>
  <c r="AS25" i="241"/>
  <c r="AU25" i="241"/>
  <c r="AT25" i="241"/>
  <c r="AW25" i="241"/>
  <c r="AQ25" i="241"/>
  <c r="AP25" i="241"/>
  <c r="AV25" i="241"/>
  <c r="AR25" i="241"/>
  <c r="AW25" i="238"/>
  <c r="AU25" i="238"/>
  <c r="AR25" i="238"/>
  <c r="AS25" i="238"/>
  <c r="AQ25" i="238"/>
  <c r="AT25" i="238"/>
  <c r="AV25" i="238"/>
  <c r="AP25" i="238"/>
  <c r="AW25" i="245"/>
  <c r="AS25" i="245"/>
  <c r="AT25" i="245"/>
  <c r="AR25" i="245"/>
  <c r="AQ25" i="245"/>
  <c r="AP25" i="245"/>
  <c r="AX25" i="245" s="1"/>
  <c r="AU25" i="245"/>
  <c r="AV25" i="245"/>
  <c r="AT25" i="249"/>
  <c r="AS25" i="249"/>
  <c r="AR25" i="249"/>
  <c r="AW25" i="249"/>
  <c r="AP25" i="249"/>
  <c r="AV25" i="256"/>
  <c r="AR25" i="256"/>
  <c r="AQ25" i="256"/>
  <c r="AS25" i="256"/>
  <c r="AT25" i="256"/>
  <c r="AP25" i="256"/>
  <c r="AU25" i="256"/>
  <c r="AW25" i="256"/>
  <c r="F29" i="249"/>
  <c r="G30" i="249"/>
  <c r="G29" i="249" s="1"/>
  <c r="G24" i="252"/>
  <c r="F23" i="252"/>
  <c r="F10" i="252" s="1"/>
  <c r="AG27" i="252"/>
  <c r="AH27" i="252"/>
  <c r="AJ27" i="252"/>
  <c r="AI27" i="252"/>
  <c r="AF27" i="252"/>
  <c r="AE27" i="252"/>
  <c r="AB27" i="252"/>
  <c r="AC27" i="252"/>
  <c r="AA27" i="252"/>
  <c r="AD27" i="252"/>
  <c r="F31" i="248"/>
  <c r="G32" i="248"/>
  <c r="AH27" i="246"/>
  <c r="AA27" i="246"/>
  <c r="AD27" i="246"/>
  <c r="AF27" i="246"/>
  <c r="AC27" i="246"/>
  <c r="AE27" i="246"/>
  <c r="AB27" i="246"/>
  <c r="AI27" i="246"/>
  <c r="AJ27" i="246"/>
  <c r="AG27" i="246"/>
  <c r="AH27" i="245"/>
  <c r="AC27" i="245"/>
  <c r="AB27" i="245"/>
  <c r="AE27" i="245"/>
  <c r="AD27" i="245"/>
  <c r="AJ27" i="245"/>
  <c r="AI27" i="245"/>
  <c r="AA27" i="245"/>
  <c r="AF27" i="245"/>
  <c r="AG27" i="245"/>
  <c r="AV25" i="249"/>
  <c r="AG27" i="256"/>
  <c r="AC27" i="256"/>
  <c r="AA27" i="256"/>
  <c r="AH27" i="256"/>
  <c r="AE27" i="256"/>
  <c r="AB27" i="256"/>
  <c r="AD27" i="256"/>
  <c r="AJ27" i="256"/>
  <c r="AI27" i="256"/>
  <c r="AF27" i="256"/>
  <c r="G32" i="253"/>
  <c r="G31" i="253" s="1"/>
  <c r="F31" i="253"/>
  <c r="AH27" i="251"/>
  <c r="AC27" i="251"/>
  <c r="AF27" i="251"/>
  <c r="AI27" i="251"/>
  <c r="AJ27" i="251"/>
  <c r="AE27" i="251"/>
  <c r="AB27" i="251"/>
  <c r="AA27" i="251"/>
  <c r="AG27" i="251"/>
  <c r="AD27" i="251"/>
  <c r="AE27" i="250"/>
  <c r="AA27" i="250"/>
  <c r="AJ27" i="250"/>
  <c r="AG27" i="250"/>
  <c r="AF27" i="250"/>
  <c r="AB27" i="250"/>
  <c r="AI27" i="250"/>
  <c r="AC27" i="250"/>
  <c r="AD27" i="250"/>
  <c r="AH27" i="250"/>
  <c r="AU27" i="254"/>
  <c r="AT27" i="254"/>
  <c r="AR27" i="254"/>
  <c r="AQ27" i="254"/>
  <c r="AV27" i="254"/>
  <c r="AP27" i="254"/>
  <c r="AW27" i="254"/>
  <c r="AS27" i="254"/>
  <c r="G32" i="238"/>
  <c r="G31" i="238" s="1"/>
  <c r="F31" i="238"/>
  <c r="AR27" i="249"/>
  <c r="AP27" i="249"/>
  <c r="AV27" i="249"/>
  <c r="AS27" i="249"/>
  <c r="AQ27" i="249"/>
  <c r="AT27" i="249"/>
  <c r="AW27" i="249"/>
  <c r="AU27" i="249"/>
  <c r="AD13" i="245"/>
  <c r="AB13" i="245"/>
  <c r="AJ13" i="245"/>
  <c r="AH13" i="245"/>
  <c r="AF13" i="245"/>
  <c r="AE13" i="245"/>
  <c r="AC13" i="245"/>
  <c r="AG13" i="245"/>
  <c r="AA13" i="245"/>
  <c r="AK13" i="245" s="1"/>
  <c r="AI13" i="245"/>
  <c r="AC27" i="243"/>
  <c r="AB27" i="243"/>
  <c r="AI27" i="243"/>
  <c r="AG27" i="243"/>
  <c r="AH27" i="243"/>
  <c r="AF27" i="243"/>
  <c r="AD27" i="243"/>
  <c r="AE27" i="243"/>
  <c r="AJ27" i="243"/>
  <c r="AA27" i="243"/>
  <c r="AC27" i="241"/>
  <c r="AA27" i="241"/>
  <c r="AH27" i="241"/>
  <c r="AE27" i="241"/>
  <c r="AG27" i="241"/>
  <c r="AB27" i="241"/>
  <c r="AD27" i="241"/>
  <c r="AJ27" i="241"/>
  <c r="AI27" i="241"/>
  <c r="AF27" i="241"/>
  <c r="AV12" i="248"/>
  <c r="AQ12" i="248"/>
  <c r="AR12" i="248"/>
  <c r="AP12" i="248"/>
  <c r="AW12" i="248"/>
  <c r="AU12" i="248"/>
  <c r="AS12" i="248"/>
  <c r="AT12" i="248"/>
  <c r="AC27" i="247"/>
  <c r="AB27" i="247"/>
  <c r="AH27" i="247"/>
  <c r="AF27" i="247"/>
  <c r="AG27" i="247"/>
  <c r="AE27" i="247"/>
  <c r="AA27" i="247"/>
  <c r="AD27" i="247"/>
  <c r="AI27" i="247"/>
  <c r="AJ27" i="247"/>
  <c r="AI12" i="247"/>
  <c r="AD12" i="247"/>
  <c r="AJ12" i="247"/>
  <c r="AE12" i="247"/>
  <c r="AF12" i="247"/>
  <c r="AC12" i="247"/>
  <c r="AA12" i="247"/>
  <c r="AK12" i="247" s="1"/>
  <c r="AH12" i="247"/>
  <c r="AG12" i="247"/>
  <c r="AB12" i="247"/>
  <c r="AI10" i="246"/>
  <c r="AB10" i="246"/>
  <c r="AC10" i="246"/>
  <c r="AE10" i="246"/>
  <c r="AD10" i="246"/>
  <c r="AJ10" i="246"/>
  <c r="AF10" i="246"/>
  <c r="AH10" i="246"/>
  <c r="AG10" i="246"/>
  <c r="AA10" i="246"/>
  <c r="AW27" i="237"/>
  <c r="AT27" i="237"/>
  <c r="AU27" i="237"/>
  <c r="AQ27" i="237"/>
  <c r="AV27" i="237"/>
  <c r="AP27" i="237"/>
  <c r="AS27" i="237"/>
  <c r="AR27" i="237"/>
  <c r="AK12" i="254"/>
  <c r="AX9" i="256"/>
  <c r="AX7" i="256" s="1"/>
  <c r="AP7" i="256"/>
  <c r="F10" i="248"/>
  <c r="G32" i="159"/>
  <c r="F31" i="159"/>
  <c r="AJ8" i="159"/>
  <c r="AJ7" i="159" s="1"/>
  <c r="AF8" i="159"/>
  <c r="AF7" i="159" s="1"/>
  <c r="AA8" i="159"/>
  <c r="AC8" i="159"/>
  <c r="AC7" i="159" s="1"/>
  <c r="AS25" i="251"/>
  <c r="AW25" i="251"/>
  <c r="AQ25" i="251"/>
  <c r="AT25" i="251"/>
  <c r="AU25" i="251"/>
  <c r="AR25" i="251"/>
  <c r="AV25" i="251"/>
  <c r="AP25" i="251"/>
  <c r="AP22" i="255"/>
  <c r="AV22" i="255"/>
  <c r="AW22" i="255"/>
  <c r="AS22" i="255"/>
  <c r="AT22" i="255"/>
  <c r="AU22" i="255"/>
  <c r="AQ22" i="255"/>
  <c r="AR22" i="255"/>
  <c r="G20" i="255"/>
  <c r="F11" i="255"/>
  <c r="J12" i="255"/>
  <c r="K12" i="255" s="1"/>
  <c r="M32" i="243"/>
  <c r="M31" i="243" s="1"/>
  <c r="O31" i="243" s="1"/>
  <c r="P31" i="243" s="1"/>
  <c r="K30" i="249"/>
  <c r="K29" i="249" s="1"/>
  <c r="J29" i="249"/>
  <c r="AT25" i="239"/>
  <c r="AQ25" i="239"/>
  <c r="AV25" i="239"/>
  <c r="AP25" i="239"/>
  <c r="AU25" i="239"/>
  <c r="AW25" i="239"/>
  <c r="AS25" i="239"/>
  <c r="AR25" i="239"/>
  <c r="AI25" i="256"/>
  <c r="AJ25" i="256"/>
  <c r="AH25" i="256"/>
  <c r="AA25" i="256"/>
  <c r="AB25" i="256"/>
  <c r="AD25" i="256"/>
  <c r="AF25" i="256"/>
  <c r="AG25" i="256"/>
  <c r="AE25" i="256"/>
  <c r="AC25" i="256"/>
  <c r="AR25" i="246"/>
  <c r="AV25" i="246"/>
  <c r="AW25" i="246"/>
  <c r="AQ25" i="246"/>
  <c r="AS25" i="246"/>
  <c r="AU25" i="246"/>
  <c r="AT25" i="246"/>
  <c r="AP25" i="246"/>
  <c r="AH22" i="256"/>
  <c r="AC22" i="256"/>
  <c r="AD22" i="256"/>
  <c r="AA22" i="256"/>
  <c r="AG22" i="256"/>
  <c r="AJ22" i="256"/>
  <c r="AI22" i="256"/>
  <c r="AB22" i="256"/>
  <c r="AF22" i="256"/>
  <c r="AE22" i="256"/>
  <c r="AT25" i="242"/>
  <c r="AV25" i="242"/>
  <c r="AP25" i="242"/>
  <c r="AQ25" i="242"/>
  <c r="AW25" i="242"/>
  <c r="AU25" i="242"/>
  <c r="AR25" i="242"/>
  <c r="AS25" i="242"/>
  <c r="AR25" i="252"/>
  <c r="AV25" i="252"/>
  <c r="AU25" i="252"/>
  <c r="AT25" i="252"/>
  <c r="AQ25" i="252"/>
  <c r="AP25" i="252"/>
  <c r="AW25" i="252"/>
  <c r="AS25" i="252"/>
  <c r="AP25" i="250"/>
  <c r="AU25" i="250"/>
  <c r="AW25" i="250"/>
  <c r="AT25" i="250"/>
  <c r="AV25" i="250"/>
  <c r="AQ25" i="250"/>
  <c r="AS25" i="250"/>
  <c r="AR25" i="250"/>
  <c r="G20" i="249"/>
  <c r="G11" i="249" s="1"/>
  <c r="F11" i="249"/>
  <c r="F10" i="249" s="1"/>
  <c r="AH8" i="255"/>
  <c r="AH7" i="255" s="1"/>
  <c r="AJ8" i="255"/>
  <c r="AJ7" i="255" s="1"/>
  <c r="AI8" i="255"/>
  <c r="AI7" i="255" s="1"/>
  <c r="AC8" i="255"/>
  <c r="AC7" i="255" s="1"/>
  <c r="AA8" i="255"/>
  <c r="AF8" i="255"/>
  <c r="AF7" i="255" s="1"/>
  <c r="AG8" i="255"/>
  <c r="AG7" i="255" s="1"/>
  <c r="AB8" i="255"/>
  <c r="AB7" i="255" s="1"/>
  <c r="AE8" i="255"/>
  <c r="AE7" i="255" s="1"/>
  <c r="AD8" i="255"/>
  <c r="AD7" i="255" s="1"/>
  <c r="AV27" i="252"/>
  <c r="AW27" i="252"/>
  <c r="AR27" i="252"/>
  <c r="AQ27" i="252"/>
  <c r="AT27" i="252"/>
  <c r="AU27" i="252"/>
  <c r="AP27" i="252"/>
  <c r="AS27" i="252"/>
  <c r="AU27" i="248"/>
  <c r="AT27" i="248"/>
  <c r="AS27" i="248"/>
  <c r="AQ27" i="248"/>
  <c r="AW27" i="248"/>
  <c r="AR27" i="248"/>
  <c r="AV27" i="248"/>
  <c r="AP27" i="248"/>
  <c r="AW27" i="246"/>
  <c r="AU27" i="246"/>
  <c r="AT27" i="246"/>
  <c r="AS27" i="246"/>
  <c r="AP27" i="246"/>
  <c r="AR27" i="246"/>
  <c r="AV27" i="246"/>
  <c r="AQ27" i="246"/>
  <c r="AT27" i="245"/>
  <c r="AU27" i="245"/>
  <c r="AQ27" i="245"/>
  <c r="AW27" i="245"/>
  <c r="AV27" i="245"/>
  <c r="AP27" i="245"/>
  <c r="AX27" i="245" s="1"/>
  <c r="AS27" i="245"/>
  <c r="AR27" i="245"/>
  <c r="AU25" i="249"/>
  <c r="AV27" i="253"/>
  <c r="AR27" i="253"/>
  <c r="AU27" i="253"/>
  <c r="AQ27" i="253"/>
  <c r="AS27" i="253"/>
  <c r="AP27" i="253"/>
  <c r="AW27" i="253"/>
  <c r="AT27" i="253"/>
  <c r="AW27" i="251"/>
  <c r="AR27" i="251"/>
  <c r="AV27" i="251"/>
  <c r="AQ27" i="251"/>
  <c r="AP27" i="251"/>
  <c r="AX27" i="251" s="1"/>
  <c r="AS27" i="251"/>
  <c r="AT27" i="251"/>
  <c r="AU27" i="251"/>
  <c r="F31" i="255"/>
  <c r="G32" i="255"/>
  <c r="G31" i="255" s="1"/>
  <c r="AS9" i="252"/>
  <c r="AW9" i="252"/>
  <c r="AV9" i="252"/>
  <c r="AQ9" i="252"/>
  <c r="AR9" i="252"/>
  <c r="AU9" i="252"/>
  <c r="AP9" i="252"/>
  <c r="AT9" i="252"/>
  <c r="AV12" i="243"/>
  <c r="AQ12" i="243"/>
  <c r="AT12" i="243"/>
  <c r="AU12" i="243"/>
  <c r="AS12" i="243"/>
  <c r="AW12" i="243"/>
  <c r="AP12" i="243"/>
  <c r="AR12" i="243"/>
  <c r="AI11" i="242"/>
  <c r="AE11" i="242"/>
  <c r="AF11" i="242"/>
  <c r="AC11" i="242"/>
  <c r="AD11" i="242"/>
  <c r="AG11" i="242"/>
  <c r="AB11" i="242"/>
  <c r="AJ11" i="242"/>
  <c r="AA11" i="242"/>
  <c r="AH11" i="242"/>
  <c r="G32" i="240"/>
  <c r="G31" i="240" s="1"/>
  <c r="F31" i="240"/>
  <c r="F10" i="240" s="1"/>
  <c r="AV27" i="238"/>
  <c r="AR27" i="238"/>
  <c r="AP27" i="238"/>
  <c r="AW27" i="238"/>
  <c r="AT27" i="238"/>
  <c r="AS27" i="238"/>
  <c r="AU27" i="238"/>
  <c r="AQ27" i="238"/>
  <c r="AU9" i="237"/>
  <c r="AU7" i="237" s="1"/>
  <c r="AV9" i="237"/>
  <c r="AV7" i="237" s="1"/>
  <c r="AQ9" i="237"/>
  <c r="AQ7" i="237" s="1"/>
  <c r="AR9" i="237"/>
  <c r="AR7" i="237" s="1"/>
  <c r="AT9" i="237"/>
  <c r="AT7" i="237" s="1"/>
  <c r="AW9" i="237"/>
  <c r="AW7" i="237" s="1"/>
  <c r="AS9" i="237"/>
  <c r="AS7" i="237" s="1"/>
  <c r="AP9" i="237"/>
  <c r="G32" i="244"/>
  <c r="G31" i="244" s="1"/>
  <c r="G10" i="244" s="1"/>
  <c r="F31" i="244"/>
  <c r="F10" i="244" s="1"/>
  <c r="G32" i="242"/>
  <c r="F31" i="242"/>
  <c r="AA11" i="239"/>
  <c r="AB11" i="239"/>
  <c r="AF11" i="239"/>
  <c r="AJ11" i="239"/>
  <c r="AG11" i="239"/>
  <c r="AD11" i="239"/>
  <c r="AC11" i="239"/>
  <c r="AI11" i="239"/>
  <c r="AE11" i="239"/>
  <c r="AH11" i="239"/>
  <c r="AU13" i="252"/>
  <c r="AW13" i="252"/>
  <c r="AV13" i="252"/>
  <c r="AT13" i="252"/>
  <c r="AQ13" i="252"/>
  <c r="AP13" i="252"/>
  <c r="AX13" i="252" s="1"/>
  <c r="AS13" i="252"/>
  <c r="AR13" i="252"/>
  <c r="AG10" i="249"/>
  <c r="AC10" i="249"/>
  <c r="AD10" i="249"/>
  <c r="AF10" i="249"/>
  <c r="AJ10" i="249"/>
  <c r="AH10" i="249"/>
  <c r="AE10" i="249"/>
  <c r="AB10" i="249"/>
  <c r="AI10" i="249"/>
  <c r="AA10" i="249"/>
  <c r="AK10" i="249" s="1"/>
  <c r="AE10" i="243"/>
  <c r="AG10" i="243"/>
  <c r="AH10" i="243"/>
  <c r="AC10" i="243"/>
  <c r="AI10" i="243"/>
  <c r="AD10" i="243"/>
  <c r="AB10" i="243"/>
  <c r="AJ10" i="243"/>
  <c r="AA10" i="243"/>
  <c r="AF10" i="243"/>
  <c r="G32" i="239"/>
  <c r="F31" i="239"/>
  <c r="F10" i="239" s="1"/>
  <c r="AD10" i="237"/>
  <c r="AF10" i="237"/>
  <c r="AA10" i="237"/>
  <c r="AB10" i="237"/>
  <c r="AG10" i="237"/>
  <c r="AI10" i="237"/>
  <c r="AC10" i="237"/>
  <c r="AH10" i="237"/>
  <c r="AJ10" i="237"/>
  <c r="AE10" i="237"/>
  <c r="AK20" i="255"/>
  <c r="AX12" i="247"/>
  <c r="AX13" i="253"/>
  <c r="AX19" i="243"/>
  <c r="AK20" i="250"/>
  <c r="AK4" i="247"/>
  <c r="G12" i="246"/>
  <c r="G11" i="246" s="1"/>
  <c r="F11" i="246"/>
  <c r="F10" i="246" s="1"/>
  <c r="AX9" i="247"/>
  <c r="G12" i="242"/>
  <c r="G11" i="242" s="1"/>
  <c r="F11" i="242"/>
  <c r="AX20" i="251"/>
  <c r="AK4" i="254"/>
  <c r="G12" i="238"/>
  <c r="G11" i="238" s="1"/>
  <c r="G10" i="238" s="1"/>
  <c r="F11" i="238"/>
  <c r="F10" i="238" s="1"/>
  <c r="AK31" i="253"/>
  <c r="F10" i="245"/>
  <c r="AR27" i="159"/>
  <c r="AP27" i="159"/>
  <c r="AV27" i="159"/>
  <c r="AW27" i="159"/>
  <c r="AT27" i="159"/>
  <c r="AS27" i="159"/>
  <c r="AU27" i="159"/>
  <c r="AQ27" i="159"/>
  <c r="AH12" i="159"/>
  <c r="AF12" i="159"/>
  <c r="AA12" i="159"/>
  <c r="AE12" i="159"/>
  <c r="AC12" i="159"/>
  <c r="AG12" i="159"/>
  <c r="AB12" i="159"/>
  <c r="AD12" i="159"/>
  <c r="AJ12" i="159"/>
  <c r="AW10" i="159"/>
  <c r="AQ10" i="159"/>
  <c r="AT10" i="159"/>
  <c r="AU10" i="159"/>
  <c r="AR10" i="159"/>
  <c r="AP10" i="159"/>
  <c r="AS10" i="159"/>
  <c r="AV10" i="159"/>
  <c r="AP12" i="159"/>
  <c r="AT12" i="159"/>
  <c r="AR12" i="159"/>
  <c r="AQ12" i="159"/>
  <c r="AW12" i="159"/>
  <c r="AS12" i="159"/>
  <c r="AU12" i="159"/>
  <c r="AV12" i="159"/>
  <c r="AB8" i="159"/>
  <c r="AB7" i="159" s="1"/>
  <c r="AH8" i="159"/>
  <c r="AH7" i="159" s="1"/>
  <c r="AI12" i="159"/>
  <c r="K31" i="243"/>
  <c r="J11" i="237"/>
  <c r="J11" i="239"/>
  <c r="J11" i="241"/>
  <c r="J10" i="241" s="1"/>
  <c r="K31" i="250"/>
  <c r="M32" i="250"/>
  <c r="J11" i="243"/>
  <c r="J11" i="253"/>
  <c r="J10" i="253" s="1"/>
  <c r="J37" i="253" s="1"/>
  <c r="J38" i="253" s="1"/>
  <c r="K11" i="253"/>
  <c r="K31" i="247"/>
  <c r="M32" i="247"/>
  <c r="K31" i="255"/>
  <c r="K31" i="251"/>
  <c r="M32" i="251"/>
  <c r="K31" i="240"/>
  <c r="K11" i="256"/>
  <c r="O17" i="253"/>
  <c r="P17" i="253" s="1"/>
  <c r="M36" i="256"/>
  <c r="K34" i="256"/>
  <c r="K33" i="256" s="1"/>
  <c r="O17" i="244"/>
  <c r="P17" i="244" s="1"/>
  <c r="O16" i="243"/>
  <c r="P16" i="243" s="1"/>
  <c r="M11" i="243"/>
  <c r="O16" i="250"/>
  <c r="P16" i="250" s="1"/>
  <c r="O18" i="237"/>
  <c r="P18" i="237" s="1"/>
  <c r="O18" i="245"/>
  <c r="P18" i="245" s="1"/>
  <c r="K31" i="252"/>
  <c r="M32" i="252"/>
  <c r="M17" i="247"/>
  <c r="O16" i="239"/>
  <c r="P16" i="239" s="1"/>
  <c r="M16" i="246"/>
  <c r="O16" i="254"/>
  <c r="P16" i="254" s="1"/>
  <c r="K11" i="241"/>
  <c r="M18" i="241"/>
  <c r="O18" i="248"/>
  <c r="P18" i="248" s="1"/>
  <c r="O18" i="256"/>
  <c r="P18" i="256" s="1"/>
  <c r="K31" i="237"/>
  <c r="M32" i="237"/>
  <c r="K31" i="256"/>
  <c r="M32" i="256"/>
  <c r="K11" i="243"/>
  <c r="O14" i="252"/>
  <c r="P14" i="252" s="1"/>
  <c r="K12" i="251"/>
  <c r="J11" i="251"/>
  <c r="O13" i="242"/>
  <c r="P13" i="242" s="1"/>
  <c r="M12" i="159" l="1"/>
  <c r="M12" i="241"/>
  <c r="O12" i="241" s="1"/>
  <c r="P12" i="241" s="1"/>
  <c r="F10" i="241"/>
  <c r="AK21" i="245"/>
  <c r="AK14" i="253"/>
  <c r="M32" i="255"/>
  <c r="AX14" i="250"/>
  <c r="AX21" i="244"/>
  <c r="M19" i="240"/>
  <c r="O19" i="240" s="1"/>
  <c r="P19" i="240" s="1"/>
  <c r="G11" i="240"/>
  <c r="G10" i="240" s="1"/>
  <c r="G37" i="240" s="1"/>
  <c r="AX16" i="247"/>
  <c r="AX21" i="251"/>
  <c r="AK25" i="238"/>
  <c r="M26" i="254"/>
  <c r="G23" i="254"/>
  <c r="G10" i="254" s="1"/>
  <c r="G37" i="254" s="1"/>
  <c r="M26" i="253"/>
  <c r="G23" i="253"/>
  <c r="M27" i="243"/>
  <c r="G23" i="243"/>
  <c r="AK22" i="237"/>
  <c r="M32" i="240"/>
  <c r="F10" i="242"/>
  <c r="AX22" i="253"/>
  <c r="M27" i="237"/>
  <c r="G23" i="237"/>
  <c r="M26" i="248"/>
  <c r="G23" i="248"/>
  <c r="M27" i="245"/>
  <c r="G23" i="245"/>
  <c r="G10" i="245" s="1"/>
  <c r="G37" i="245" s="1"/>
  <c r="M27" i="242"/>
  <c r="G23" i="242"/>
  <c r="M19" i="256"/>
  <c r="G11" i="256"/>
  <c r="G10" i="243"/>
  <c r="G37" i="243" s="1"/>
  <c r="M27" i="241"/>
  <c r="G23" i="241"/>
  <c r="G10" i="241" s="1"/>
  <c r="G37" i="241" s="1"/>
  <c r="M27" i="255"/>
  <c r="G23" i="255"/>
  <c r="M32" i="241"/>
  <c r="AA7" i="237"/>
  <c r="AK8" i="237"/>
  <c r="AK7" i="237" s="1"/>
  <c r="M27" i="251"/>
  <c r="G23" i="251"/>
  <c r="AK13" i="159"/>
  <c r="M32" i="238"/>
  <c r="M27" i="247"/>
  <c r="G23" i="247"/>
  <c r="AK9" i="159"/>
  <c r="G12" i="237"/>
  <c r="G11" i="237" s="1"/>
  <c r="F11" i="237"/>
  <c r="F10" i="237" s="1"/>
  <c r="F37" i="237" s="1"/>
  <c r="AX9" i="238"/>
  <c r="AX7" i="238" s="1"/>
  <c r="AP7" i="238"/>
  <c r="AX8" i="240"/>
  <c r="AX7" i="240" s="1"/>
  <c r="AP7" i="240"/>
  <c r="AA7" i="249"/>
  <c r="AK8" i="249"/>
  <c r="AK7" i="249" s="1"/>
  <c r="G10" i="247"/>
  <c r="G37" i="247" s="1"/>
  <c r="AA7" i="238"/>
  <c r="AK9" i="238"/>
  <c r="AK7" i="238" s="1"/>
  <c r="AP7" i="249"/>
  <c r="AX8" i="249"/>
  <c r="AX7" i="249" s="1"/>
  <c r="AX30" i="159"/>
  <c r="M20" i="251"/>
  <c r="O20" i="251" s="1"/>
  <c r="P20" i="251" s="1"/>
  <c r="G11" i="251"/>
  <c r="G10" i="251" s="1"/>
  <c r="G37" i="251" s="1"/>
  <c r="G34" i="159"/>
  <c r="G33" i="159" s="1"/>
  <c r="M36" i="159"/>
  <c r="AA7" i="240"/>
  <c r="AK8" i="240"/>
  <c r="AK7" i="240" s="1"/>
  <c r="K11" i="237"/>
  <c r="K10" i="237" s="1"/>
  <c r="K37" i="237" s="1"/>
  <c r="J10" i="159"/>
  <c r="J37" i="159" s="1"/>
  <c r="J38" i="159" s="1"/>
  <c r="J10" i="243"/>
  <c r="M11" i="248"/>
  <c r="M11" i="239"/>
  <c r="J10" i="247"/>
  <c r="K10" i="246"/>
  <c r="J11" i="246"/>
  <c r="J10" i="246" s="1"/>
  <c r="K31" i="241"/>
  <c r="K10" i="241" s="1"/>
  <c r="J11" i="240"/>
  <c r="J10" i="240" s="1"/>
  <c r="J37" i="240" s="1"/>
  <c r="J38" i="240" s="1"/>
  <c r="J11" i="252"/>
  <c r="J10" i="252" s="1"/>
  <c r="J37" i="252" s="1"/>
  <c r="J38" i="252" s="1"/>
  <c r="J10" i="237"/>
  <c r="J37" i="237" s="1"/>
  <c r="J38" i="237" s="1"/>
  <c r="M11" i="252"/>
  <c r="J11" i="238"/>
  <c r="J10" i="238" s="1"/>
  <c r="O12" i="240"/>
  <c r="P12" i="240" s="1"/>
  <c r="K11" i="240"/>
  <c r="K10" i="240" s="1"/>
  <c r="M32" i="253"/>
  <c r="M31" i="253" s="1"/>
  <c r="M32" i="254"/>
  <c r="M31" i="254" s="1"/>
  <c r="O31" i="254" s="1"/>
  <c r="P31" i="254" s="1"/>
  <c r="K11" i="252"/>
  <c r="K10" i="252" s="1"/>
  <c r="M9" i="249"/>
  <c r="M8" i="249" s="1"/>
  <c r="M7" i="249" s="1"/>
  <c r="M11" i="244"/>
  <c r="J11" i="244"/>
  <c r="J10" i="244" s="1"/>
  <c r="K12" i="247"/>
  <c r="M12" i="247" s="1"/>
  <c r="O12" i="247" s="1"/>
  <c r="P12" i="247" s="1"/>
  <c r="K11" i="244"/>
  <c r="K10" i="244" s="1"/>
  <c r="K31" i="238"/>
  <c r="M30" i="249"/>
  <c r="M29" i="249" s="1"/>
  <c r="K11" i="239"/>
  <c r="K10" i="239" s="1"/>
  <c r="K37" i="239" s="1"/>
  <c r="J10" i="251"/>
  <c r="K11" i="250"/>
  <c r="K10" i="250" s="1"/>
  <c r="J11" i="250"/>
  <c r="J10" i="250" s="1"/>
  <c r="K11" i="248"/>
  <c r="K10" i="248" s="1"/>
  <c r="K37" i="248" s="1"/>
  <c r="M11" i="250"/>
  <c r="J10" i="239"/>
  <c r="J11" i="242"/>
  <c r="J10" i="242" s="1"/>
  <c r="J11" i="248"/>
  <c r="J10" i="248" s="1"/>
  <c r="K11" i="245"/>
  <c r="K10" i="245" s="1"/>
  <c r="M32" i="244"/>
  <c r="O32" i="244" s="1"/>
  <c r="P32" i="244" s="1"/>
  <c r="J11" i="254"/>
  <c r="J10" i="254" s="1"/>
  <c r="K11" i="254"/>
  <c r="K10" i="254" s="1"/>
  <c r="J11" i="245"/>
  <c r="J10" i="245" s="1"/>
  <c r="M11" i="254"/>
  <c r="M11" i="245"/>
  <c r="M32" i="245"/>
  <c r="M31" i="245" s="1"/>
  <c r="J11" i="249"/>
  <c r="J10" i="249" s="1"/>
  <c r="M32" i="246"/>
  <c r="O32" i="246" s="1"/>
  <c r="P32" i="246" s="1"/>
  <c r="M23" i="249"/>
  <c r="K23" i="249"/>
  <c r="J11" i="255"/>
  <c r="J10" i="255" s="1"/>
  <c r="O32" i="243"/>
  <c r="P32" i="243" s="1"/>
  <c r="J10" i="256"/>
  <c r="G37" i="244"/>
  <c r="F37" i="244"/>
  <c r="AK12" i="159"/>
  <c r="AX27" i="159"/>
  <c r="F37" i="238"/>
  <c r="F37" i="242"/>
  <c r="AX9" i="237"/>
  <c r="AX7" i="237" s="1"/>
  <c r="AP7" i="237"/>
  <c r="F37" i="240"/>
  <c r="AX27" i="248"/>
  <c r="AX25" i="252"/>
  <c r="AK22" i="256"/>
  <c r="AX25" i="246"/>
  <c r="AX25" i="251"/>
  <c r="AK8" i="159"/>
  <c r="AK7" i="159" s="1"/>
  <c r="AA7" i="159"/>
  <c r="F37" i="248"/>
  <c r="AK27" i="247"/>
  <c r="AK27" i="245"/>
  <c r="AK27" i="246"/>
  <c r="AX25" i="238"/>
  <c r="M20" i="249"/>
  <c r="O20" i="249" s="1"/>
  <c r="P20" i="249" s="1"/>
  <c r="AX27" i="247"/>
  <c r="AR7" i="252"/>
  <c r="AT7" i="252"/>
  <c r="AX27" i="241"/>
  <c r="AX27" i="242"/>
  <c r="AK27" i="249"/>
  <c r="AX11" i="237"/>
  <c r="AX27" i="256"/>
  <c r="M27" i="159"/>
  <c r="G23" i="159"/>
  <c r="AX25" i="244"/>
  <c r="M27" i="250"/>
  <c r="G23" i="250"/>
  <c r="G10" i="250" s="1"/>
  <c r="AX25" i="254"/>
  <c r="AX25" i="255"/>
  <c r="AK27" i="159"/>
  <c r="AK11" i="251"/>
  <c r="AK27" i="242"/>
  <c r="AK27" i="255"/>
  <c r="AK27" i="248"/>
  <c r="AX25" i="253"/>
  <c r="AX10" i="159"/>
  <c r="F37" i="245"/>
  <c r="G37" i="238"/>
  <c r="AK10" i="243"/>
  <c r="AK11" i="239"/>
  <c r="AX27" i="238"/>
  <c r="AX12" i="243"/>
  <c r="AX9" i="252"/>
  <c r="AX27" i="253"/>
  <c r="AX27" i="252"/>
  <c r="AA7" i="255"/>
  <c r="AK8" i="255"/>
  <c r="AK7" i="255" s="1"/>
  <c r="M12" i="242"/>
  <c r="AK10" i="246"/>
  <c r="AK27" i="241"/>
  <c r="AX27" i="249"/>
  <c r="AK27" i="250"/>
  <c r="AK27" i="251"/>
  <c r="AK27" i="252"/>
  <c r="AX25" i="256"/>
  <c r="AX25" i="237"/>
  <c r="AK13" i="248"/>
  <c r="AW7" i="252"/>
  <c r="AQ7" i="252"/>
  <c r="AK11" i="253"/>
  <c r="AK27" i="254"/>
  <c r="F37" i="251"/>
  <c r="F10" i="253"/>
  <c r="F37" i="243"/>
  <c r="AX12" i="253"/>
  <c r="AK27" i="239"/>
  <c r="AP7" i="247"/>
  <c r="AX8" i="247"/>
  <c r="AX7" i="247" s="1"/>
  <c r="F37" i="254"/>
  <c r="AK27" i="253"/>
  <c r="AX25" i="243"/>
  <c r="M27" i="246"/>
  <c r="G23" i="246"/>
  <c r="G10" i="246" s="1"/>
  <c r="F10" i="256"/>
  <c r="AX12" i="159"/>
  <c r="F37" i="247"/>
  <c r="F37" i="239"/>
  <c r="F37" i="249"/>
  <c r="AK25" i="256"/>
  <c r="AX25" i="239"/>
  <c r="F10" i="255"/>
  <c r="AK27" i="256"/>
  <c r="G31" i="248"/>
  <c r="G10" i="248" s="1"/>
  <c r="M32" i="248"/>
  <c r="F37" i="252"/>
  <c r="AX25" i="241"/>
  <c r="AX27" i="239"/>
  <c r="AA7" i="241"/>
  <c r="AK9" i="241"/>
  <c r="AK7" i="241" s="1"/>
  <c r="AU7" i="252"/>
  <c r="AS7" i="252"/>
  <c r="AX27" i="255"/>
  <c r="M20" i="253"/>
  <c r="G11" i="253"/>
  <c r="AX25" i="248"/>
  <c r="F10" i="159"/>
  <c r="AA7" i="244"/>
  <c r="AK9" i="244"/>
  <c r="AK7" i="244" s="1"/>
  <c r="AX27" i="244"/>
  <c r="M27" i="256"/>
  <c r="G23" i="256"/>
  <c r="AX25" i="240"/>
  <c r="F37" i="246"/>
  <c r="AK10" i="237"/>
  <c r="G31" i="239"/>
  <c r="G10" i="239" s="1"/>
  <c r="M32" i="239"/>
  <c r="G31" i="242"/>
  <c r="M32" i="242"/>
  <c r="AK11" i="242"/>
  <c r="AX27" i="246"/>
  <c r="AX25" i="250"/>
  <c r="AX25" i="242"/>
  <c r="M20" i="255"/>
  <c r="O20" i="255" s="1"/>
  <c r="P20" i="255" s="1"/>
  <c r="G11" i="255"/>
  <c r="G10" i="255" s="1"/>
  <c r="AX22" i="255"/>
  <c r="M12" i="246"/>
  <c r="O12" i="246" s="1"/>
  <c r="P12" i="246" s="1"/>
  <c r="G31" i="159"/>
  <c r="M32" i="159"/>
  <c r="AX27" i="237"/>
  <c r="AX12" i="248"/>
  <c r="AK27" i="243"/>
  <c r="AX27" i="254"/>
  <c r="G23" i="252"/>
  <c r="G10" i="252" s="1"/>
  <c r="M24" i="252"/>
  <c r="AX25" i="249"/>
  <c r="O12" i="159"/>
  <c r="P12" i="159" s="1"/>
  <c r="M11" i="159"/>
  <c r="F37" i="250"/>
  <c r="F37" i="241"/>
  <c r="AK27" i="237"/>
  <c r="AX13" i="242"/>
  <c r="AX8" i="252"/>
  <c r="AP7" i="252"/>
  <c r="AV7" i="252"/>
  <c r="AX27" i="243"/>
  <c r="AK27" i="240"/>
  <c r="AP7" i="250"/>
  <c r="AX9" i="250"/>
  <c r="AX7" i="250" s="1"/>
  <c r="AX27" i="250"/>
  <c r="G31" i="249"/>
  <c r="G10" i="249" s="1"/>
  <c r="M32" i="249"/>
  <c r="AK27" i="238"/>
  <c r="BM21" i="243"/>
  <c r="BE11" i="243"/>
  <c r="BE4" i="243"/>
  <c r="BE27" i="243"/>
  <c r="BE17" i="243"/>
  <c r="BL9" i="243"/>
  <c r="BD12" i="243"/>
  <c r="BG12" i="243"/>
  <c r="BC22" i="243"/>
  <c r="BJ10" i="243"/>
  <c r="BG31" i="243"/>
  <c r="BK21" i="243"/>
  <c r="BH9" i="243"/>
  <c r="BM9" i="243"/>
  <c r="BK14" i="243"/>
  <c r="BL22" i="243"/>
  <c r="K10" i="256"/>
  <c r="K37" i="256" s="1"/>
  <c r="BD13" i="243"/>
  <c r="BJ31" i="243"/>
  <c r="BI30" i="243"/>
  <c r="BD8" i="243"/>
  <c r="BM16" i="243"/>
  <c r="BE8" i="243"/>
  <c r="BF12" i="243"/>
  <c r="BH15" i="243"/>
  <c r="BL13" i="243"/>
  <c r="BL12" i="243"/>
  <c r="BL15" i="243"/>
  <c r="BK17" i="243"/>
  <c r="BL23" i="243"/>
  <c r="BC17" i="243"/>
  <c r="BD23" i="243"/>
  <c r="BF27" i="243"/>
  <c r="BE9" i="243"/>
  <c r="BD31" i="243"/>
  <c r="BF4" i="243"/>
  <c r="BD11" i="243"/>
  <c r="BF30" i="243"/>
  <c r="BE30" i="243"/>
  <c r="BG4" i="243"/>
  <c r="BI10" i="243"/>
  <c r="BI16" i="243"/>
  <c r="BH8" i="243"/>
  <c r="BL4" i="243"/>
  <c r="BK19" i="243"/>
  <c r="BF20" i="243"/>
  <c r="BI19" i="243"/>
  <c r="BC20" i="243"/>
  <c r="BM23" i="243"/>
  <c r="BK25" i="243"/>
  <c r="BK12" i="243"/>
  <c r="BI31" i="243"/>
  <c r="BM14" i="243"/>
  <c r="BJ8" i="243"/>
  <c r="BE12" i="243"/>
  <c r="BK30" i="243"/>
  <c r="BL30" i="243"/>
  <c r="BC4" i="243"/>
  <c r="BF14" i="243"/>
  <c r="BL11" i="243"/>
  <c r="BI20" i="243"/>
  <c r="BK20" i="243"/>
  <c r="BM22" i="243"/>
  <c r="BJ22" i="243"/>
  <c r="BH23" i="243"/>
  <c r="BC27" i="243"/>
  <c r="K37" i="159"/>
  <c r="K10" i="243"/>
  <c r="K37" i="242"/>
  <c r="BG8" i="243"/>
  <c r="BK10" i="243"/>
  <c r="BI8" i="243"/>
  <c r="BC12" i="243"/>
  <c r="BC31" i="243"/>
  <c r="BG17" i="243"/>
  <c r="BI9" i="243"/>
  <c r="BJ30" i="243"/>
  <c r="BD10" i="243"/>
  <c r="BK4" i="243"/>
  <c r="BG13" i="243"/>
  <c r="BL8" i="243"/>
  <c r="BH10" i="243"/>
  <c r="BC8" i="243"/>
  <c r="BD30" i="243"/>
  <c r="BJ9" i="243"/>
  <c r="BK31" i="243"/>
  <c r="BD9" i="243"/>
  <c r="BK13" i="243"/>
  <c r="BG9" i="243"/>
  <c r="BE15" i="243"/>
  <c r="BM15" i="243"/>
  <c r="BF16" i="243"/>
  <c r="BD14" i="243"/>
  <c r="BD17" i="243"/>
  <c r="BF13" i="243"/>
  <c r="BC9" i="243"/>
  <c r="BE10" i="243"/>
  <c r="BE13" i="243"/>
  <c r="BJ12" i="243"/>
  <c r="BJ4" i="243"/>
  <c r="BI14" i="243"/>
  <c r="BI15" i="243"/>
  <c r="BL16" i="243"/>
  <c r="BM20" i="243"/>
  <c r="BK22" i="243"/>
  <c r="BM17" i="243"/>
  <c r="BG16" i="243"/>
  <c r="BD19" i="243"/>
  <c r="BF22" i="243"/>
  <c r="BG21" i="243"/>
  <c r="BE19" i="243"/>
  <c r="BF21" i="243"/>
  <c r="BH22" i="243"/>
  <c r="BH17" i="243"/>
  <c r="BC19" i="243"/>
  <c r="BM19" i="243"/>
  <c r="BI21" i="243"/>
  <c r="BE23" i="243"/>
  <c r="BF23" i="243"/>
  <c r="BF25" i="243"/>
  <c r="BG25" i="243"/>
  <c r="BC25" i="243"/>
  <c r="BL25" i="243"/>
  <c r="BL27" i="243"/>
  <c r="BK27" i="243"/>
  <c r="BM30" i="243"/>
  <c r="BM10" i="243"/>
  <c r="BF8" i="243"/>
  <c r="BL10" i="243"/>
  <c r="BH4" i="243"/>
  <c r="BI11" i="243"/>
  <c r="BF9" i="243"/>
  <c r="BF31" i="243"/>
  <c r="BF10" i="243"/>
  <c r="BC15" i="243"/>
  <c r="BK9" i="243"/>
  <c r="BJ13" i="243"/>
  <c r="BM13" i="243"/>
  <c r="BH12" i="243"/>
  <c r="BM4" i="243"/>
  <c r="BG10" i="243"/>
  <c r="BM11" i="243"/>
  <c r="BM8" i="243"/>
  <c r="BG30" i="243"/>
  <c r="BD4" i="243"/>
  <c r="BF15" i="243"/>
  <c r="BK15" i="243"/>
  <c r="BJ15" i="243"/>
  <c r="BL14" i="243"/>
  <c r="BE16" i="243"/>
  <c r="BG11" i="243"/>
  <c r="BJ11" i="243"/>
  <c r="BM31" i="243"/>
  <c r="BF11" i="243"/>
  <c r="BC11" i="243"/>
  <c r="BI4" i="243"/>
  <c r="BC14" i="243"/>
  <c r="BJ16" i="243"/>
  <c r="BH20" i="243"/>
  <c r="BJ21" i="243"/>
  <c r="BC21" i="243"/>
  <c r="BF17" i="243"/>
  <c r="BL19" i="243"/>
  <c r="BJ20" i="243"/>
  <c r="BD21" i="243"/>
  <c r="BD20" i="243"/>
  <c r="BH19" i="243"/>
  <c r="BL21" i="243"/>
  <c r="BI23" i="243"/>
  <c r="BH16" i="243"/>
  <c r="BG20" i="243"/>
  <c r="BI22" i="243"/>
  <c r="BC23" i="243"/>
  <c r="BK23" i="243"/>
  <c r="BG23" i="243"/>
  <c r="BJ23" i="243"/>
  <c r="BH27" i="243"/>
  <c r="BG27" i="243"/>
  <c r="BD27" i="243"/>
  <c r="BI27" i="243"/>
  <c r="BK8" i="243"/>
  <c r="BM12" i="243"/>
  <c r="BH31" i="243"/>
  <c r="BE31" i="243"/>
  <c r="BH14" i="243"/>
  <c r="BI13" i="243"/>
  <c r="BH11" i="243"/>
  <c r="BC30" i="243"/>
  <c r="BH13" i="243"/>
  <c r="BG14" i="243"/>
  <c r="BJ14" i="243"/>
  <c r="BL17" i="243"/>
  <c r="BE14" i="243"/>
  <c r="BG15" i="243"/>
  <c r="BL31" i="243"/>
  <c r="BI12" i="243"/>
  <c r="BC10" i="243"/>
  <c r="BK11" i="243"/>
  <c r="BC13" i="243"/>
  <c r="BH30" i="243"/>
  <c r="BD15" i="243"/>
  <c r="BC16" i="243"/>
  <c r="BL20" i="243"/>
  <c r="BH21" i="243"/>
  <c r="BJ17" i="243"/>
  <c r="BD16" i="243"/>
  <c r="BF19" i="243"/>
  <c r="BE22" i="243"/>
  <c r="BD22" i="243"/>
  <c r="BJ19" i="243"/>
  <c r="BE20" i="243"/>
  <c r="BE21" i="243"/>
  <c r="BI17" i="243"/>
  <c r="BK16" i="243"/>
  <c r="BG19" i="243"/>
  <c r="BG22" i="243"/>
  <c r="BJ25" i="243"/>
  <c r="BE25" i="243"/>
  <c r="BI25" i="243"/>
  <c r="BH25" i="243"/>
  <c r="BM25" i="243"/>
  <c r="BD25" i="243"/>
  <c r="BJ27" i="243"/>
  <c r="BM27" i="243"/>
  <c r="J37" i="241"/>
  <c r="J38" i="241" s="1"/>
  <c r="O32" i="250"/>
  <c r="P32" i="250" s="1"/>
  <c r="M31" i="250"/>
  <c r="M31" i="238"/>
  <c r="O31" i="238" s="1"/>
  <c r="P31" i="238" s="1"/>
  <c r="O32" i="238"/>
  <c r="P32" i="238" s="1"/>
  <c r="K10" i="253"/>
  <c r="K37" i="253" s="1"/>
  <c r="M31" i="255"/>
  <c r="O31" i="255" s="1"/>
  <c r="P31" i="255" s="1"/>
  <c r="O32" i="255"/>
  <c r="P32" i="255" s="1"/>
  <c r="M31" i="240"/>
  <c r="O32" i="240"/>
  <c r="P32" i="240" s="1"/>
  <c r="M31" i="251"/>
  <c r="O31" i="251" s="1"/>
  <c r="P31" i="251" s="1"/>
  <c r="O32" i="251"/>
  <c r="P32" i="251" s="1"/>
  <c r="M31" i="247"/>
  <c r="O32" i="247"/>
  <c r="P32" i="247" s="1"/>
  <c r="O36" i="256"/>
  <c r="P36" i="256" s="1"/>
  <c r="M34" i="256"/>
  <c r="M12" i="249"/>
  <c r="K11" i="249"/>
  <c r="K11" i="238"/>
  <c r="M12" i="238"/>
  <c r="M31" i="241"/>
  <c r="O31" i="241" s="1"/>
  <c r="P31" i="241" s="1"/>
  <c r="O32" i="241"/>
  <c r="P32" i="241" s="1"/>
  <c r="K11" i="255"/>
  <c r="K10" i="255" s="1"/>
  <c r="M12" i="255"/>
  <c r="M31" i="256"/>
  <c r="O32" i="256"/>
  <c r="P32" i="256" s="1"/>
  <c r="M31" i="237"/>
  <c r="O32" i="237"/>
  <c r="P32" i="237" s="1"/>
  <c r="O18" i="241"/>
  <c r="P18" i="241" s="1"/>
  <c r="M11" i="241"/>
  <c r="O16" i="246"/>
  <c r="P16" i="246" s="1"/>
  <c r="K11" i="251"/>
  <c r="K10" i="251" s="1"/>
  <c r="M12" i="251"/>
  <c r="O17" i="247"/>
  <c r="P17" i="247" s="1"/>
  <c r="O32" i="252"/>
  <c r="P32" i="252" s="1"/>
  <c r="M31" i="252"/>
  <c r="G10" i="237" l="1"/>
  <c r="G37" i="237" s="1"/>
  <c r="G10" i="159"/>
  <c r="M11" i="240"/>
  <c r="M10" i="240" s="1"/>
  <c r="M37" i="240" s="1"/>
  <c r="G10" i="242"/>
  <c r="G10" i="253"/>
  <c r="O27" i="255"/>
  <c r="P27" i="255" s="1"/>
  <c r="M23" i="255"/>
  <c r="O27" i="242"/>
  <c r="P27" i="242" s="1"/>
  <c r="M23" i="242"/>
  <c r="O26" i="248"/>
  <c r="P26" i="248" s="1"/>
  <c r="M23" i="248"/>
  <c r="O26" i="253"/>
  <c r="P26" i="253" s="1"/>
  <c r="M23" i="253"/>
  <c r="G10" i="256"/>
  <c r="O27" i="241"/>
  <c r="P27" i="241" s="1"/>
  <c r="M23" i="241"/>
  <c r="O19" i="256"/>
  <c r="P19" i="256" s="1"/>
  <c r="M11" i="256"/>
  <c r="O27" i="245"/>
  <c r="P27" i="245" s="1"/>
  <c r="M23" i="245"/>
  <c r="O27" i="237"/>
  <c r="P27" i="237" s="1"/>
  <c r="M23" i="237"/>
  <c r="O27" i="243"/>
  <c r="P27" i="243" s="1"/>
  <c r="M23" i="243"/>
  <c r="M10" i="243" s="1"/>
  <c r="M37" i="243" s="1"/>
  <c r="O26" i="254"/>
  <c r="P26" i="254" s="1"/>
  <c r="M23" i="254"/>
  <c r="M10" i="254" s="1"/>
  <c r="M37" i="254" s="1"/>
  <c r="O36" i="159"/>
  <c r="P36" i="159" s="1"/>
  <c r="M34" i="159"/>
  <c r="O27" i="247"/>
  <c r="P27" i="247" s="1"/>
  <c r="M23" i="247"/>
  <c r="M12" i="237"/>
  <c r="O27" i="251"/>
  <c r="P27" i="251" s="1"/>
  <c r="M23" i="251"/>
  <c r="O32" i="253"/>
  <c r="P32" i="253" s="1"/>
  <c r="J37" i="247"/>
  <c r="J38" i="247" s="1"/>
  <c r="J37" i="255"/>
  <c r="J38" i="255" s="1"/>
  <c r="O32" i="245"/>
  <c r="P32" i="245" s="1"/>
  <c r="J37" i="246"/>
  <c r="J38" i="246" s="1"/>
  <c r="K37" i="246"/>
  <c r="J37" i="238"/>
  <c r="J38" i="238" s="1"/>
  <c r="J37" i="245"/>
  <c r="J38" i="245" s="1"/>
  <c r="M31" i="244"/>
  <c r="BC9" i="244" s="1"/>
  <c r="BK17" i="254"/>
  <c r="J37" i="248"/>
  <c r="J38" i="248" s="1"/>
  <c r="J37" i="242"/>
  <c r="J38" i="242" s="1"/>
  <c r="M31" i="246"/>
  <c r="BF10" i="254"/>
  <c r="J37" i="244"/>
  <c r="J38" i="244" s="1"/>
  <c r="BJ21" i="254"/>
  <c r="BE21" i="254"/>
  <c r="BF17" i="254"/>
  <c r="M11" i="246"/>
  <c r="J37" i="243"/>
  <c r="J38" i="243" s="1"/>
  <c r="M11" i="247"/>
  <c r="M10" i="247" s="1"/>
  <c r="M37" i="247" s="1"/>
  <c r="K10" i="249"/>
  <c r="K37" i="249" s="1"/>
  <c r="K10" i="238"/>
  <c r="K37" i="238" s="1"/>
  <c r="J8" i="213"/>
  <c r="L8" i="213" s="1"/>
  <c r="BD27" i="247"/>
  <c r="BH30" i="254"/>
  <c r="BH7" i="243"/>
  <c r="BJ12" i="254"/>
  <c r="BG16" i="254"/>
  <c r="BI17" i="254"/>
  <c r="BE10" i="254"/>
  <c r="BE22" i="254"/>
  <c r="BG31" i="254"/>
  <c r="BC27" i="254"/>
  <c r="BE19" i="254"/>
  <c r="BI8" i="254"/>
  <c r="BF12" i="254"/>
  <c r="BM22" i="254"/>
  <c r="BE12" i="254"/>
  <c r="BL20" i="254"/>
  <c r="BJ13" i="254"/>
  <c r="BC14" i="254"/>
  <c r="BG23" i="254"/>
  <c r="BD21" i="254"/>
  <c r="BH13" i="254"/>
  <c r="BL30" i="254"/>
  <c r="BE4" i="254"/>
  <c r="BD25" i="254"/>
  <c r="BM11" i="254"/>
  <c r="BH10" i="254"/>
  <c r="BM30" i="254"/>
  <c r="BM10" i="254"/>
  <c r="BK25" i="254"/>
  <c r="BJ4" i="254"/>
  <c r="BE15" i="254"/>
  <c r="BL9" i="254"/>
  <c r="J37" i="254"/>
  <c r="J38" i="254" s="1"/>
  <c r="O30" i="249"/>
  <c r="P30" i="249" s="1"/>
  <c r="K11" i="247"/>
  <c r="K10" i="247" s="1"/>
  <c r="K37" i="247" s="1"/>
  <c r="O9" i="249"/>
  <c r="P9" i="249" s="1"/>
  <c r="BE27" i="254"/>
  <c r="BK20" i="254"/>
  <c r="BC30" i="254"/>
  <c r="BK8" i="254"/>
  <c r="BH20" i="254"/>
  <c r="BJ16" i="254"/>
  <c r="BI9" i="254"/>
  <c r="BJ9" i="254"/>
  <c r="BL27" i="254"/>
  <c r="BL10" i="254"/>
  <c r="BC23" i="254"/>
  <c r="BF21" i="254"/>
  <c r="BF31" i="254"/>
  <c r="BC10" i="254"/>
  <c r="BG19" i="254"/>
  <c r="BI14" i="254"/>
  <c r="BD31" i="254"/>
  <c r="BJ25" i="254"/>
  <c r="BI21" i="254"/>
  <c r="BF20" i="254"/>
  <c r="BF4" i="254"/>
  <c r="J37" i="251"/>
  <c r="J38" i="251" s="1"/>
  <c r="BF27" i="254"/>
  <c r="BL23" i="254"/>
  <c r="BF19" i="254"/>
  <c r="BK19" i="254"/>
  <c r="BM19" i="254"/>
  <c r="BD20" i="254"/>
  <c r="BM16" i="254"/>
  <c r="BM14" i="254"/>
  <c r="BH11" i="254"/>
  <c r="BC17" i="254"/>
  <c r="BI30" i="254"/>
  <c r="BL12" i="254"/>
  <c r="BG30" i="254"/>
  <c r="BE11" i="254"/>
  <c r="BG27" i="254"/>
  <c r="BH23" i="254"/>
  <c r="BI20" i="254"/>
  <c r="BD19" i="254"/>
  <c r="BH19" i="254"/>
  <c r="BC20" i="254"/>
  <c r="BL16" i="254"/>
  <c r="BD14" i="254"/>
  <c r="BC11" i="254"/>
  <c r="BH15" i="254"/>
  <c r="BG13" i="254"/>
  <c r="BC9" i="254"/>
  <c r="BG9" i="254"/>
  <c r="BF11" i="254"/>
  <c r="BJ27" i="254"/>
  <c r="BF23" i="254"/>
  <c r="BF16" i="254"/>
  <c r="BG21" i="254"/>
  <c r="BK16" i="254"/>
  <c r="BL15" i="254"/>
  <c r="BG14" i="254"/>
  <c r="BM4" i="254"/>
  <c r="BF30" i="254"/>
  <c r="BI11" i="254"/>
  <c r="BM31" i="254"/>
  <c r="BM9" i="254"/>
  <c r="BD13" i="254"/>
  <c r="BH9" i="254"/>
  <c r="BD16" i="254"/>
  <c r="BG15" i="254"/>
  <c r="BK31" i="254"/>
  <c r="BI27" i="254"/>
  <c r="BI22" i="254"/>
  <c r="BM17" i="254"/>
  <c r="BF8" i="254"/>
  <c r="BK23" i="254"/>
  <c r="BM20" i="254"/>
  <c r="BD12" i="254"/>
  <c r="BL25" i="254"/>
  <c r="BG8" i="254"/>
  <c r="BI16" i="254"/>
  <c r="BE23" i="254"/>
  <c r="BE20" i="254"/>
  <c r="BH17" i="254"/>
  <c r="BK4" i="254"/>
  <c r="BE14" i="254"/>
  <c r="BF9" i="254"/>
  <c r="BE9" i="254"/>
  <c r="BD27" i="254"/>
  <c r="BD23" i="254"/>
  <c r="BD17" i="254"/>
  <c r="BI23" i="254"/>
  <c r="BC16" i="254"/>
  <c r="BJ17" i="254"/>
  <c r="BK14" i="254"/>
  <c r="BJ14" i="254"/>
  <c r="BE30" i="254"/>
  <c r="BC4" i="254"/>
  <c r="BK9" i="254"/>
  <c r="BL31" i="254"/>
  <c r="BC31" i="254"/>
  <c r="BM13" i="254"/>
  <c r="BK27" i="254"/>
  <c r="BC22" i="254"/>
  <c r="BL22" i="254"/>
  <c r="BJ22" i="254"/>
  <c r="BK22" i="254"/>
  <c r="BJ15" i="254"/>
  <c r="BH4" i="254"/>
  <c r="BL8" i="254"/>
  <c r="BL13" i="254"/>
  <c r="BJ10" i="254"/>
  <c r="BC12" i="254"/>
  <c r="BG10" i="254"/>
  <c r="BJ30" i="254"/>
  <c r="BD22" i="254"/>
  <c r="BD4" i="254"/>
  <c r="BF13" i="254"/>
  <c r="BC25" i="254"/>
  <c r="BH21" i="254"/>
  <c r="BD9" i="254"/>
  <c r="BE8" i="254"/>
  <c r="BJ20" i="254"/>
  <c r="BG4" i="254"/>
  <c r="BD8" i="254"/>
  <c r="BD7" i="254" s="1"/>
  <c r="BE17" i="254"/>
  <c r="BE16" i="254"/>
  <c r="BM15" i="254"/>
  <c r="BE25" i="254"/>
  <c r="BG17" i="254"/>
  <c r="BL17" i="254"/>
  <c r="BI15" i="254"/>
  <c r="BD30" i="254"/>
  <c r="BK13" i="254"/>
  <c r="BI31" i="254"/>
  <c r="J37" i="239"/>
  <c r="J38" i="239" s="1"/>
  <c r="BM25" i="254"/>
  <c r="BI25" i="254"/>
  <c r="BM23" i="254"/>
  <c r="BH22" i="254"/>
  <c r="BJ23" i="254"/>
  <c r="BC15" i="254"/>
  <c r="BH14" i="254"/>
  <c r="BK15" i="254"/>
  <c r="BE13" i="254"/>
  <c r="BJ11" i="254"/>
  <c r="BI10" i="254"/>
  <c r="BD10" i="254"/>
  <c r="BG12" i="254"/>
  <c r="BH27" i="254"/>
  <c r="BG22" i="254"/>
  <c r="BK21" i="254"/>
  <c r="BL21" i="254"/>
  <c r="BC21" i="254"/>
  <c r="BL14" i="254"/>
  <c r="BI4" i="254"/>
  <c r="BF15" i="254"/>
  <c r="BE31" i="254"/>
  <c r="BJ8" i="254"/>
  <c r="BC8" i="254"/>
  <c r="BD11" i="254"/>
  <c r="BM12" i="254"/>
  <c r="BM27" i="254"/>
  <c r="BF25" i="254"/>
  <c r="BC19" i="254"/>
  <c r="BF22" i="254"/>
  <c r="BG20" i="254"/>
  <c r="BI19" i="254"/>
  <c r="BL4" i="254"/>
  <c r="BD15" i="254"/>
  <c r="BK12" i="254"/>
  <c r="BI13" i="254"/>
  <c r="BG11" i="254"/>
  <c r="BH12" i="254"/>
  <c r="BK30" i="254"/>
  <c r="BM8" i="254"/>
  <c r="BH25" i="254"/>
  <c r="BH16" i="254"/>
  <c r="BL11" i="254"/>
  <c r="BC13" i="254"/>
  <c r="BM21" i="254"/>
  <c r="BF14" i="254"/>
  <c r="BK11" i="254"/>
  <c r="BH31" i="254"/>
  <c r="BJ19" i="254"/>
  <c r="BK10" i="254"/>
  <c r="BH8" i="254"/>
  <c r="BI12" i="254"/>
  <c r="BJ31" i="254"/>
  <c r="BL19" i="254"/>
  <c r="BG25" i="254"/>
  <c r="O32" i="254"/>
  <c r="P32" i="254" s="1"/>
  <c r="J37" i="249"/>
  <c r="J38" i="249" s="1"/>
  <c r="J37" i="250"/>
  <c r="J38" i="250" s="1"/>
  <c r="M10" i="245"/>
  <c r="M37" i="245" s="1"/>
  <c r="J37" i="256"/>
  <c r="J38" i="256" s="1"/>
  <c r="G37" i="159"/>
  <c r="T14" i="241"/>
  <c r="F38" i="241"/>
  <c r="G37" i="249"/>
  <c r="M31" i="242"/>
  <c r="O31" i="242" s="1"/>
  <c r="P31" i="242" s="1"/>
  <c r="O32" i="242"/>
  <c r="P32" i="242" s="1"/>
  <c r="O27" i="256"/>
  <c r="P27" i="256" s="1"/>
  <c r="M23" i="256"/>
  <c r="O20" i="253"/>
  <c r="P20" i="253" s="1"/>
  <c r="M11" i="253"/>
  <c r="M10" i="253" s="1"/>
  <c r="M37" i="253" s="1"/>
  <c r="T14" i="252"/>
  <c r="F38" i="252"/>
  <c r="G37" i="248"/>
  <c r="F39" i="243"/>
  <c r="T14" i="243"/>
  <c r="F38" i="243"/>
  <c r="F38" i="251"/>
  <c r="T14" i="251"/>
  <c r="O12" i="242"/>
  <c r="P12" i="242" s="1"/>
  <c r="M11" i="242"/>
  <c r="G37" i="242"/>
  <c r="G37" i="250"/>
  <c r="G37" i="246"/>
  <c r="T14" i="244"/>
  <c r="F38" i="244"/>
  <c r="G37" i="255"/>
  <c r="F38" i="246"/>
  <c r="T14" i="246"/>
  <c r="F37" i="159"/>
  <c r="F38" i="239"/>
  <c r="T14" i="239"/>
  <c r="F38" i="237"/>
  <c r="T14" i="237"/>
  <c r="O27" i="250"/>
  <c r="P27" i="250" s="1"/>
  <c r="M23" i="250"/>
  <c r="M10" i="250" s="1"/>
  <c r="M37" i="250" s="1"/>
  <c r="T14" i="240"/>
  <c r="F38" i="240"/>
  <c r="F38" i="242"/>
  <c r="T14" i="242"/>
  <c r="M31" i="249"/>
  <c r="BE19" i="249" s="1"/>
  <c r="O32" i="249"/>
  <c r="P32" i="249" s="1"/>
  <c r="O24" i="252"/>
  <c r="P24" i="252" s="1"/>
  <c r="M23" i="252"/>
  <c r="O32" i="159"/>
  <c r="P32" i="159" s="1"/>
  <c r="M31" i="159"/>
  <c r="O31" i="159" s="1"/>
  <c r="P31" i="159" s="1"/>
  <c r="O32" i="239"/>
  <c r="P32" i="239" s="1"/>
  <c r="M31" i="239"/>
  <c r="F38" i="249"/>
  <c r="T14" i="249"/>
  <c r="F37" i="256"/>
  <c r="O27" i="246"/>
  <c r="P27" i="246" s="1"/>
  <c r="M23" i="246"/>
  <c r="T14" i="254"/>
  <c r="F38" i="254"/>
  <c r="O27" i="159"/>
  <c r="P27" i="159" s="1"/>
  <c r="M23" i="159"/>
  <c r="T14" i="248"/>
  <c r="F38" i="248"/>
  <c r="M10" i="252"/>
  <c r="M37" i="252" s="1"/>
  <c r="M10" i="256"/>
  <c r="M37" i="256" s="1"/>
  <c r="AX7" i="252"/>
  <c r="F38" i="250"/>
  <c r="T14" i="250"/>
  <c r="G37" i="252"/>
  <c r="G37" i="239"/>
  <c r="G37" i="256"/>
  <c r="G37" i="253"/>
  <c r="M31" i="248"/>
  <c r="O32" i="248"/>
  <c r="P32" i="248" s="1"/>
  <c r="F37" i="255"/>
  <c r="F38" i="247"/>
  <c r="T14" i="247"/>
  <c r="F37" i="253"/>
  <c r="T14" i="245"/>
  <c r="F38" i="245"/>
  <c r="F38" i="238"/>
  <c r="T14" i="238"/>
  <c r="BM7" i="243"/>
  <c r="K37" i="243"/>
  <c r="BL7" i="243"/>
  <c r="K37" i="252"/>
  <c r="BE7" i="243"/>
  <c r="BJ7" i="243"/>
  <c r="BD7" i="243"/>
  <c r="K37" i="250"/>
  <c r="BK7" i="243"/>
  <c r="BG7" i="243"/>
  <c r="BF7" i="243"/>
  <c r="BI7" i="243"/>
  <c r="BC7" i="243"/>
  <c r="BF4" i="247"/>
  <c r="BD31" i="247"/>
  <c r="BH8" i="247"/>
  <c r="BG23" i="247"/>
  <c r="K37" i="254"/>
  <c r="BD13" i="247"/>
  <c r="BL31" i="247"/>
  <c r="BM27" i="247"/>
  <c r="BI12" i="247"/>
  <c r="BI9" i="247"/>
  <c r="BG21" i="247"/>
  <c r="BK16" i="247"/>
  <c r="BE9" i="247"/>
  <c r="BF14" i="247"/>
  <c r="BI15" i="247"/>
  <c r="BE25" i="247"/>
  <c r="BD11" i="247"/>
  <c r="BJ14" i="247"/>
  <c r="BH9" i="247"/>
  <c r="BL15" i="247"/>
  <c r="BC20" i="247"/>
  <c r="BG11" i="247"/>
  <c r="BL10" i="247"/>
  <c r="BC31" i="247"/>
  <c r="BF31" i="247"/>
  <c r="BG17" i="247"/>
  <c r="BF15" i="247"/>
  <c r="BE19" i="247"/>
  <c r="BH23" i="247"/>
  <c r="BC30" i="247"/>
  <c r="BJ30" i="247"/>
  <c r="BJ8" i="247"/>
  <c r="BF10" i="247"/>
  <c r="BM14" i="247"/>
  <c r="BG4" i="247"/>
  <c r="BJ16" i="247"/>
  <c r="BD20" i="247"/>
  <c r="BK19" i="247"/>
  <c r="BL27" i="247"/>
  <c r="BH11" i="247"/>
  <c r="BD9" i="247"/>
  <c r="BG9" i="247"/>
  <c r="BC10" i="247"/>
  <c r="BJ13" i="247"/>
  <c r="BM13" i="247"/>
  <c r="BC11" i="247"/>
  <c r="BI13" i="247"/>
  <c r="BK11" i="247"/>
  <c r="BD16" i="247"/>
  <c r="BG14" i="247"/>
  <c r="BI17" i="247"/>
  <c r="BK17" i="247"/>
  <c r="BM21" i="247"/>
  <c r="BD21" i="247"/>
  <c r="BM20" i="247"/>
  <c r="BC23" i="247"/>
  <c r="BJ25" i="247"/>
  <c r="BM9" i="247"/>
  <c r="BD12" i="247"/>
  <c r="BL8" i="247"/>
  <c r="BG10" i="247"/>
  <c r="BF11" i="247"/>
  <c r="BM31" i="247"/>
  <c r="BG31" i="247"/>
  <c r="BJ10" i="247"/>
  <c r="BK10" i="247"/>
  <c r="BD10" i="247"/>
  <c r="BC14" i="247"/>
  <c r="BE15" i="247"/>
  <c r="BI14" i="247"/>
  <c r="BF16" i="247"/>
  <c r="BE20" i="247"/>
  <c r="BG19" i="247"/>
  <c r="BC22" i="247"/>
  <c r="BK27" i="247"/>
  <c r="K37" i="244"/>
  <c r="BK9" i="247"/>
  <c r="BH13" i="247"/>
  <c r="BE12" i="247"/>
  <c r="BJ31" i="247"/>
  <c r="BE17" i="247"/>
  <c r="BF13" i="247"/>
  <c r="BJ11" i="247"/>
  <c r="BG30" i="247"/>
  <c r="BJ15" i="247"/>
  <c r="BE30" i="247"/>
  <c r="BJ9" i="247"/>
  <c r="BD15" i="247"/>
  <c r="BD17" i="247"/>
  <c r="BM17" i="247"/>
  <c r="BI4" i="247"/>
  <c r="BL16" i="247"/>
  <c r="BF20" i="247"/>
  <c r="BG20" i="247"/>
  <c r="BJ19" i="247"/>
  <c r="BM19" i="247"/>
  <c r="BD22" i="247"/>
  <c r="O31" i="247"/>
  <c r="P31" i="247" s="1"/>
  <c r="BG27" i="247"/>
  <c r="BD23" i="247"/>
  <c r="BC27" i="247"/>
  <c r="BH27" i="247"/>
  <c r="BI25" i="247"/>
  <c r="BH25" i="247"/>
  <c r="BK21" i="247"/>
  <c r="BE21" i="247"/>
  <c r="BI22" i="247"/>
  <c r="BJ22" i="247"/>
  <c r="BF21" i="247"/>
  <c r="BL19" i="247"/>
  <c r="BL21" i="247"/>
  <c r="BK25" i="247"/>
  <c r="BK23" i="247"/>
  <c r="BD25" i="247"/>
  <c r="BJ27" i="247"/>
  <c r="BF25" i="247"/>
  <c r="BL23" i="247"/>
  <c r="BG22" i="247"/>
  <c r="BC25" i="247"/>
  <c r="BM22" i="247"/>
  <c r="BJ21" i="247"/>
  <c r="BH21" i="247"/>
  <c r="BI19" i="247"/>
  <c r="BI21" i="247"/>
  <c r="BD19" i="247"/>
  <c r="BJ23" i="247"/>
  <c r="BL20" i="247"/>
  <c r="BF19" i="247"/>
  <c r="BC21" i="247"/>
  <c r="BI20" i="247"/>
  <c r="BH16" i="247"/>
  <c r="BK15" i="247"/>
  <c r="BH15" i="247"/>
  <c r="BH4" i="247"/>
  <c r="BG16" i="247"/>
  <c r="BH14" i="247"/>
  <c r="BG15" i="247"/>
  <c r="BC16" i="247"/>
  <c r="BD14" i="247"/>
  <c r="BE14" i="247"/>
  <c r="BE31" i="247"/>
  <c r="BI30" i="247"/>
  <c r="BI31" i="247"/>
  <c r="BE10" i="247"/>
  <c r="BL13" i="247"/>
  <c r="BE4" i="247"/>
  <c r="BL12" i="247"/>
  <c r="BI11" i="247"/>
  <c r="BD8" i="247"/>
  <c r="BH31" i="247"/>
  <c r="BG12" i="247"/>
  <c r="BJ17" i="247"/>
  <c r="BM4" i="247"/>
  <c r="BL4" i="247"/>
  <c r="BF9" i="247"/>
  <c r="BL11" i="247"/>
  <c r="BL9" i="247"/>
  <c r="BG13" i="247"/>
  <c r="BD30" i="247"/>
  <c r="BE11" i="247"/>
  <c r="BK30" i="247"/>
  <c r="BE13" i="247"/>
  <c r="BF30" i="247"/>
  <c r="BH12" i="247"/>
  <c r="BG8" i="247"/>
  <c r="BH30" i="247"/>
  <c r="BE27" i="247"/>
  <c r="BG25" i="247"/>
  <c r="BI27" i="247"/>
  <c r="BL25" i="247"/>
  <c r="BF27" i="247"/>
  <c r="BI23" i="247"/>
  <c r="BF23" i="247"/>
  <c r="BH22" i="247"/>
  <c r="BE23" i="247"/>
  <c r="BF22" i="247"/>
  <c r="BM25" i="247"/>
  <c r="BE22" i="247"/>
  <c r="BJ20" i="247"/>
  <c r="BK22" i="247"/>
  <c r="BC19" i="247"/>
  <c r="BL22" i="247"/>
  <c r="BK20" i="247"/>
  <c r="BM23" i="247"/>
  <c r="BH19" i="247"/>
  <c r="BH20" i="247"/>
  <c r="BC17" i="247"/>
  <c r="BC15" i="247"/>
  <c r="BL14" i="247"/>
  <c r="BL17" i="247"/>
  <c r="BM16" i="247"/>
  <c r="BK14" i="247"/>
  <c r="BF17" i="247"/>
  <c r="BE16" i="247"/>
  <c r="BM15" i="247"/>
  <c r="BK4" i="247"/>
  <c r="BK13" i="247"/>
  <c r="BM10" i="247"/>
  <c r="BK12" i="247"/>
  <c r="BC9" i="247"/>
  <c r="BH17" i="247"/>
  <c r="BD4" i="247"/>
  <c r="BI8" i="247"/>
  <c r="BC12" i="247"/>
  <c r="BI10" i="247"/>
  <c r="BF12" i="247"/>
  <c r="BF8" i="247"/>
  <c r="BF7" i="247" s="1"/>
  <c r="BI16" i="247"/>
  <c r="BJ4" i="247"/>
  <c r="BC4" i="247"/>
  <c r="BM11" i="247"/>
  <c r="BE8" i="247"/>
  <c r="BC8" i="247"/>
  <c r="BM12" i="247"/>
  <c r="BH10" i="247"/>
  <c r="BK31" i="247"/>
  <c r="BM30" i="247"/>
  <c r="BK8" i="247"/>
  <c r="BJ12" i="247"/>
  <c r="BC13" i="247"/>
  <c r="BL30" i="247"/>
  <c r="BM8" i="247"/>
  <c r="BE9" i="241"/>
  <c r="BJ22" i="241"/>
  <c r="BM12" i="241"/>
  <c r="BL27" i="250"/>
  <c r="BJ27" i="250"/>
  <c r="BK25" i="250"/>
  <c r="BF25" i="250"/>
  <c r="BG27" i="250"/>
  <c r="BL23" i="250"/>
  <c r="BI23" i="250"/>
  <c r="BF21" i="250"/>
  <c r="BG23" i="250"/>
  <c r="BC22" i="250"/>
  <c r="BG25" i="250"/>
  <c r="BF22" i="250"/>
  <c r="BJ19" i="250"/>
  <c r="BL17" i="250"/>
  <c r="BJ23" i="250"/>
  <c r="BI20" i="250"/>
  <c r="BI19" i="250"/>
  <c r="BJ22" i="250"/>
  <c r="BM20" i="250"/>
  <c r="BG17" i="250"/>
  <c r="BM23" i="250"/>
  <c r="BK19" i="250"/>
  <c r="BI16" i="250"/>
  <c r="BG15" i="250"/>
  <c r="BG14" i="250"/>
  <c r="BK17" i="250"/>
  <c r="BI15" i="250"/>
  <c r="BM17" i="250"/>
  <c r="BE14" i="250"/>
  <c r="BE17" i="250"/>
  <c r="BL8" i="250"/>
  <c r="BD30" i="250"/>
  <c r="BE30" i="250"/>
  <c r="BC9" i="250"/>
  <c r="BJ31" i="250"/>
  <c r="BM13" i="250"/>
  <c r="BL31" i="250"/>
  <c r="BK31" i="250"/>
  <c r="BK30" i="250"/>
  <c r="BH9" i="250"/>
  <c r="BF10" i="250"/>
  <c r="BH13" i="250"/>
  <c r="BJ15" i="250"/>
  <c r="BI4" i="250"/>
  <c r="BL9" i="250"/>
  <c r="BJ10" i="250"/>
  <c r="BE11" i="250"/>
  <c r="BC10" i="250"/>
  <c r="BI31" i="250"/>
  <c r="BI8" i="250"/>
  <c r="BK13" i="250"/>
  <c r="BC30" i="250"/>
  <c r="BL12" i="250"/>
  <c r="BJ11" i="250"/>
  <c r="BH10" i="250"/>
  <c r="BE27" i="250"/>
  <c r="BK27" i="250"/>
  <c r="BM27" i="250"/>
  <c r="BI25" i="250"/>
  <c r="BH25" i="250"/>
  <c r="BC25" i="250"/>
  <c r="BG22" i="250"/>
  <c r="BI22" i="250"/>
  <c r="BF23" i="250"/>
  <c r="BL22" i="250"/>
  <c r="BD23" i="250"/>
  <c r="BF20" i="250"/>
  <c r="BC20" i="250"/>
  <c r="BJ17" i="250"/>
  <c r="BC21" i="250"/>
  <c r="BJ20" i="250"/>
  <c r="BL19" i="250"/>
  <c r="BD20" i="250"/>
  <c r="BG20" i="250"/>
  <c r="BD17" i="250"/>
  <c r="BL21" i="250"/>
  <c r="BE19" i="250"/>
  <c r="BL16" i="250"/>
  <c r="BE15" i="250"/>
  <c r="BM4" i="250"/>
  <c r="BK16" i="250"/>
  <c r="BH14" i="250"/>
  <c r="BC17" i="250"/>
  <c r="BD15" i="250"/>
  <c r="BM15" i="250"/>
  <c r="BG8" i="250"/>
  <c r="BG12" i="250"/>
  <c r="BC12" i="250"/>
  <c r="BL30" i="250"/>
  <c r="BM9" i="250"/>
  <c r="BM31" i="250"/>
  <c r="BE4" i="250"/>
  <c r="BH31" i="250"/>
  <c r="BM10" i="250"/>
  <c r="BJ30" i="250"/>
  <c r="BG30" i="250"/>
  <c r="BF9" i="250"/>
  <c r="BG31" i="250"/>
  <c r="BL4" i="250"/>
  <c r="BD4" i="250"/>
  <c r="BL11" i="250"/>
  <c r="BC8" i="250"/>
  <c r="BC7" i="250" s="1"/>
  <c r="BF13" i="250"/>
  <c r="BH11" i="250"/>
  <c r="BK8" i="250"/>
  <c r="BF30" i="250"/>
  <c r="BG10" i="250"/>
  <c r="BC13" i="250"/>
  <c r="BJ8" i="250"/>
  <c r="BD11" i="250"/>
  <c r="BH27" i="250"/>
  <c r="BJ25" i="250"/>
  <c r="BI27" i="250"/>
  <c r="BC27" i="250"/>
  <c r="BE25" i="250"/>
  <c r="BK23" i="250"/>
  <c r="BK22" i="250"/>
  <c r="BM25" i="250"/>
  <c r="BK21" i="250"/>
  <c r="BE22" i="250"/>
  <c r="BG21" i="250"/>
  <c r="BF19" i="250"/>
  <c r="BI17" i="250"/>
  <c r="BC16" i="250"/>
  <c r="BH22" i="250"/>
  <c r="BH20" i="250"/>
  <c r="BE21" i="250"/>
  <c r="BE20" i="250"/>
  <c r="BM19" i="250"/>
  <c r="BF16" i="250"/>
  <c r="BD21" i="250"/>
  <c r="BD19" i="250"/>
  <c r="BH16" i="250"/>
  <c r="BC15" i="250"/>
  <c r="BF4" i="250"/>
  <c r="BL14" i="250"/>
  <c r="BM14" i="250"/>
  <c r="BD16" i="250"/>
  <c r="BD14" i="250"/>
  <c r="BH4" i="250"/>
  <c r="BJ12" i="250"/>
  <c r="BI13" i="250"/>
  <c r="BC11" i="250"/>
  <c r="BD12" i="250"/>
  <c r="BM30" i="250"/>
  <c r="BH17" i="250"/>
  <c r="BJ4" i="250"/>
  <c r="BJ9" i="250"/>
  <c r="BD13" i="250"/>
  <c r="BE13" i="250"/>
  <c r="BE10" i="250"/>
  <c r="BH30" i="250"/>
  <c r="BF17" i="250"/>
  <c r="BC4" i="250"/>
  <c r="BD8" i="250"/>
  <c r="BD9" i="250"/>
  <c r="BD10" i="250"/>
  <c r="BI30" i="250"/>
  <c r="BE8" i="250"/>
  <c r="BK11" i="250"/>
  <c r="BL10" i="250"/>
  <c r="BI11" i="250"/>
  <c r="BK10" i="250"/>
  <c r="BH12" i="250"/>
  <c r="BM8" i="250"/>
  <c r="BL25" i="250"/>
  <c r="BC23" i="250"/>
  <c r="BM22" i="250"/>
  <c r="BG16" i="250"/>
  <c r="BH19" i="250"/>
  <c r="BG19" i="250"/>
  <c r="BJ14" i="250"/>
  <c r="BK4" i="250"/>
  <c r="BL13" i="250"/>
  <c r="BH8" i="250"/>
  <c r="BG13" i="250"/>
  <c r="BD31" i="250"/>
  <c r="BI12" i="250"/>
  <c r="BF11" i="250"/>
  <c r="BD25" i="250"/>
  <c r="BH21" i="250"/>
  <c r="BI21" i="250"/>
  <c r="BJ21" i="250"/>
  <c r="BM16" i="250"/>
  <c r="BH15" i="250"/>
  <c r="BC14" i="250"/>
  <c r="BK9" i="250"/>
  <c r="BK12" i="250"/>
  <c r="BI9" i="250"/>
  <c r="BI10" i="250"/>
  <c r="BM11" i="250"/>
  <c r="BF12" i="250"/>
  <c r="BF8" i="250"/>
  <c r="BF7" i="250" s="1"/>
  <c r="BK14" i="250"/>
  <c r="BF15" i="250"/>
  <c r="BL15" i="250"/>
  <c r="BM12" i="250"/>
  <c r="BF27" i="250"/>
  <c r="BE23" i="250"/>
  <c r="BC19" i="250"/>
  <c r="BK20" i="250"/>
  <c r="BJ16" i="250"/>
  <c r="BF14" i="250"/>
  <c r="BG9" i="250"/>
  <c r="BE9" i="250"/>
  <c r="BJ13" i="250"/>
  <c r="BE12" i="250"/>
  <c r="BD27" i="250"/>
  <c r="BH23" i="250"/>
  <c r="BM21" i="250"/>
  <c r="BE16" i="250"/>
  <c r="BD22" i="250"/>
  <c r="BL20" i="250"/>
  <c r="BG4" i="250"/>
  <c r="BI14" i="250"/>
  <c r="BE31" i="250"/>
  <c r="BF31" i="250"/>
  <c r="BK15" i="250"/>
  <c r="BG11" i="250"/>
  <c r="BC31" i="250"/>
  <c r="BJ11" i="241"/>
  <c r="BC15" i="241"/>
  <c r="BC20" i="241"/>
  <c r="BD12" i="241"/>
  <c r="BK11" i="241"/>
  <c r="BE17" i="241"/>
  <c r="BC27" i="241"/>
  <c r="BD14" i="241"/>
  <c r="BC4" i="241"/>
  <c r="BG20" i="241"/>
  <c r="BG25" i="241"/>
  <c r="BC30" i="241"/>
  <c r="BL9" i="241"/>
  <c r="BH12" i="241"/>
  <c r="BD8" i="241"/>
  <c r="BI4" i="241"/>
  <c r="BE30" i="241"/>
  <c r="BK16" i="241"/>
  <c r="BJ16" i="241"/>
  <c r="BH30" i="241"/>
  <c r="BD20" i="241"/>
  <c r="BG19" i="241"/>
  <c r="BH22" i="241"/>
  <c r="BK23" i="241"/>
  <c r="BC23" i="241"/>
  <c r="BF27" i="241"/>
  <c r="BH31" i="241"/>
  <c r="BJ14" i="241"/>
  <c r="BE12" i="241"/>
  <c r="BJ30" i="241"/>
  <c r="BG8" i="241"/>
  <c r="BL15" i="241"/>
  <c r="BF30" i="241"/>
  <c r="BJ4" i="241"/>
  <c r="BE22" i="241"/>
  <c r="BE19" i="241"/>
  <c r="BL21" i="241"/>
  <c r="BH21" i="241"/>
  <c r="BF25" i="241"/>
  <c r="BD13" i="241"/>
  <c r="BE10" i="241"/>
  <c r="BJ10" i="241"/>
  <c r="BK31" i="241"/>
  <c r="BF17" i="241"/>
  <c r="BI10" i="241"/>
  <c r="BL16" i="241"/>
  <c r="BI8" i="241"/>
  <c r="BH15" i="241"/>
  <c r="BC17" i="241"/>
  <c r="BM20" i="241"/>
  <c r="BH23" i="241"/>
  <c r="BJ23" i="241"/>
  <c r="BE27" i="241"/>
  <c r="BJ27" i="240"/>
  <c r="BD25" i="240"/>
  <c r="BL25" i="240"/>
  <c r="BM25" i="240"/>
  <c r="BH25" i="240"/>
  <c r="BE22" i="240"/>
  <c r="BG21" i="240"/>
  <c r="BL19" i="240"/>
  <c r="BJ21" i="240"/>
  <c r="BF21" i="240"/>
  <c r="BH23" i="240"/>
  <c r="BC22" i="240"/>
  <c r="BH21" i="240"/>
  <c r="BL20" i="240"/>
  <c r="BC19" i="240"/>
  <c r="BM27" i="240"/>
  <c r="BF25" i="240"/>
  <c r="BK25" i="240"/>
  <c r="BG25" i="240"/>
  <c r="BL23" i="240"/>
  <c r="BC21" i="240"/>
  <c r="BK19" i="240"/>
  <c r="BE25" i="240"/>
  <c r="BL22" i="240"/>
  <c r="BJ25" i="240"/>
  <c r="BM22" i="240"/>
  <c r="BD22" i="240"/>
  <c r="BH22" i="240"/>
  <c r="BF20" i="240"/>
  <c r="BG20" i="240"/>
  <c r="BM17" i="240"/>
  <c r="BG16" i="240"/>
  <c r="BC27" i="240"/>
  <c r="BE19" i="240"/>
  <c r="BG17" i="240"/>
  <c r="BI15" i="240"/>
  <c r="BH15" i="240"/>
  <c r="BF17" i="240"/>
  <c r="BJ14" i="240"/>
  <c r="BG4" i="240"/>
  <c r="BE16" i="240"/>
  <c r="BL14" i="240"/>
  <c r="BJ20" i="240"/>
  <c r="BC15" i="240"/>
  <c r="BH14" i="240"/>
  <c r="BE9" i="240"/>
  <c r="BD8" i="240"/>
  <c r="BE13" i="240"/>
  <c r="BK9" i="240"/>
  <c r="BJ9" i="240"/>
  <c r="BL10" i="240"/>
  <c r="BI4" i="240"/>
  <c r="BE8" i="240"/>
  <c r="BK12" i="240"/>
  <c r="BF30" i="240"/>
  <c r="BJ12" i="240"/>
  <c r="BF9" i="240"/>
  <c r="BH16" i="240"/>
  <c r="BD31" i="240"/>
  <c r="BK31" i="240"/>
  <c r="BF13" i="240"/>
  <c r="BM11" i="240"/>
  <c r="BL11" i="240"/>
  <c r="BF10" i="240"/>
  <c r="BJ4" i="240"/>
  <c r="BJ31" i="240"/>
  <c r="BD12" i="240"/>
  <c r="BK11" i="240"/>
  <c r="BG30" i="240"/>
  <c r="BG31" i="240"/>
  <c r="BE27" i="240"/>
  <c r="BF27" i="240"/>
  <c r="BL27" i="240"/>
  <c r="BG27" i="240"/>
  <c r="BI25" i="240"/>
  <c r="BD23" i="240"/>
  <c r="BD21" i="240"/>
  <c r="BC20" i="240"/>
  <c r="BK23" i="240"/>
  <c r="BJ22" i="240"/>
  <c r="BG23" i="240"/>
  <c r="BM21" i="240"/>
  <c r="BK22" i="240"/>
  <c r="BG19" i="240"/>
  <c r="BF19" i="240"/>
  <c r="BD20" i="240"/>
  <c r="BL17" i="240"/>
  <c r="BI16" i="240"/>
  <c r="BC23" i="240"/>
  <c r="BI19" i="240"/>
  <c r="BD16" i="240"/>
  <c r="BE15" i="240"/>
  <c r="BI14" i="240"/>
  <c r="BH17" i="240"/>
  <c r="BM14" i="240"/>
  <c r="BH4" i="240"/>
  <c r="BK17" i="240"/>
  <c r="BF4" i="240"/>
  <c r="BF16" i="240"/>
  <c r="BK14" i="240"/>
  <c r="BM4" i="240"/>
  <c r="BL8" i="240"/>
  <c r="BM13" i="240"/>
  <c r="BG11" i="240"/>
  <c r="BI12" i="240"/>
  <c r="BL12" i="240"/>
  <c r="BE10" i="240"/>
  <c r="BD4" i="240"/>
  <c r="BF11" i="240"/>
  <c r="BC8" i="240"/>
  <c r="BH13" i="240"/>
  <c r="BE31" i="240"/>
  <c r="BK10" i="240"/>
  <c r="BG14" i="240"/>
  <c r="BL9" i="240"/>
  <c r="BC9" i="240"/>
  <c r="BG12" i="240"/>
  <c r="BM30" i="240"/>
  <c r="BJ13" i="240"/>
  <c r="BI22" i="240"/>
  <c r="BI9" i="240"/>
  <c r="BI30" i="240"/>
  <c r="BG13" i="240"/>
  <c r="BG8" i="240"/>
  <c r="BC12" i="240"/>
  <c r="BK8" i="240"/>
  <c r="BH27" i="240"/>
  <c r="BC25" i="240"/>
  <c r="BD27" i="240"/>
  <c r="BI27" i="240"/>
  <c r="BK27" i="240"/>
  <c r="BJ23" i="240"/>
  <c r="BK21" i="240"/>
  <c r="BM19" i="240"/>
  <c r="BI23" i="240"/>
  <c r="BG22" i="240"/>
  <c r="BF23" i="240"/>
  <c r="BF22" i="240"/>
  <c r="BE23" i="240"/>
  <c r="BH19" i="240"/>
  <c r="BI21" i="240"/>
  <c r="BM20" i="240"/>
  <c r="BC17" i="240"/>
  <c r="BC14" i="240"/>
  <c r="BE21" i="240"/>
  <c r="BJ19" i="240"/>
  <c r="BM16" i="240"/>
  <c r="BJ15" i="240"/>
  <c r="BL21" i="240"/>
  <c r="BI17" i="240"/>
  <c r="BI20" i="240"/>
  <c r="BK15" i="240"/>
  <c r="BL4" i="240"/>
  <c r="BD17" i="240"/>
  <c r="BM15" i="240"/>
  <c r="BK4" i="240"/>
  <c r="BH9" i="240"/>
  <c r="BH11" i="240"/>
  <c r="BC30" i="240"/>
  <c r="BJ11" i="240"/>
  <c r="BH30" i="240"/>
  <c r="BH20" i="240"/>
  <c r="BI8" i="240"/>
  <c r="BJ30" i="240"/>
  <c r="BM31" i="240"/>
  <c r="BC11" i="240"/>
  <c r="BI13" i="240"/>
  <c r="BI10" i="240"/>
  <c r="BC4" i="240"/>
  <c r="BH31" i="240"/>
  <c r="BH12" i="240"/>
  <c r="BJ8" i="240"/>
  <c r="BC31" i="240"/>
  <c r="BF8" i="240"/>
  <c r="BC16" i="240"/>
  <c r="BM8" i="240"/>
  <c r="BG10" i="240"/>
  <c r="BH10" i="240"/>
  <c r="BE11" i="240"/>
  <c r="BK30" i="240"/>
  <c r="BD10" i="240"/>
  <c r="BJ17" i="240"/>
  <c r="BJ16" i="240"/>
  <c r="BM23" i="240"/>
  <c r="BE12" i="240"/>
  <c r="BJ10" i="240"/>
  <c r="BD11" i="240"/>
  <c r="BM9" i="240"/>
  <c r="BF12" i="240"/>
  <c r="BC13" i="240"/>
  <c r="BD14" i="240"/>
  <c r="BE14" i="240"/>
  <c r="BE4" i="240"/>
  <c r="BL16" i="240"/>
  <c r="BD30" i="240"/>
  <c r="BF15" i="240"/>
  <c r="BL30" i="240"/>
  <c r="BG9" i="240"/>
  <c r="BM10" i="240"/>
  <c r="BD9" i="240"/>
  <c r="BK20" i="240"/>
  <c r="BD19" i="240"/>
  <c r="BK16" i="240"/>
  <c r="BD15" i="240"/>
  <c r="BK13" i="240"/>
  <c r="BL31" i="240"/>
  <c r="BM12" i="240"/>
  <c r="BF31" i="240"/>
  <c r="BG15" i="240"/>
  <c r="BH8" i="240"/>
  <c r="BE20" i="240"/>
  <c r="BE17" i="240"/>
  <c r="BF14" i="240"/>
  <c r="BL15" i="240"/>
  <c r="BD13" i="240"/>
  <c r="BI31" i="240"/>
  <c r="BC10" i="240"/>
  <c r="BI11" i="240"/>
  <c r="BL13" i="240"/>
  <c r="BE30" i="240"/>
  <c r="O31" i="253"/>
  <c r="P31" i="253" s="1"/>
  <c r="BC27" i="253"/>
  <c r="BG25" i="253"/>
  <c r="BJ27" i="253"/>
  <c r="BL25" i="253"/>
  <c r="BG27" i="253"/>
  <c r="BE22" i="253"/>
  <c r="BE27" i="253"/>
  <c r="BD21" i="253"/>
  <c r="BI27" i="253"/>
  <c r="BM25" i="253"/>
  <c r="BM27" i="253"/>
  <c r="BM22" i="253"/>
  <c r="BG21" i="253"/>
  <c r="BF27" i="253"/>
  <c r="BE25" i="253"/>
  <c r="BF25" i="253"/>
  <c r="BJ25" i="253"/>
  <c r="BL27" i="253"/>
  <c r="BD25" i="253"/>
  <c r="BC25" i="253"/>
  <c r="BH25" i="253"/>
  <c r="BD27" i="253"/>
  <c r="BH27" i="253"/>
  <c r="BM23" i="253"/>
  <c r="BH22" i="253"/>
  <c r="BL22" i="253"/>
  <c r="BM21" i="253"/>
  <c r="BH23" i="253"/>
  <c r="BH19" i="253"/>
  <c r="BH20" i="253"/>
  <c r="BL17" i="253"/>
  <c r="BG22" i="253"/>
  <c r="BJ19" i="253"/>
  <c r="BM17" i="253"/>
  <c r="BE19" i="253"/>
  <c r="BJ17" i="253"/>
  <c r="BC15" i="253"/>
  <c r="BK4" i="253"/>
  <c r="BG20" i="253"/>
  <c r="BG15" i="253"/>
  <c r="BD15" i="253"/>
  <c r="BF22" i="253"/>
  <c r="BC16" i="253"/>
  <c r="BM15" i="253"/>
  <c r="BC22" i="253"/>
  <c r="BM4" i="253"/>
  <c r="BH11" i="253"/>
  <c r="BG30" i="253"/>
  <c r="BF8" i="253"/>
  <c r="BM9" i="253"/>
  <c r="BI31" i="253"/>
  <c r="BM20" i="253"/>
  <c r="BG4" i="253"/>
  <c r="BG31" i="253"/>
  <c r="BI30" i="253"/>
  <c r="BC30" i="253"/>
  <c r="BL9" i="253"/>
  <c r="BI9" i="253"/>
  <c r="BL14" i="253"/>
  <c r="BH8" i="253"/>
  <c r="BC11" i="253"/>
  <c r="BJ11" i="253"/>
  <c r="BM12" i="253"/>
  <c r="BF31" i="253"/>
  <c r="BM13" i="253"/>
  <c r="BF4" i="253"/>
  <c r="BJ12" i="253"/>
  <c r="BG9" i="253"/>
  <c r="BE9" i="253"/>
  <c r="BE10" i="253"/>
  <c r="BL11" i="253"/>
  <c r="BD23" i="253"/>
  <c r="BL23" i="253"/>
  <c r="BI21" i="253"/>
  <c r="BK21" i="253"/>
  <c r="BK23" i="253"/>
  <c r="BJ21" i="253"/>
  <c r="BG19" i="253"/>
  <c r="BF20" i="253"/>
  <c r="BH17" i="253"/>
  <c r="BC19" i="253"/>
  <c r="BF19" i="253"/>
  <c r="BJ16" i="253"/>
  <c r="BI20" i="253"/>
  <c r="BG14" i="253"/>
  <c r="BF15" i="253"/>
  <c r="BJ23" i="253"/>
  <c r="BD16" i="253"/>
  <c r="BL15" i="253"/>
  <c r="BI4" i="253"/>
  <c r="BI19" i="253"/>
  <c r="BF17" i="253"/>
  <c r="BH15" i="253"/>
  <c r="BL19" i="253"/>
  <c r="BJ4" i="253"/>
  <c r="BH30" i="253"/>
  <c r="BK8" i="253"/>
  <c r="BM8" i="253"/>
  <c r="BF30" i="253"/>
  <c r="BL13" i="253"/>
  <c r="BC17" i="253"/>
  <c r="BL8" i="253"/>
  <c r="BK31" i="253"/>
  <c r="BF9" i="253"/>
  <c r="BC9" i="253"/>
  <c r="BC8" i="253"/>
  <c r="BG13" i="253"/>
  <c r="BJ14" i="253"/>
  <c r="BI12" i="253"/>
  <c r="BH12" i="253"/>
  <c r="BH10" i="253"/>
  <c r="BG12" i="253"/>
  <c r="BJ10" i="253"/>
  <c r="BE13" i="253"/>
  <c r="BK9" i="253"/>
  <c r="BC12" i="253"/>
  <c r="BJ30" i="253"/>
  <c r="BL30" i="253"/>
  <c r="BK11" i="253"/>
  <c r="BE31" i="253"/>
  <c r="BL21" i="253"/>
  <c r="BD22" i="253"/>
  <c r="BE21" i="253"/>
  <c r="BF21" i="253"/>
  <c r="BH21" i="253"/>
  <c r="BK27" i="253"/>
  <c r="BG23" i="253"/>
  <c r="BL20" i="253"/>
  <c r="BK16" i="253"/>
  <c r="BI17" i="253"/>
  <c r="BK19" i="253"/>
  <c r="BL16" i="253"/>
  <c r="BE17" i="253"/>
  <c r="BH16" i="253"/>
  <c r="BF14" i="253"/>
  <c r="BJ15" i="253"/>
  <c r="BM19" i="253"/>
  <c r="BD17" i="253"/>
  <c r="BK14" i="253"/>
  <c r="BC4" i="253"/>
  <c r="BK20" i="253"/>
  <c r="BE16" i="253"/>
  <c r="BE15" i="253"/>
  <c r="BM16" i="253"/>
  <c r="BE8" i="253"/>
  <c r="BE7" i="253" s="1"/>
  <c r="BF11" i="253"/>
  <c r="BK12" i="253"/>
  <c r="BE11" i="253"/>
  <c r="BG11" i="253"/>
  <c r="BC13" i="253"/>
  <c r="BK15" i="253"/>
  <c r="BD8" i="253"/>
  <c r="BL12" i="253"/>
  <c r="BF12" i="253"/>
  <c r="BJ9" i="253"/>
  <c r="BI11" i="253"/>
  <c r="BH13" i="253"/>
  <c r="BD9" i="253"/>
  <c r="BC31" i="253"/>
  <c r="BJ8" i="253"/>
  <c r="BL31" i="253"/>
  <c r="BI10" i="253"/>
  <c r="BC14" i="253"/>
  <c r="BL10" i="253"/>
  <c r="BI13" i="253"/>
  <c r="BF13" i="253"/>
  <c r="BG8" i="253"/>
  <c r="BH31" i="253"/>
  <c r="BD13" i="253"/>
  <c r="BC23" i="253"/>
  <c r="BI23" i="253"/>
  <c r="BC21" i="253"/>
  <c r="BI16" i="253"/>
  <c r="BG17" i="253"/>
  <c r="BM14" i="253"/>
  <c r="BG10" i="253"/>
  <c r="BJ13" i="253"/>
  <c r="BM31" i="253"/>
  <c r="BD30" i="253"/>
  <c r="BK10" i="253"/>
  <c r="BE30" i="253"/>
  <c r="BK25" i="253"/>
  <c r="BE23" i="253"/>
  <c r="BK22" i="253"/>
  <c r="BJ20" i="253"/>
  <c r="BI14" i="253"/>
  <c r="BD14" i="253"/>
  <c r="BI15" i="253"/>
  <c r="BJ31" i="253"/>
  <c r="BE14" i="253"/>
  <c r="BF10" i="253"/>
  <c r="BL4" i="253"/>
  <c r="BC10" i="253"/>
  <c r="BD11" i="253"/>
  <c r="BI25" i="253"/>
  <c r="BC20" i="253"/>
  <c r="BG16" i="253"/>
  <c r="BH4" i="253"/>
  <c r="BE4" i="253"/>
  <c r="BH14" i="253"/>
  <c r="BD10" i="253"/>
  <c r="BM11" i="253"/>
  <c r="BM10" i="253"/>
  <c r="BK30" i="253"/>
  <c r="BK13" i="253"/>
  <c r="BH9" i="253"/>
  <c r="BF23" i="253"/>
  <c r="BF16" i="253"/>
  <c r="BK17" i="253"/>
  <c r="BD19" i="253"/>
  <c r="BE20" i="253"/>
  <c r="BI8" i="253"/>
  <c r="BE12" i="253"/>
  <c r="BD31" i="253"/>
  <c r="BD20" i="253"/>
  <c r="BM30" i="253"/>
  <c r="BD4" i="253"/>
  <c r="BD12" i="253"/>
  <c r="BJ22" i="253"/>
  <c r="BI22" i="253"/>
  <c r="K37" i="240"/>
  <c r="M11" i="249"/>
  <c r="O12" i="249"/>
  <c r="P12" i="249" s="1"/>
  <c r="M33" i="256"/>
  <c r="O33" i="256" s="1"/>
  <c r="P33" i="256" s="1"/>
  <c r="O34" i="256"/>
  <c r="P34" i="256" s="1"/>
  <c r="BG30" i="241"/>
  <c r="BC9" i="241"/>
  <c r="BM10" i="241"/>
  <c r="BE31" i="241"/>
  <c r="BK4" i="241"/>
  <c r="BK30" i="241"/>
  <c r="BJ8" i="241"/>
  <c r="BI9" i="241"/>
  <c r="BM11" i="241"/>
  <c r="BJ9" i="241"/>
  <c r="BG4" i="241"/>
  <c r="BE8" i="241"/>
  <c r="BG11" i="241"/>
  <c r="BL31" i="241"/>
  <c r="BM8" i="241"/>
  <c r="BD9" i="241"/>
  <c r="M10" i="241"/>
  <c r="M37" i="241" s="1"/>
  <c r="BM13" i="241"/>
  <c r="BD11" i="241"/>
  <c r="BF9" i="241"/>
  <c r="BH13" i="241"/>
  <c r="BH8" i="241"/>
  <c r="BE14" i="241"/>
  <c r="BL14" i="241"/>
  <c r="BI17" i="241"/>
  <c r="BM14" i="241"/>
  <c r="BD15" i="241"/>
  <c r="BC16" i="241"/>
  <c r="BM9" i="241"/>
  <c r="BK13" i="241"/>
  <c r="BH11" i="241"/>
  <c r="BD4" i="241"/>
  <c r="BJ15" i="241"/>
  <c r="BK15" i="241"/>
  <c r="BE16" i="241"/>
  <c r="BF20" i="241"/>
  <c r="BL23" i="241"/>
  <c r="BM16" i="241"/>
  <c r="BD19" i="241"/>
  <c r="BC22" i="241"/>
  <c r="BM19" i="241"/>
  <c r="BL19" i="241"/>
  <c r="BC19" i="241"/>
  <c r="BM22" i="241"/>
  <c r="BL22" i="241"/>
  <c r="BH25" i="241"/>
  <c r="BI21" i="241"/>
  <c r="BI25" i="241"/>
  <c r="BD22" i="241"/>
  <c r="BG27" i="241"/>
  <c r="BK27" i="241"/>
  <c r="BM23" i="241"/>
  <c r="BI27" i="241"/>
  <c r="BI23" i="241"/>
  <c r="BM25" i="241"/>
  <c r="O31" i="256"/>
  <c r="P31" i="256" s="1"/>
  <c r="K37" i="241"/>
  <c r="BM30" i="241"/>
  <c r="BL12" i="241"/>
  <c r="BJ13" i="241"/>
  <c r="BG10" i="241"/>
  <c r="BH4" i="241"/>
  <c r="BE11" i="241"/>
  <c r="BI30" i="241"/>
  <c r="BH10" i="241"/>
  <c r="BL10" i="241"/>
  <c r="BK12" i="241"/>
  <c r="BH14" i="241"/>
  <c r="BL11" i="241"/>
  <c r="BF10" i="241"/>
  <c r="BD31" i="241"/>
  <c r="BC31" i="241"/>
  <c r="BG31" i="241"/>
  <c r="BG14" i="241"/>
  <c r="BI12" i="241"/>
  <c r="BF31" i="241"/>
  <c r="BC10" i="241"/>
  <c r="BH9" i="241"/>
  <c r="BL13" i="241"/>
  <c r="BF16" i="241"/>
  <c r="BG15" i="241"/>
  <c r="BM17" i="241"/>
  <c r="BC14" i="241"/>
  <c r="BE15" i="241"/>
  <c r="BD16" i="241"/>
  <c r="BJ12" i="241"/>
  <c r="BD10" i="241"/>
  <c r="BC11" i="241"/>
  <c r="BM4" i="241"/>
  <c r="BM15" i="241"/>
  <c r="BH17" i="241"/>
  <c r="BK20" i="241"/>
  <c r="BK19" i="241"/>
  <c r="BJ17" i="241"/>
  <c r="BI16" i="241"/>
  <c r="BH19" i="241"/>
  <c r="BL20" i="241"/>
  <c r="BI20" i="241"/>
  <c r="BJ20" i="241"/>
  <c r="BF22" i="241"/>
  <c r="BF21" i="241"/>
  <c r="BK21" i="241"/>
  <c r="BJ21" i="241"/>
  <c r="BE21" i="241"/>
  <c r="BI22" i="241"/>
  <c r="BC21" i="241"/>
  <c r="BM27" i="241"/>
  <c r="BJ27" i="241"/>
  <c r="BL25" i="241"/>
  <c r="BL27" i="241"/>
  <c r="BD23" i="241"/>
  <c r="BH27" i="241"/>
  <c r="BD27" i="255"/>
  <c r="BK27" i="255"/>
  <c r="BJ27" i="255"/>
  <c r="BF27" i="255"/>
  <c r="BE27" i="255"/>
  <c r="BH27" i="255"/>
  <c r="BC25" i="255"/>
  <c r="BE25" i="255"/>
  <c r="BM27" i="255"/>
  <c r="BD25" i="255"/>
  <c r="BL25" i="255"/>
  <c r="BI25" i="255"/>
  <c r="BI27" i="255"/>
  <c r="BG27" i="255"/>
  <c r="BL27" i="255"/>
  <c r="BC27" i="255"/>
  <c r="BM25" i="255"/>
  <c r="BF25" i="255"/>
  <c r="BG23" i="255"/>
  <c r="BJ23" i="255"/>
  <c r="BE23" i="255"/>
  <c r="BH25" i="255"/>
  <c r="BJ25" i="255"/>
  <c r="BD23" i="255"/>
  <c r="BM23" i="255"/>
  <c r="BH23" i="255"/>
  <c r="BG25" i="255"/>
  <c r="BC23" i="255"/>
  <c r="BK23" i="255"/>
  <c r="BI23" i="255"/>
  <c r="BK25" i="255"/>
  <c r="BF23" i="255"/>
  <c r="BI22" i="255"/>
  <c r="BD21" i="255"/>
  <c r="BF21" i="255"/>
  <c r="BL21" i="255"/>
  <c r="BE22" i="255"/>
  <c r="BJ22" i="255"/>
  <c r="BD20" i="255"/>
  <c r="BC19" i="255"/>
  <c r="BF19" i="255"/>
  <c r="BE20" i="255"/>
  <c r="BI19" i="255"/>
  <c r="BL20" i="255"/>
  <c r="BL23" i="255"/>
  <c r="BC21" i="255"/>
  <c r="BK22" i="255"/>
  <c r="BL22" i="255"/>
  <c r="BH22" i="255"/>
  <c r="BM21" i="255"/>
  <c r="BH20" i="255"/>
  <c r="BD19" i="255"/>
  <c r="BG19" i="255"/>
  <c r="BJ19" i="255"/>
  <c r="BG20" i="255"/>
  <c r="BM22" i="255"/>
  <c r="BE21" i="255"/>
  <c r="BG22" i="255"/>
  <c r="BC22" i="255"/>
  <c r="BH21" i="255"/>
  <c r="BC20" i="255"/>
  <c r="BI20" i="255"/>
  <c r="BH19" i="255"/>
  <c r="BK19" i="255"/>
  <c r="BF20" i="255"/>
  <c r="BK16" i="255"/>
  <c r="BD16" i="255"/>
  <c r="BM17" i="255"/>
  <c r="BJ17" i="255"/>
  <c r="BE16" i="255"/>
  <c r="BI16" i="255"/>
  <c r="BG21" i="255"/>
  <c r="BI21" i="255"/>
  <c r="BJ21" i="255"/>
  <c r="BK21" i="255"/>
  <c r="BF22" i="255"/>
  <c r="BD22" i="255"/>
  <c r="BJ20" i="255"/>
  <c r="BM19" i="255"/>
  <c r="BK20" i="255"/>
  <c r="BE19" i="255"/>
  <c r="BL19" i="255"/>
  <c r="BM20" i="255"/>
  <c r="BL16" i="255"/>
  <c r="BF16" i="255"/>
  <c r="BJ16" i="255"/>
  <c r="BI17" i="255"/>
  <c r="BK14" i="255"/>
  <c r="BI15" i="255"/>
  <c r="BJ15" i="255"/>
  <c r="BE14" i="255"/>
  <c r="BH15" i="255"/>
  <c r="BM4" i="255"/>
  <c r="BJ4" i="255"/>
  <c r="BH16" i="255"/>
  <c r="BK17" i="255"/>
  <c r="BE17" i="255"/>
  <c r="BG17" i="255"/>
  <c r="BF14" i="255"/>
  <c r="BC15" i="255"/>
  <c r="BE15" i="255"/>
  <c r="BL15" i="255"/>
  <c r="BM14" i="255"/>
  <c r="BK4" i="255"/>
  <c r="BE4" i="255"/>
  <c r="BD4" i="255"/>
  <c r="BG16" i="255"/>
  <c r="BH17" i="255"/>
  <c r="BC17" i="255"/>
  <c r="BD17" i="255"/>
  <c r="BK15" i="255"/>
  <c r="BJ14" i="255"/>
  <c r="BH14" i="255"/>
  <c r="BI14" i="255"/>
  <c r="BM15" i="255"/>
  <c r="BL14" i="255"/>
  <c r="M11" i="255"/>
  <c r="M10" i="255" s="1"/>
  <c r="M37" i="255" s="1"/>
  <c r="BF4" i="255"/>
  <c r="BH4" i="255"/>
  <c r="BI4" i="255"/>
  <c r="BC16" i="255"/>
  <c r="BC14" i="255"/>
  <c r="BG4" i="255"/>
  <c r="BE31" i="255"/>
  <c r="BJ9" i="255"/>
  <c r="BE9" i="255"/>
  <c r="BL8" i="255"/>
  <c r="BI8" i="255"/>
  <c r="BH8" i="255"/>
  <c r="BI11" i="255"/>
  <c r="BD31" i="255"/>
  <c r="BD8" i="255"/>
  <c r="BD9" i="255"/>
  <c r="BH31" i="255"/>
  <c r="BC9" i="255"/>
  <c r="BC8" i="255"/>
  <c r="BJ31" i="255"/>
  <c r="BE12" i="255"/>
  <c r="BM10" i="255"/>
  <c r="BC12" i="255"/>
  <c r="BI10" i="255"/>
  <c r="BK30" i="255"/>
  <c r="BD10" i="255"/>
  <c r="BI12" i="255"/>
  <c r="BC10" i="255"/>
  <c r="BF17" i="255"/>
  <c r="BG15" i="255"/>
  <c r="O12" i="255"/>
  <c r="P12" i="255" s="1"/>
  <c r="BI13" i="255"/>
  <c r="BE8" i="255"/>
  <c r="BH11" i="255"/>
  <c r="BM8" i="255"/>
  <c r="BH13" i="255"/>
  <c r="BK9" i="255"/>
  <c r="BK13" i="255"/>
  <c r="BL31" i="255"/>
  <c r="BG9" i="255"/>
  <c r="BL11" i="255"/>
  <c r="BE13" i="255"/>
  <c r="BC11" i="255"/>
  <c r="BG31" i="255"/>
  <c r="BJ12" i="255"/>
  <c r="BF30" i="255"/>
  <c r="BF12" i="255"/>
  <c r="BH10" i="255"/>
  <c r="BM12" i="255"/>
  <c r="BI30" i="255"/>
  <c r="BD12" i="255"/>
  <c r="BJ30" i="255"/>
  <c r="BL17" i="255"/>
  <c r="BF15" i="255"/>
  <c r="BG14" i="255"/>
  <c r="BL4" i="255"/>
  <c r="BM16" i="255"/>
  <c r="BD14" i="255"/>
  <c r="BD15" i="255"/>
  <c r="BC4" i="255"/>
  <c r="BM31" i="255"/>
  <c r="BK8" i="255"/>
  <c r="BM13" i="255"/>
  <c r="BD11" i="255"/>
  <c r="BG11" i="255"/>
  <c r="BF9" i="255"/>
  <c r="BI9" i="255"/>
  <c r="BF10" i="255"/>
  <c r="BH12" i="255"/>
  <c r="BL12" i="255"/>
  <c r="BJ10" i="255"/>
  <c r="BJ8" i="255"/>
  <c r="BL13" i="255"/>
  <c r="BK31" i="255"/>
  <c r="BL9" i="255"/>
  <c r="BE11" i="255"/>
  <c r="BG8" i="255"/>
  <c r="BJ13" i="255"/>
  <c r="BE10" i="255"/>
  <c r="BL10" i="255"/>
  <c r="BG10" i="255"/>
  <c r="BK10" i="255"/>
  <c r="BD13" i="255"/>
  <c r="BH9" i="255"/>
  <c r="BM9" i="255"/>
  <c r="BF8" i="255"/>
  <c r="BF31" i="255"/>
  <c r="BJ11" i="255"/>
  <c r="BF13" i="255"/>
  <c r="BL30" i="255"/>
  <c r="BM30" i="255"/>
  <c r="BH30" i="255"/>
  <c r="BE30" i="255"/>
  <c r="BI31" i="255"/>
  <c r="BF11" i="255"/>
  <c r="BM11" i="255"/>
  <c r="BK11" i="255"/>
  <c r="BG13" i="255"/>
  <c r="BC31" i="255"/>
  <c r="BC13" i="255"/>
  <c r="BG12" i="255"/>
  <c r="BC30" i="255"/>
  <c r="BD30" i="255"/>
  <c r="BK12" i="255"/>
  <c r="BG30" i="255"/>
  <c r="O31" i="237"/>
  <c r="P31" i="237" s="1"/>
  <c r="BC27" i="237"/>
  <c r="BJ23" i="237"/>
  <c r="BD21" i="237"/>
  <c r="BM22" i="237"/>
  <c r="BD19" i="237"/>
  <c r="BD16" i="237"/>
  <c r="BJ27" i="237"/>
  <c r="BD25" i="237"/>
  <c r="BC22" i="237"/>
  <c r="BE22" i="237"/>
  <c r="BL20" i="237"/>
  <c r="BH16" i="237"/>
  <c r="BI17" i="237"/>
  <c r="BK14" i="237"/>
  <c r="BK4" i="237"/>
  <c r="BG27" i="237"/>
  <c r="BE23" i="237"/>
  <c r="BH21" i="237"/>
  <c r="BF22" i="237"/>
  <c r="BI19" i="237"/>
  <c r="BL16" i="237"/>
  <c r="BI14" i="237"/>
  <c r="BD4" i="237"/>
  <c r="BC19" i="237"/>
  <c r="BE15" i="237"/>
  <c r="BJ21" i="237"/>
  <c r="BJ14" i="237"/>
  <c r="BL21" i="237"/>
  <c r="BK15" i="237"/>
  <c r="BH27" i="237"/>
  <c r="BF19" i="237"/>
  <c r="BH15" i="237"/>
  <c r="BC4" i="237"/>
  <c r="BL30" i="237"/>
  <c r="BE30" i="237"/>
  <c r="BL12" i="237"/>
  <c r="BI31" i="237"/>
  <c r="BJ10" i="237"/>
  <c r="BL31" i="237"/>
  <c r="BF12" i="237"/>
  <c r="BF9" i="237"/>
  <c r="BJ30" i="237"/>
  <c r="BE8" i="237"/>
  <c r="BJ9" i="237"/>
  <c r="BG10" i="237"/>
  <c r="BC11" i="237"/>
  <c r="BG12" i="237"/>
  <c r="BE10" i="237"/>
  <c r="BD9" i="237"/>
  <c r="BM8" i="237"/>
  <c r="BL8" i="237"/>
  <c r="BG31" i="237"/>
  <c r="BH11" i="237"/>
  <c r="BK31" i="237"/>
  <c r="BH25" i="237"/>
  <c r="BK23" i="237"/>
  <c r="BL22" i="237"/>
  <c r="BE20" i="237"/>
  <c r="BJ19" i="237"/>
  <c r="BJ16" i="237"/>
  <c r="BE27" i="237"/>
  <c r="BE25" i="237"/>
  <c r="BK21" i="237"/>
  <c r="BF20" i="237"/>
  <c r="BH20" i="237"/>
  <c r="BL17" i="237"/>
  <c r="BM15" i="237"/>
  <c r="BC14" i="237"/>
  <c r="BH4" i="237"/>
  <c r="BM25" i="237"/>
  <c r="BF23" i="237"/>
  <c r="BC21" i="237"/>
  <c r="BM20" i="237"/>
  <c r="BE19" i="237"/>
  <c r="BI16" i="237"/>
  <c r="BD14" i="237"/>
  <c r="BG4" i="237"/>
  <c r="BJ20" i="237"/>
  <c r="BF14" i="237"/>
  <c r="BD30" i="237"/>
  <c r="BK20" i="237"/>
  <c r="BL4" i="237"/>
  <c r="BI22" i="237"/>
  <c r="BE14" i="237"/>
  <c r="BI25" i="237"/>
  <c r="BC20" i="237"/>
  <c r="BI15" i="237"/>
  <c r="BH9" i="237"/>
  <c r="BJ8" i="237"/>
  <c r="BM13" i="237"/>
  <c r="BD12" i="237"/>
  <c r="BE12" i="237"/>
  <c r="BD11" i="237"/>
  <c r="BG13" i="237"/>
  <c r="BK12" i="237"/>
  <c r="BC10" i="237"/>
  <c r="BG9" i="237"/>
  <c r="BG8" i="237"/>
  <c r="BI9" i="237"/>
  <c r="BI11" i="237"/>
  <c r="BM11" i="237"/>
  <c r="BC12" i="237"/>
  <c r="BE13" i="237"/>
  <c r="BL11" i="237"/>
  <c r="BH13" i="237"/>
  <c r="BH10" i="237"/>
  <c r="BH30" i="237"/>
  <c r="BL9" i="237"/>
  <c r="BK9" i="237"/>
  <c r="BF25" i="237"/>
  <c r="BH23" i="237"/>
  <c r="BI21" i="237"/>
  <c r="BG19" i="237"/>
  <c r="BH17" i="237"/>
  <c r="BJ17" i="237"/>
  <c r="BM27" i="237"/>
  <c r="BD23" i="237"/>
  <c r="BH22" i="237"/>
  <c r="BK19" i="237"/>
  <c r="BD20" i="237"/>
  <c r="BK17" i="237"/>
  <c r="BG15" i="237"/>
  <c r="BJ15" i="237"/>
  <c r="BI27" i="237"/>
  <c r="BK25" i="237"/>
  <c r="BC23" i="237"/>
  <c r="BM21" i="237"/>
  <c r="BI20" i="237"/>
  <c r="BC16" i="237"/>
  <c r="BF17" i="237"/>
  <c r="BG14" i="237"/>
  <c r="BG25" i="237"/>
  <c r="BG17" i="237"/>
  <c r="BF15" i="237"/>
  <c r="BF27" i="237"/>
  <c r="BD17" i="237"/>
  <c r="BK27" i="237"/>
  <c r="BG20" i="237"/>
  <c r="BF4" i="237"/>
  <c r="BG23" i="237"/>
  <c r="BG16" i="237"/>
  <c r="BM14" i="237"/>
  <c r="BG30" i="237"/>
  <c r="BK11" i="237"/>
  <c r="BC31" i="237"/>
  <c r="BF10" i="237"/>
  <c r="BM12" i="237"/>
  <c r="BC13" i="237"/>
  <c r="BD8" i="237"/>
  <c r="BF8" i="237"/>
  <c r="BH31" i="237"/>
  <c r="BF13" i="237"/>
  <c r="BJ11" i="237"/>
  <c r="BI8" i="237"/>
  <c r="BI30" i="237"/>
  <c r="BL10" i="237"/>
  <c r="BJ13" i="237"/>
  <c r="BI12" i="237"/>
  <c r="BD13" i="237"/>
  <c r="BM10" i="237"/>
  <c r="BC8" i="237"/>
  <c r="BM9" i="237"/>
  <c r="BE11" i="237"/>
  <c r="BK8" i="237"/>
  <c r="BD27" i="237"/>
  <c r="BC25" i="237"/>
  <c r="BG22" i="237"/>
  <c r="BF21" i="237"/>
  <c r="BH19" i="237"/>
  <c r="BE16" i="237"/>
  <c r="BL15" i="237"/>
  <c r="BL25" i="237"/>
  <c r="BM23" i="237"/>
  <c r="BE21" i="237"/>
  <c r="BL19" i="237"/>
  <c r="BK16" i="237"/>
  <c r="BF16" i="237"/>
  <c r="BH14" i="237"/>
  <c r="BJ4" i="237"/>
  <c r="BL27" i="237"/>
  <c r="BJ25" i="237"/>
  <c r="BK22" i="237"/>
  <c r="BJ22" i="237"/>
  <c r="BM19" i="237"/>
  <c r="BM16" i="237"/>
  <c r="BC15" i="237"/>
  <c r="BL14" i="237"/>
  <c r="BD22" i="237"/>
  <c r="BM17" i="237"/>
  <c r="BE4" i="237"/>
  <c r="BL23" i="237"/>
  <c r="BD15" i="237"/>
  <c r="BI23" i="237"/>
  <c r="BC17" i="237"/>
  <c r="BM4" i="237"/>
  <c r="BG21" i="237"/>
  <c r="BE17" i="237"/>
  <c r="BI4" i="237"/>
  <c r="BD31" i="237"/>
  <c r="BC30" i="237"/>
  <c r="BF31" i="237"/>
  <c r="BI13" i="237"/>
  <c r="BG11" i="237"/>
  <c r="BE31" i="237"/>
  <c r="BE9" i="237"/>
  <c r="BK10" i="237"/>
  <c r="BM30" i="237"/>
  <c r="BI10" i="237"/>
  <c r="BJ31" i="237"/>
  <c r="BK13" i="237"/>
  <c r="BK30" i="237"/>
  <c r="BM31" i="237"/>
  <c r="BC9" i="237"/>
  <c r="BH12" i="237"/>
  <c r="BF11" i="237"/>
  <c r="BH8" i="237"/>
  <c r="BH7" i="237" s="1"/>
  <c r="BD10" i="237"/>
  <c r="BF30" i="237"/>
  <c r="BJ12" i="237"/>
  <c r="BL13" i="237"/>
  <c r="K37" i="255"/>
  <c r="K37" i="245"/>
  <c r="BE27" i="251"/>
  <c r="BL27" i="251"/>
  <c r="BD27" i="251"/>
  <c r="BG25" i="251"/>
  <c r="BD25" i="251"/>
  <c r="BF23" i="251"/>
  <c r="BG23" i="251"/>
  <c r="BD23" i="251"/>
  <c r="BG27" i="251"/>
  <c r="BJ27" i="251"/>
  <c r="BK27" i="251"/>
  <c r="BM25" i="251"/>
  <c r="BK25" i="251"/>
  <c r="BC25" i="251"/>
  <c r="BC23" i="251"/>
  <c r="BL23" i="251"/>
  <c r="BF27" i="251"/>
  <c r="BH27" i="251"/>
  <c r="BH25" i="251"/>
  <c r="BE25" i="251"/>
  <c r="BF25" i="251"/>
  <c r="BI27" i="251"/>
  <c r="BC27" i="251"/>
  <c r="BM27" i="251"/>
  <c r="BE23" i="251"/>
  <c r="BH23" i="251"/>
  <c r="BI22" i="251"/>
  <c r="BJ21" i="251"/>
  <c r="BL21" i="251"/>
  <c r="BM21" i="251"/>
  <c r="BC21" i="251"/>
  <c r="BD22" i="251"/>
  <c r="BL25" i="251"/>
  <c r="BK23" i="251"/>
  <c r="BG21" i="251"/>
  <c r="BK22" i="251"/>
  <c r="BL22" i="251"/>
  <c r="BH21" i="251"/>
  <c r="BK21" i="251"/>
  <c r="BJ22" i="251"/>
  <c r="BI25" i="251"/>
  <c r="BI23" i="251"/>
  <c r="BF21" i="251"/>
  <c r="BF22" i="251"/>
  <c r="BG22" i="251"/>
  <c r="BH22" i="251"/>
  <c r="BI21" i="251"/>
  <c r="BJ25" i="251"/>
  <c r="BJ23" i="251"/>
  <c r="BE22" i="251"/>
  <c r="BG19" i="251"/>
  <c r="BI19" i="251"/>
  <c r="BH19" i="251"/>
  <c r="BC20" i="251"/>
  <c r="BF19" i="251"/>
  <c r="BJ19" i="251"/>
  <c r="BD16" i="251"/>
  <c r="BM16" i="251"/>
  <c r="BE16" i="251"/>
  <c r="BJ16" i="251"/>
  <c r="BE17" i="251"/>
  <c r="BM22" i="251"/>
  <c r="BD19" i="251"/>
  <c r="BK20" i="251"/>
  <c r="BC19" i="251"/>
  <c r="BM20" i="251"/>
  <c r="BI20" i="251"/>
  <c r="BM23" i="251"/>
  <c r="BC22" i="251"/>
  <c r="BK19" i="251"/>
  <c r="BF20" i="251"/>
  <c r="BG20" i="251"/>
  <c r="BL20" i="251"/>
  <c r="BH20" i="251"/>
  <c r="BL16" i="251"/>
  <c r="BG16" i="251"/>
  <c r="BF16" i="251"/>
  <c r="BF17" i="251"/>
  <c r="BD17" i="251"/>
  <c r="BC17" i="251"/>
  <c r="BE21" i="251"/>
  <c r="BD21" i="251"/>
  <c r="BL19" i="251"/>
  <c r="BE19" i="251"/>
  <c r="BM19" i="251"/>
  <c r="BE20" i="251"/>
  <c r="BH16" i="251"/>
  <c r="BM17" i="251"/>
  <c r="BJ17" i="251"/>
  <c r="BF14" i="251"/>
  <c r="BC14" i="251"/>
  <c r="BD15" i="251"/>
  <c r="BH14" i="251"/>
  <c r="BL15" i="251"/>
  <c r="M11" i="251"/>
  <c r="M10" i="251" s="1"/>
  <c r="M37" i="251" s="1"/>
  <c r="BC4" i="251"/>
  <c r="BE4" i="251"/>
  <c r="BG4" i="251"/>
  <c r="BD20" i="251"/>
  <c r="BK16" i="251"/>
  <c r="BL17" i="251"/>
  <c r="BH17" i="251"/>
  <c r="BK15" i="251"/>
  <c r="BC15" i="251"/>
  <c r="BE14" i="251"/>
  <c r="BI15" i="251"/>
  <c r="BM15" i="251"/>
  <c r="BJ20" i="251"/>
  <c r="BC16" i="251"/>
  <c r="BK17" i="251"/>
  <c r="BI17" i="251"/>
  <c r="BF15" i="251"/>
  <c r="BH15" i="251"/>
  <c r="BD14" i="251"/>
  <c r="BJ14" i="251"/>
  <c r="BG15" i="251"/>
  <c r="BM14" i="251"/>
  <c r="BG17" i="251"/>
  <c r="BE15" i="251"/>
  <c r="BJ4" i="251"/>
  <c r="BH4" i="251"/>
  <c r="BG8" i="251"/>
  <c r="BD13" i="251"/>
  <c r="BJ30" i="251"/>
  <c r="BJ12" i="251"/>
  <c r="BK10" i="251"/>
  <c r="BF8" i="251"/>
  <c r="BF10" i="251"/>
  <c r="BD8" i="251"/>
  <c r="BJ9" i="251"/>
  <c r="BI12" i="251"/>
  <c r="BC10" i="251"/>
  <c r="BE10" i="251"/>
  <c r="BL12" i="251"/>
  <c r="BF11" i="251"/>
  <c r="BF12" i="251"/>
  <c r="BD30" i="251"/>
  <c r="BM31" i="251"/>
  <c r="BH8" i="251"/>
  <c r="BI31" i="251"/>
  <c r="BH31" i="251"/>
  <c r="BH12" i="251"/>
  <c r="BE13" i="251"/>
  <c r="BD9" i="251"/>
  <c r="BI16" i="251"/>
  <c r="BJ15" i="251"/>
  <c r="BI4" i="251"/>
  <c r="BD4" i="251"/>
  <c r="BF30" i="251"/>
  <c r="BI8" i="251"/>
  <c r="BG9" i="251"/>
  <c r="BL30" i="251"/>
  <c r="BE31" i="251"/>
  <c r="BJ31" i="251"/>
  <c r="BG10" i="251"/>
  <c r="BC8" i="251"/>
  <c r="BC9" i="251"/>
  <c r="BH30" i="251"/>
  <c r="BD11" i="251"/>
  <c r="BK31" i="251"/>
  <c r="BI30" i="251"/>
  <c r="BH13" i="251"/>
  <c r="BE11" i="251"/>
  <c r="BG12" i="251"/>
  <c r="BJ11" i="251"/>
  <c r="BE8" i="251"/>
  <c r="BC12" i="251"/>
  <c r="BL11" i="251"/>
  <c r="BH11" i="251"/>
  <c r="BK14" i="251"/>
  <c r="BG14" i="251"/>
  <c r="BM4" i="251"/>
  <c r="BK4" i="251"/>
  <c r="O12" i="251"/>
  <c r="P12" i="251" s="1"/>
  <c r="BG13" i="251"/>
  <c r="BK8" i="251"/>
  <c r="BK30" i="251"/>
  <c r="BF9" i="251"/>
  <c r="BM9" i="251"/>
  <c r="BD10" i="251"/>
  <c r="BF31" i="251"/>
  <c r="BM10" i="251"/>
  <c r="BM13" i="251"/>
  <c r="BM11" i="251"/>
  <c r="BK9" i="251"/>
  <c r="BJ13" i="251"/>
  <c r="BL8" i="251"/>
  <c r="BC31" i="251"/>
  <c r="BL10" i="251"/>
  <c r="BI13" i="251"/>
  <c r="BE9" i="251"/>
  <c r="BJ10" i="251"/>
  <c r="BI10" i="251"/>
  <c r="BH10" i="251"/>
  <c r="BI14" i="251"/>
  <c r="BL14" i="251"/>
  <c r="BF4" i="251"/>
  <c r="BL4" i="251"/>
  <c r="BG31" i="251"/>
  <c r="BJ8" i="251"/>
  <c r="BI11" i="251"/>
  <c r="BK12" i="251"/>
  <c r="BL13" i="251"/>
  <c r="BM12" i="251"/>
  <c r="BM30" i="251"/>
  <c r="BK11" i="251"/>
  <c r="BG30" i="251"/>
  <c r="BL9" i="251"/>
  <c r="BK13" i="251"/>
  <c r="BG11" i="251"/>
  <c r="BD12" i="251"/>
  <c r="BM8" i="251"/>
  <c r="BE12" i="251"/>
  <c r="BC13" i="251"/>
  <c r="BI9" i="251"/>
  <c r="BF13" i="251"/>
  <c r="BH9" i="251"/>
  <c r="BC30" i="251"/>
  <c r="BC11" i="251"/>
  <c r="BD31" i="251"/>
  <c r="BL31" i="251"/>
  <c r="BE30" i="251"/>
  <c r="O31" i="252"/>
  <c r="P31" i="252" s="1"/>
  <c r="BL25" i="252"/>
  <c r="BF27" i="252"/>
  <c r="BI27" i="252"/>
  <c r="BK27" i="252"/>
  <c r="BI23" i="252"/>
  <c r="BH21" i="252"/>
  <c r="BI25" i="252"/>
  <c r="BG22" i="252"/>
  <c r="BK25" i="252"/>
  <c r="BK21" i="252"/>
  <c r="BF21" i="252"/>
  <c r="BG21" i="252"/>
  <c r="BI19" i="252"/>
  <c r="BM16" i="252"/>
  <c r="BJ17" i="252"/>
  <c r="BF20" i="252"/>
  <c r="BJ20" i="252"/>
  <c r="BL20" i="252"/>
  <c r="BE19" i="252"/>
  <c r="BM17" i="252"/>
  <c r="BH20" i="252"/>
  <c r="BI17" i="252"/>
  <c r="BL15" i="252"/>
  <c r="BG4" i="252"/>
  <c r="BI16" i="252"/>
  <c r="BC15" i="252"/>
  <c r="BG14" i="252"/>
  <c r="BI15" i="252"/>
  <c r="BK14" i="252"/>
  <c r="BD4" i="252"/>
  <c r="BE9" i="252"/>
  <c r="BJ12" i="252"/>
  <c r="BK10" i="252"/>
  <c r="BI10" i="252"/>
  <c r="BF31" i="252"/>
  <c r="BK4" i="252"/>
  <c r="BM9" i="252"/>
  <c r="BG30" i="252"/>
  <c r="BK11" i="252"/>
  <c r="BC31" i="252"/>
  <c r="BH30" i="252"/>
  <c r="BC14" i="252"/>
  <c r="BJ13" i="252"/>
  <c r="BJ31" i="252"/>
  <c r="BK12" i="252"/>
  <c r="BG13" i="252"/>
  <c r="BD12" i="252"/>
  <c r="BG31" i="252"/>
  <c r="BJ14" i="252"/>
  <c r="BC8" i="252"/>
  <c r="BH8" i="252"/>
  <c r="BC11" i="252"/>
  <c r="BL12" i="252"/>
  <c r="BC13" i="252"/>
  <c r="BF10" i="252"/>
  <c r="BJ27" i="252"/>
  <c r="BD25" i="252"/>
  <c r="BJ25" i="252"/>
  <c r="BH27" i="252"/>
  <c r="BM27" i="252"/>
  <c r="BE23" i="252"/>
  <c r="BL22" i="252"/>
  <c r="BD23" i="252"/>
  <c r="BD22" i="252"/>
  <c r="BL23" i="252"/>
  <c r="BC22" i="252"/>
  <c r="BM22" i="252"/>
  <c r="BE22" i="252"/>
  <c r="BF19" i="252"/>
  <c r="BG17" i="252"/>
  <c r="BH23" i="252"/>
  <c r="BC19" i="252"/>
  <c r="BM20" i="252"/>
  <c r="BL19" i="252"/>
  <c r="BK19" i="252"/>
  <c r="BJ16" i="252"/>
  <c r="BG19" i="252"/>
  <c r="BG16" i="252"/>
  <c r="BE14" i="252"/>
  <c r="BL4" i="252"/>
  <c r="BF16" i="252"/>
  <c r="BG15" i="252"/>
  <c r="BJ19" i="252"/>
  <c r="BL14" i="252"/>
  <c r="BK16" i="252"/>
  <c r="BM4" i="252"/>
  <c r="BE13" i="252"/>
  <c r="BK30" i="252"/>
  <c r="BE30" i="252"/>
  <c r="BG12" i="252"/>
  <c r="BH12" i="252"/>
  <c r="BH4" i="252"/>
  <c r="BD9" i="252"/>
  <c r="BC10" i="252"/>
  <c r="BM12" i="252"/>
  <c r="BL30" i="252"/>
  <c r="BL10" i="252"/>
  <c r="BC4" i="252"/>
  <c r="BD30" i="252"/>
  <c r="BF11" i="252"/>
  <c r="BM30" i="252"/>
  <c r="BE12" i="252"/>
  <c r="BJ11" i="252"/>
  <c r="BH9" i="252"/>
  <c r="BE4" i="252"/>
  <c r="BD13" i="252"/>
  <c r="BI11" i="252"/>
  <c r="BK13" i="252"/>
  <c r="BF8" i="252"/>
  <c r="BM8" i="252"/>
  <c r="BI13" i="252"/>
  <c r="BE27" i="252"/>
  <c r="BH25" i="252"/>
  <c r="BK22" i="252"/>
  <c r="BL21" i="252"/>
  <c r="BC20" i="252"/>
  <c r="BF22" i="252"/>
  <c r="BE16" i="252"/>
  <c r="BH15" i="252"/>
  <c r="BM19" i="252"/>
  <c r="BH14" i="252"/>
  <c r="BH11" i="252"/>
  <c r="BG10" i="252"/>
  <c r="BL13" i="252"/>
  <c r="BK9" i="252"/>
  <c r="BM11" i="252"/>
  <c r="BJ9" i="252"/>
  <c r="BF4" i="252"/>
  <c r="BC12" i="252"/>
  <c r="BC25" i="252"/>
  <c r="BC21" i="252"/>
  <c r="BI22" i="252"/>
  <c r="BG23" i="252"/>
  <c r="BF17" i="252"/>
  <c r="BE21" i="252"/>
  <c r="BD21" i="252"/>
  <c r="BI14" i="252"/>
  <c r="BF15" i="252"/>
  <c r="BM14" i="252"/>
  <c r="BH31" i="252"/>
  <c r="BF12" i="252"/>
  <c r="BC9" i="252"/>
  <c r="BL11" i="252"/>
  <c r="BE11" i="252"/>
  <c r="BC17" i="252"/>
  <c r="BE31" i="252"/>
  <c r="BJ8" i="252"/>
  <c r="BD27" i="252"/>
  <c r="BG25" i="252"/>
  <c r="BF25" i="252"/>
  <c r="BG27" i="252"/>
  <c r="BE25" i="252"/>
  <c r="BF23" i="252"/>
  <c r="BI21" i="252"/>
  <c r="BM23" i="252"/>
  <c r="BJ21" i="252"/>
  <c r="BK23" i="252"/>
  <c r="BM21" i="252"/>
  <c r="BM25" i="252"/>
  <c r="BG20" i="252"/>
  <c r="BK20" i="252"/>
  <c r="BL16" i="252"/>
  <c r="BH22" i="252"/>
  <c r="BE20" i="252"/>
  <c r="BJ23" i="252"/>
  <c r="BI20" i="252"/>
  <c r="BH17" i="252"/>
  <c r="BD16" i="252"/>
  <c r="BD19" i="252"/>
  <c r="BE15" i="252"/>
  <c r="BD14" i="252"/>
  <c r="BD11" i="252"/>
  <c r="BH16" i="252"/>
  <c r="BJ15" i="252"/>
  <c r="BK17" i="252"/>
  <c r="BK15" i="252"/>
  <c r="BM15" i="252"/>
  <c r="BD10" i="252"/>
  <c r="BL8" i="252"/>
  <c r="BG9" i="252"/>
  <c r="BH10" i="252"/>
  <c r="BJ10" i="252"/>
  <c r="BF14" i="252"/>
  <c r="BM31" i="252"/>
  <c r="BH13" i="252"/>
  <c r="BL31" i="252"/>
  <c r="BI31" i="252"/>
  <c r="BJ30" i="252"/>
  <c r="BI12" i="252"/>
  <c r="BI4" i="252"/>
  <c r="BK8" i="252"/>
  <c r="BL9" i="252"/>
  <c r="BM13" i="252"/>
  <c r="BF30" i="252"/>
  <c r="BE10" i="252"/>
  <c r="BD8" i="252"/>
  <c r="BJ4" i="252"/>
  <c r="BI9" i="252"/>
  <c r="BI8" i="252"/>
  <c r="BC30" i="252"/>
  <c r="BG8" i="252"/>
  <c r="BE8" i="252"/>
  <c r="BL27" i="252"/>
  <c r="BC27" i="252"/>
  <c r="BJ22" i="252"/>
  <c r="BC23" i="252"/>
  <c r="BE17" i="252"/>
  <c r="BD20" i="252"/>
  <c r="BH19" i="252"/>
  <c r="BD17" i="252"/>
  <c r="BD15" i="252"/>
  <c r="BC16" i="252"/>
  <c r="BI30" i="252"/>
  <c r="BF13" i="252"/>
  <c r="BD31" i="252"/>
  <c r="BL17" i="252"/>
  <c r="BK31" i="252"/>
  <c r="BM10" i="252"/>
  <c r="BG11" i="252"/>
  <c r="BF9" i="252"/>
  <c r="K37" i="251"/>
  <c r="O31" i="245"/>
  <c r="P31" i="245" s="1"/>
  <c r="BI25" i="245"/>
  <c r="BF27" i="245"/>
  <c r="BG25" i="245"/>
  <c r="BM27" i="245"/>
  <c r="BK21" i="245"/>
  <c r="BF21" i="245"/>
  <c r="BJ23" i="245"/>
  <c r="BG22" i="245"/>
  <c r="BL25" i="245"/>
  <c r="BI21" i="245"/>
  <c r="BD25" i="245"/>
  <c r="BD19" i="245"/>
  <c r="BC16" i="245"/>
  <c r="BJ16" i="245"/>
  <c r="BD20" i="245"/>
  <c r="BI22" i="245"/>
  <c r="BL19" i="245"/>
  <c r="BK16" i="245"/>
  <c r="BF23" i="245"/>
  <c r="BL16" i="245"/>
  <c r="BE15" i="245"/>
  <c r="BF20" i="245"/>
  <c r="BL15" i="245"/>
  <c r="BK14" i="245"/>
  <c r="BC17" i="245"/>
  <c r="BD15" i="245"/>
  <c r="BC14" i="245"/>
  <c r="BH11" i="245"/>
  <c r="BM12" i="245"/>
  <c r="BM9" i="245"/>
  <c r="BL9" i="245"/>
  <c r="BL13" i="245"/>
  <c r="BG11" i="245"/>
  <c r="BH15" i="245"/>
  <c r="BJ10" i="245"/>
  <c r="BD31" i="245"/>
  <c r="BM30" i="245"/>
  <c r="BI30" i="245"/>
  <c r="BF30" i="245"/>
  <c r="BE8" i="245"/>
  <c r="BI4" i="245"/>
  <c r="BD10" i="245"/>
  <c r="BL30" i="245"/>
  <c r="BC9" i="245"/>
  <c r="BF8" i="245"/>
  <c r="BI31" i="245"/>
  <c r="BE4" i="245"/>
  <c r="BC11" i="245"/>
  <c r="BG10" i="245"/>
  <c r="BI8" i="245"/>
  <c r="BD12" i="245"/>
  <c r="BL10" i="245"/>
  <c r="BM13" i="245"/>
  <c r="BC27" i="245"/>
  <c r="BD27" i="245"/>
  <c r="BK27" i="245"/>
  <c r="BJ25" i="245"/>
  <c r="BJ27" i="245"/>
  <c r="BG23" i="245"/>
  <c r="BI27" i="245"/>
  <c r="BH22" i="245"/>
  <c r="BM22" i="245"/>
  <c r="BD23" i="245"/>
  <c r="BL21" i="245"/>
  <c r="BC23" i="245"/>
  <c r="BM21" i="245"/>
  <c r="BE21" i="245"/>
  <c r="BJ19" i="245"/>
  <c r="BG16" i="245"/>
  <c r="BJ22" i="245"/>
  <c r="BK20" i="245"/>
  <c r="BC19" i="245"/>
  <c r="BH19" i="245"/>
  <c r="BE16" i="245"/>
  <c r="BK22" i="245"/>
  <c r="BG17" i="245"/>
  <c r="BK15" i="245"/>
  <c r="BD4" i="245"/>
  <c r="BL20" i="245"/>
  <c r="BI14" i="245"/>
  <c r="BM20" i="245"/>
  <c r="BI17" i="245"/>
  <c r="BJ14" i="245"/>
  <c r="BK4" i="245"/>
  <c r="BL11" i="245"/>
  <c r="BG30" i="245"/>
  <c r="BJ30" i="245"/>
  <c r="BI10" i="245"/>
  <c r="BJ13" i="245"/>
  <c r="BF31" i="245"/>
  <c r="BM14" i="245"/>
  <c r="BI13" i="245"/>
  <c r="BD11" i="245"/>
  <c r="BK10" i="245"/>
  <c r="BM31" i="245"/>
  <c r="BD13" i="245"/>
  <c r="BD16" i="245"/>
  <c r="BL4" i="245"/>
  <c r="BF9" i="245"/>
  <c r="BG8" i="245"/>
  <c r="BI12" i="245"/>
  <c r="BH13" i="245"/>
  <c r="BL8" i="245"/>
  <c r="BG4" i="245"/>
  <c r="BC10" i="245"/>
  <c r="BC31" i="245"/>
  <c r="BC13" i="245"/>
  <c r="BH10" i="245"/>
  <c r="BE31" i="245"/>
  <c r="BL27" i="245"/>
  <c r="BE27" i="245"/>
  <c r="BL23" i="245"/>
  <c r="BE25" i="245"/>
  <c r="BM23" i="245"/>
  <c r="BF25" i="245"/>
  <c r="BH21" i="245"/>
  <c r="BH25" i="245"/>
  <c r="BG21" i="245"/>
  <c r="BE22" i="245"/>
  <c r="BK23" i="245"/>
  <c r="BD21" i="245"/>
  <c r="BF19" i="245"/>
  <c r="BG20" i="245"/>
  <c r="BI16" i="245"/>
  <c r="BE20" i="245"/>
  <c r="BM19" i="245"/>
  <c r="BG19" i="245"/>
  <c r="BM16" i="245"/>
  <c r="BF16" i="245"/>
  <c r="BI19" i="245"/>
  <c r="BK17" i="245"/>
  <c r="BE14" i="245"/>
  <c r="BJ4" i="245"/>
  <c r="BH17" i="245"/>
  <c r="BG14" i="245"/>
  <c r="BH20" i="245"/>
  <c r="BM15" i="245"/>
  <c r="BL14" i="245"/>
  <c r="BM4" i="245"/>
  <c r="BH30" i="245"/>
  <c r="BM10" i="245"/>
  <c r="BH12" i="245"/>
  <c r="BG9" i="245"/>
  <c r="BF11" i="245"/>
  <c r="BD30" i="245"/>
  <c r="BF4" i="245"/>
  <c r="BC8" i="245"/>
  <c r="BK31" i="245"/>
  <c r="BL12" i="245"/>
  <c r="BD8" i="245"/>
  <c r="BE9" i="245"/>
  <c r="BI15" i="245"/>
  <c r="BF13" i="245"/>
  <c r="BF12" i="245"/>
  <c r="BJ11" i="245"/>
  <c r="BK9" i="245"/>
  <c r="BE12" i="245"/>
  <c r="BF17" i="245"/>
  <c r="BJ12" i="245"/>
  <c r="BM8" i="245"/>
  <c r="BG31" i="245"/>
  <c r="BK30" i="245"/>
  <c r="BJ9" i="245"/>
  <c r="BC12" i="245"/>
  <c r="BH27" i="245"/>
  <c r="BG27" i="245"/>
  <c r="BM25" i="245"/>
  <c r="BH23" i="245"/>
  <c r="BK25" i="245"/>
  <c r="BE23" i="245"/>
  <c r="BI23" i="245"/>
  <c r="BD22" i="245"/>
  <c r="BC25" i="245"/>
  <c r="BC22" i="245"/>
  <c r="BF22" i="245"/>
  <c r="BC21" i="245"/>
  <c r="BJ21" i="245"/>
  <c r="BK19" i="245"/>
  <c r="BC20" i="245"/>
  <c r="BM17" i="245"/>
  <c r="BI20" i="245"/>
  <c r="BL22" i="245"/>
  <c r="BJ20" i="245"/>
  <c r="BD17" i="245"/>
  <c r="BE17" i="245"/>
  <c r="BE19" i="245"/>
  <c r="BC15" i="245"/>
  <c r="BD14" i="245"/>
  <c r="BH4" i="245"/>
  <c r="BL17" i="245"/>
  <c r="BJ15" i="245"/>
  <c r="BH16" i="245"/>
  <c r="BG15" i="245"/>
  <c r="BF14" i="245"/>
  <c r="BD9" i="245"/>
  <c r="BE30" i="245"/>
  <c r="BC30" i="245"/>
  <c r="BG12" i="245"/>
  <c r="BK8" i="245"/>
  <c r="BG13" i="245"/>
  <c r="BJ17" i="245"/>
  <c r="BC4" i="245"/>
  <c r="BI11" i="245"/>
  <c r="BF10" i="245"/>
  <c r="BL31" i="245"/>
  <c r="BH9" i="245"/>
  <c r="BE13" i="245"/>
  <c r="BF15" i="245"/>
  <c r="BK11" i="245"/>
  <c r="BK12" i="245"/>
  <c r="BH8" i="245"/>
  <c r="BE10" i="245"/>
  <c r="BJ8" i="245"/>
  <c r="BH14" i="245"/>
  <c r="BE11" i="245"/>
  <c r="BI9" i="245"/>
  <c r="BM11" i="245"/>
  <c r="BH31" i="245"/>
  <c r="BJ31" i="245"/>
  <c r="BK13" i="245"/>
  <c r="BG12" i="241"/>
  <c r="BI13" i="241"/>
  <c r="BC13" i="241"/>
  <c r="BK8" i="241"/>
  <c r="BC12" i="241"/>
  <c r="BL17" i="241"/>
  <c r="BF8" i="241"/>
  <c r="BF12" i="241"/>
  <c r="BD30" i="241"/>
  <c r="BL8" i="241"/>
  <c r="BE4" i="241"/>
  <c r="BD17" i="241"/>
  <c r="BJ31" i="241"/>
  <c r="BI11" i="241"/>
  <c r="BF13" i="241"/>
  <c r="BK9" i="241"/>
  <c r="BL4" i="241"/>
  <c r="BG13" i="241"/>
  <c r="BG9" i="241"/>
  <c r="BM31" i="241"/>
  <c r="BC8" i="241"/>
  <c r="BF11" i="241"/>
  <c r="BF4" i="241"/>
  <c r="BF15" i="241"/>
  <c r="BI14" i="241"/>
  <c r="BK17" i="241"/>
  <c r="BF14" i="241"/>
  <c r="BG17" i="241"/>
  <c r="BK10" i="241"/>
  <c r="BL30" i="241"/>
  <c r="BE13" i="241"/>
  <c r="BI31" i="241"/>
  <c r="BK14" i="241"/>
  <c r="BI15" i="241"/>
  <c r="BH16" i="241"/>
  <c r="BH20" i="241"/>
  <c r="BG21" i="241"/>
  <c r="BG16" i="241"/>
  <c r="BJ19" i="241"/>
  <c r="BE20" i="241"/>
  <c r="BI19" i="241"/>
  <c r="BD21" i="241"/>
  <c r="BF19" i="241"/>
  <c r="BC25" i="241"/>
  <c r="BM21" i="241"/>
  <c r="BF23" i="241"/>
  <c r="BG22" i="241"/>
  <c r="BK25" i="241"/>
  <c r="BK22" i="241"/>
  <c r="BJ25" i="241"/>
  <c r="BD27" i="241"/>
  <c r="BE23" i="241"/>
  <c r="BD25" i="241"/>
  <c r="BG23" i="241"/>
  <c r="BE25" i="241"/>
  <c r="BL27" i="238"/>
  <c r="BG27" i="238"/>
  <c r="BF27" i="238"/>
  <c r="BC25" i="238"/>
  <c r="BE25" i="238"/>
  <c r="BL25" i="238"/>
  <c r="BF23" i="238"/>
  <c r="BM23" i="238"/>
  <c r="BL23" i="238"/>
  <c r="BK27" i="238"/>
  <c r="BD27" i="238"/>
  <c r="BJ27" i="238"/>
  <c r="BK25" i="238"/>
  <c r="BH25" i="238"/>
  <c r="BM25" i="238"/>
  <c r="BH23" i="238"/>
  <c r="BC23" i="238"/>
  <c r="BC27" i="238"/>
  <c r="BM27" i="238"/>
  <c r="BI27" i="238"/>
  <c r="BH27" i="238"/>
  <c r="BE27" i="238"/>
  <c r="BJ25" i="238"/>
  <c r="BE23" i="238"/>
  <c r="BI23" i="238"/>
  <c r="BK21" i="238"/>
  <c r="BM22" i="238"/>
  <c r="BJ22" i="238"/>
  <c r="BD22" i="238"/>
  <c r="BD21" i="238"/>
  <c r="BD25" i="238"/>
  <c r="BK23" i="238"/>
  <c r="BG21" i="238"/>
  <c r="BF22" i="238"/>
  <c r="BL21" i="238"/>
  <c r="BI21" i="238"/>
  <c r="BC22" i="238"/>
  <c r="BI22" i="238"/>
  <c r="BI25" i="238"/>
  <c r="BG25" i="238"/>
  <c r="BG23" i="238"/>
  <c r="BC21" i="238"/>
  <c r="BH21" i="238"/>
  <c r="BK22" i="238"/>
  <c r="BH22" i="238"/>
  <c r="BM21" i="238"/>
  <c r="BF25" i="238"/>
  <c r="BJ23" i="238"/>
  <c r="BE22" i="238"/>
  <c r="BG19" i="238"/>
  <c r="BE19" i="238"/>
  <c r="BD19" i="238"/>
  <c r="BH20" i="238"/>
  <c r="BJ20" i="238"/>
  <c r="BI20" i="238"/>
  <c r="BD23" i="238"/>
  <c r="BJ21" i="238"/>
  <c r="BL22" i="238"/>
  <c r="BC19" i="238"/>
  <c r="BL20" i="238"/>
  <c r="BK20" i="238"/>
  <c r="BH19" i="238"/>
  <c r="BF20" i="238"/>
  <c r="BG22" i="238"/>
  <c r="BF21" i="238"/>
  <c r="BG20" i="238"/>
  <c r="BD20" i="238"/>
  <c r="BC20" i="238"/>
  <c r="BJ19" i="238"/>
  <c r="BF19" i="238"/>
  <c r="BI17" i="238"/>
  <c r="BD16" i="238"/>
  <c r="BE21" i="238"/>
  <c r="BK19" i="238"/>
  <c r="BM19" i="238"/>
  <c r="BL19" i="238"/>
  <c r="BI19" i="238"/>
  <c r="BM20" i="238"/>
  <c r="BE20" i="238"/>
  <c r="BG16" i="238"/>
  <c r="BJ17" i="238"/>
  <c r="BL16" i="238"/>
  <c r="BE17" i="238"/>
  <c r="BH17" i="238"/>
  <c r="BC15" i="238"/>
  <c r="BI15" i="238"/>
  <c r="BG14" i="238"/>
  <c r="BL14" i="238"/>
  <c r="BF15" i="238"/>
  <c r="BE4" i="238"/>
  <c r="BG4" i="238"/>
  <c r="BJ4" i="238"/>
  <c r="O12" i="238"/>
  <c r="P12" i="238" s="1"/>
  <c r="BF16" i="238"/>
  <c r="BE16" i="238"/>
  <c r="BL17" i="238"/>
  <c r="BF17" i="238"/>
  <c r="BC17" i="238"/>
  <c r="BH14" i="238"/>
  <c r="BC14" i="238"/>
  <c r="BD15" i="238"/>
  <c r="BG15" i="238"/>
  <c r="BI14" i="238"/>
  <c r="BI16" i="238"/>
  <c r="BJ16" i="238"/>
  <c r="BG17" i="238"/>
  <c r="BM16" i="238"/>
  <c r="BK16" i="238"/>
  <c r="BE15" i="238"/>
  <c r="BJ15" i="238"/>
  <c r="BE14" i="238"/>
  <c r="BK14" i="238"/>
  <c r="BK15" i="238"/>
  <c r="BL15" i="238"/>
  <c r="BH16" i="238"/>
  <c r="BD14" i="238"/>
  <c r="BM15" i="238"/>
  <c r="M11" i="238"/>
  <c r="M10" i="238" s="1"/>
  <c r="M37" i="238" s="1"/>
  <c r="BL4" i="238"/>
  <c r="BK4" i="238"/>
  <c r="BG13" i="238"/>
  <c r="BM10" i="238"/>
  <c r="BI13" i="238"/>
  <c r="BD17" i="238"/>
  <c r="BM17" i="238"/>
  <c r="BH15" i="238"/>
  <c r="BH4" i="238"/>
  <c r="BF4" i="238"/>
  <c r="BC11" i="238"/>
  <c r="BL11" i="238"/>
  <c r="BF8" i="238"/>
  <c r="BI31" i="238"/>
  <c r="BC10" i="238"/>
  <c r="BD10" i="238"/>
  <c r="BK17" i="238"/>
  <c r="BM14" i="238"/>
  <c r="BM4" i="238"/>
  <c r="BD4" i="238"/>
  <c r="BC13" i="238"/>
  <c r="BF11" i="238"/>
  <c r="BI12" i="238"/>
  <c r="BM30" i="238"/>
  <c r="BJ12" i="238"/>
  <c r="BH31" i="238"/>
  <c r="BG9" i="238"/>
  <c r="BC16" i="238"/>
  <c r="BJ14" i="238"/>
  <c r="BF14" i="238"/>
  <c r="BI4" i="238"/>
  <c r="BC4" i="238"/>
  <c r="BD30" i="238"/>
  <c r="BM13" i="238"/>
  <c r="BK31" i="238"/>
  <c r="BG31" i="238"/>
  <c r="BF12" i="238"/>
  <c r="BI8" i="238"/>
  <c r="BG8" i="238"/>
  <c r="BD8" i="238"/>
  <c r="BE31" i="238"/>
  <c r="BL31" i="238"/>
  <c r="BE30" i="238"/>
  <c r="BK30" i="238"/>
  <c r="BK12" i="238"/>
  <c r="BK8" i="238"/>
  <c r="BH11" i="238"/>
  <c r="BM11" i="238"/>
  <c r="BK10" i="238"/>
  <c r="BJ10" i="238"/>
  <c r="BI10" i="238"/>
  <c r="BH12" i="238"/>
  <c r="BD12" i="238"/>
  <c r="BM12" i="238"/>
  <c r="BK11" i="238"/>
  <c r="BG11" i="238"/>
  <c r="BI9" i="238"/>
  <c r="BJ8" i="238"/>
  <c r="BH30" i="238"/>
  <c r="BH13" i="238"/>
  <c r="BL30" i="238"/>
  <c r="BI11" i="238"/>
  <c r="BJ9" i="238"/>
  <c r="BE12" i="238"/>
  <c r="BJ30" i="238"/>
  <c r="BL12" i="238"/>
  <c r="BJ11" i="238"/>
  <c r="BE9" i="238"/>
  <c r="BI30" i="238"/>
  <c r="BF13" i="238"/>
  <c r="BH8" i="238"/>
  <c r="BC31" i="238"/>
  <c r="BG30" i="238"/>
  <c r="BM9" i="238"/>
  <c r="BL9" i="238"/>
  <c r="BF9" i="238"/>
  <c r="BD9" i="238"/>
  <c r="BF31" i="238"/>
  <c r="BM31" i="238"/>
  <c r="BG10" i="238"/>
  <c r="BJ13" i="238"/>
  <c r="BH10" i="238"/>
  <c r="BC8" i="238"/>
  <c r="BE11" i="238"/>
  <c r="BL10" i="238"/>
  <c r="BH9" i="238"/>
  <c r="BE10" i="238"/>
  <c r="BD13" i="238"/>
  <c r="BD11" i="238"/>
  <c r="BF10" i="238"/>
  <c r="BE13" i="238"/>
  <c r="BE8" i="238"/>
  <c r="BL13" i="238"/>
  <c r="BK13" i="238"/>
  <c r="BG12" i="238"/>
  <c r="BJ31" i="238"/>
  <c r="BC9" i="238"/>
  <c r="BD31" i="238"/>
  <c r="BK9" i="238"/>
  <c r="BC12" i="238"/>
  <c r="BL8" i="238"/>
  <c r="BF30" i="238"/>
  <c r="BM8" i="238"/>
  <c r="BC30" i="238"/>
  <c r="M33" i="159" l="1"/>
  <c r="O33" i="159" s="1"/>
  <c r="P33" i="159" s="1"/>
  <c r="O34" i="159"/>
  <c r="P34" i="159" s="1"/>
  <c r="O12" i="237"/>
  <c r="P12" i="237" s="1"/>
  <c r="M11" i="237"/>
  <c r="M10" i="237" s="1"/>
  <c r="M37" i="237" s="1"/>
  <c r="BL9" i="246"/>
  <c r="BJ7" i="255"/>
  <c r="BE7" i="255"/>
  <c r="BJ7" i="252"/>
  <c r="BL7" i="245"/>
  <c r="BF7" i="255"/>
  <c r="BM7" i="253"/>
  <c r="BD7" i="237"/>
  <c r="BE27" i="249"/>
  <c r="BM9" i="249"/>
  <c r="BC10" i="249"/>
  <c r="BH23" i="249"/>
  <c r="BJ17" i="249"/>
  <c r="BH13" i="249"/>
  <c r="BI11" i="249"/>
  <c r="BC14" i="249"/>
  <c r="BL16" i="249"/>
  <c r="BF19" i="249"/>
  <c r="BI31" i="249"/>
  <c r="BI13" i="249"/>
  <c r="BM14" i="249"/>
  <c r="BL11" i="249"/>
  <c r="BI21" i="249"/>
  <c r="BK20" i="249"/>
  <c r="BH22" i="249"/>
  <c r="BE30" i="249"/>
  <c r="BD10" i="249"/>
  <c r="BH19" i="249"/>
  <c r="BL10" i="249"/>
  <c r="BI22" i="249"/>
  <c r="BD14" i="249"/>
  <c r="BK25" i="249"/>
  <c r="BL31" i="249"/>
  <c r="BE13" i="249"/>
  <c r="BK17" i="249"/>
  <c r="BL19" i="249"/>
  <c r="BL25" i="249"/>
  <c r="BD4" i="249"/>
  <c r="BM4" i="249"/>
  <c r="BE12" i="249"/>
  <c r="BF30" i="249"/>
  <c r="BD16" i="249"/>
  <c r="BE22" i="249"/>
  <c r="BF14" i="249"/>
  <c r="BM27" i="249"/>
  <c r="BE8" i="249"/>
  <c r="BD21" i="249"/>
  <c r="BJ4" i="249"/>
  <c r="BC27" i="249"/>
  <c r="BL15" i="249"/>
  <c r="BD27" i="249"/>
  <c r="BH8" i="249"/>
  <c r="BF9" i="249"/>
  <c r="BH14" i="249"/>
  <c r="BF23" i="249"/>
  <c r="BH30" i="249"/>
  <c r="BE20" i="249"/>
  <c r="BK15" i="249"/>
  <c r="BJ10" i="249"/>
  <c r="BM8" i="249"/>
  <c r="BF16" i="249"/>
  <c r="BH25" i="249"/>
  <c r="BL30" i="249"/>
  <c r="BJ30" i="249"/>
  <c r="BC22" i="249"/>
  <c r="BG4" i="249"/>
  <c r="BM12" i="249"/>
  <c r="BM17" i="249"/>
  <c r="BF31" i="249"/>
  <c r="BI15" i="249"/>
  <c r="BE31" i="249"/>
  <c r="BL17" i="249"/>
  <c r="BG22" i="249"/>
  <c r="BK12" i="249"/>
  <c r="BD23" i="249"/>
  <c r="BC23" i="249"/>
  <c r="BL9" i="249"/>
  <c r="BI8" i="249"/>
  <c r="BJ21" i="249"/>
  <c r="BJ25" i="249"/>
  <c r="O31" i="249"/>
  <c r="P31" i="249" s="1"/>
  <c r="BG27" i="249"/>
  <c r="BH20" i="249"/>
  <c r="BF15" i="249"/>
  <c r="BF11" i="249"/>
  <c r="BI30" i="249"/>
  <c r="BG23" i="249"/>
  <c r="BG21" i="249"/>
  <c r="BC21" i="249"/>
  <c r="BC17" i="249"/>
  <c r="BC20" i="249"/>
  <c r="BM15" i="249"/>
  <c r="BD15" i="249"/>
  <c r="BK13" i="249"/>
  <c r="BE4" i="249"/>
  <c r="BH9" i="249"/>
  <c r="BF4" i="249"/>
  <c r="BJ13" i="249"/>
  <c r="BJ9" i="249"/>
  <c r="BD9" i="249"/>
  <c r="BD20" i="249"/>
  <c r="BI16" i="249"/>
  <c r="BI9" i="249"/>
  <c r="BL8" i="249"/>
  <c r="BK21" i="249"/>
  <c r="BD17" i="249"/>
  <c r="BH31" i="249"/>
  <c r="BC11" i="249"/>
  <c r="BH27" i="249"/>
  <c r="BD22" i="249"/>
  <c r="BE17" i="249"/>
  <c r="BE10" i="249"/>
  <c r="BK27" i="249"/>
  <c r="BL23" i="249"/>
  <c r="BL21" i="249"/>
  <c r="BJ20" i="249"/>
  <c r="BM20" i="249"/>
  <c r="BG15" i="249"/>
  <c r="BJ11" i="249"/>
  <c r="BD31" i="249"/>
  <c r="BF13" i="249"/>
  <c r="BK31" i="249"/>
  <c r="BM11" i="249"/>
  <c r="BI19" i="249"/>
  <c r="BG9" i="249"/>
  <c r="BM31" i="249"/>
  <c r="BE21" i="249"/>
  <c r="BI17" i="249"/>
  <c r="BK4" i="249"/>
  <c r="BD25" i="249"/>
  <c r="BK23" i="249"/>
  <c r="BE23" i="249"/>
  <c r="BC16" i="249"/>
  <c r="BG19" i="249"/>
  <c r="BI20" i="249"/>
  <c r="BK14" i="249"/>
  <c r="BK8" i="249"/>
  <c r="BH16" i="249"/>
  <c r="BI10" i="249"/>
  <c r="BI14" i="249"/>
  <c r="BG10" i="249"/>
  <c r="BD30" i="249"/>
  <c r="BJ12" i="249"/>
  <c r="BG25" i="249"/>
  <c r="BL20" i="249"/>
  <c r="BI4" i="249"/>
  <c r="BH4" i="249"/>
  <c r="BI12" i="249"/>
  <c r="BD19" i="249"/>
  <c r="BJ14" i="249"/>
  <c r="BC30" i="249"/>
  <c r="BG12" i="249"/>
  <c r="BL27" i="249"/>
  <c r="BI23" i="249"/>
  <c r="BM16" i="249"/>
  <c r="BH12" i="249"/>
  <c r="BF22" i="249"/>
  <c r="BC15" i="249"/>
  <c r="BG8" i="249"/>
  <c r="BM25" i="249"/>
  <c r="BC25" i="249"/>
  <c r="BM19" i="249"/>
  <c r="BK22" i="249"/>
  <c r="BH15" i="249"/>
  <c r="BG14" i="249"/>
  <c r="BH10" i="249"/>
  <c r="BH11" i="249"/>
  <c r="BJ31" i="249"/>
  <c r="BD13" i="249"/>
  <c r="BF27" i="249"/>
  <c r="BJ19" i="249"/>
  <c r="BD8" i="249"/>
  <c r="BD7" i="249" s="1"/>
  <c r="BE9" i="249"/>
  <c r="BJ16" i="249"/>
  <c r="BG13" i="249"/>
  <c r="BG31" i="249"/>
  <c r="BJ27" i="249"/>
  <c r="BL22" i="249"/>
  <c r="BM21" i="249"/>
  <c r="BG17" i="249"/>
  <c r="BF20" i="249"/>
  <c r="BL14" i="249"/>
  <c r="BG16" i="249"/>
  <c r="BL13" i="249"/>
  <c r="BC4" i="249"/>
  <c r="BG11" i="249"/>
  <c r="BG30" i="249"/>
  <c r="BC8" i="249"/>
  <c r="BC12" i="249"/>
  <c r="BK9" i="249"/>
  <c r="BJ23" i="249"/>
  <c r="BE16" i="249"/>
  <c r="BK30" i="249"/>
  <c r="BL12" i="249"/>
  <c r="BE25" i="249"/>
  <c r="BF21" i="249"/>
  <c r="BJ15" i="249"/>
  <c r="BK10" i="249"/>
  <c r="BC9" i="249"/>
  <c r="BM23" i="249"/>
  <c r="BC19" i="249"/>
  <c r="BJ8" i="249"/>
  <c r="BM10" i="249"/>
  <c r="BF10" i="249"/>
  <c r="BC13" i="249"/>
  <c r="BL4" i="249"/>
  <c r="BI27" i="249"/>
  <c r="BD12" i="249"/>
  <c r="BJ22" i="249"/>
  <c r="BF12" i="249"/>
  <c r="BF17" i="249"/>
  <c r="BM13" i="249"/>
  <c r="BE11" i="249"/>
  <c r="BF8" i="249"/>
  <c r="BE14" i="249"/>
  <c r="BK19" i="249"/>
  <c r="BG20" i="249"/>
  <c r="BI25" i="249"/>
  <c r="BC31" i="249"/>
  <c r="BM22" i="249"/>
  <c r="BE15" i="249"/>
  <c r="BM30" i="249"/>
  <c r="BH17" i="249"/>
  <c r="BD11" i="249"/>
  <c r="BH21" i="249"/>
  <c r="BF25" i="249"/>
  <c r="BK11" i="249"/>
  <c r="BK16" i="249"/>
  <c r="M10" i="249"/>
  <c r="M37" i="249" s="1"/>
  <c r="BD13" i="244"/>
  <c r="BJ14" i="244"/>
  <c r="BI15" i="244"/>
  <c r="BJ27" i="244"/>
  <c r="BF25" i="244"/>
  <c r="BM30" i="246"/>
  <c r="BH30" i="244"/>
  <c r="BH27" i="244"/>
  <c r="BE16" i="244"/>
  <c r="BG14" i="244"/>
  <c r="BF13" i="244"/>
  <c r="BH10" i="246"/>
  <c r="BK25" i="244"/>
  <c r="BK30" i="246"/>
  <c r="BG16" i="244"/>
  <c r="BI11" i="244"/>
  <c r="BG13" i="244"/>
  <c r="BE4" i="244"/>
  <c r="BJ16" i="244"/>
  <c r="BI23" i="246"/>
  <c r="BM20" i="246"/>
  <c r="BE21" i="246"/>
  <c r="BL27" i="244"/>
  <c r="BC16" i="244"/>
  <c r="BM11" i="244"/>
  <c r="BK31" i="244"/>
  <c r="BH15" i="244"/>
  <c r="BK10" i="244"/>
  <c r="BF31" i="244"/>
  <c r="BM16" i="246"/>
  <c r="BC20" i="246"/>
  <c r="BL23" i="246"/>
  <c r="BK16" i="246"/>
  <c r="BL4" i="244"/>
  <c r="BL11" i="244"/>
  <c r="BG4" i="244"/>
  <c r="BE9" i="244"/>
  <c r="BL19" i="244"/>
  <c r="BE20" i="244"/>
  <c r="BD17" i="244"/>
  <c r="BL31" i="246"/>
  <c r="BM13" i="246"/>
  <c r="O31" i="246"/>
  <c r="P31" i="246" s="1"/>
  <c r="BC30" i="246"/>
  <c r="BK20" i="246"/>
  <c r="BF8" i="246"/>
  <c r="BI31" i="246"/>
  <c r="BE14" i="246"/>
  <c r="BG25" i="246"/>
  <c r="BH11" i="246"/>
  <c r="BL16" i="246"/>
  <c r="BK12" i="246"/>
  <c r="BG10" i="246"/>
  <c r="BM8" i="246"/>
  <c r="BF11" i="246"/>
  <c r="BG16" i="246"/>
  <c r="BC11" i="246"/>
  <c r="BJ21" i="246"/>
  <c r="BD19" i="246"/>
  <c r="BG20" i="246"/>
  <c r="BE22" i="246"/>
  <c r="BL27" i="246"/>
  <c r="BL15" i="246"/>
  <c r="BK27" i="246"/>
  <c r="BJ31" i="246"/>
  <c r="BI9" i="246"/>
  <c r="BC14" i="246"/>
  <c r="BF30" i="246"/>
  <c r="BG31" i="246"/>
  <c r="BH4" i="246"/>
  <c r="BH14" i="246"/>
  <c r="BK14" i="246"/>
  <c r="BC17" i="246"/>
  <c r="BE20" i="246"/>
  <c r="BC25" i="246"/>
  <c r="BM23" i="246"/>
  <c r="BM27" i="246"/>
  <c r="BI11" i="246"/>
  <c r="BL4" i="246"/>
  <c r="BL30" i="246"/>
  <c r="BJ9" i="246"/>
  <c r="BK31" i="246"/>
  <c r="BC10" i="246"/>
  <c r="BJ15" i="246"/>
  <c r="BD16" i="246"/>
  <c r="BM15" i="246"/>
  <c r="BH20" i="246"/>
  <c r="BC16" i="246"/>
  <c r="BM21" i="246"/>
  <c r="BK22" i="246"/>
  <c r="BH25" i="246"/>
  <c r="BH31" i="246"/>
  <c r="BM10" i="246"/>
  <c r="BJ10" i="246"/>
  <c r="BL25" i="246"/>
  <c r="BJ30" i="246"/>
  <c r="BE11" i="246"/>
  <c r="BG17" i="246"/>
  <c r="BE30" i="246"/>
  <c r="BH30" i="246"/>
  <c r="BJ22" i="246"/>
  <c r="BD31" i="246"/>
  <c r="BH9" i="246"/>
  <c r="BJ17" i="246"/>
  <c r="BG4" i="246"/>
  <c r="BF15" i="246"/>
  <c r="BD4" i="246"/>
  <c r="BD17" i="246"/>
  <c r="BI19" i="246"/>
  <c r="BI25" i="246"/>
  <c r="BG22" i="246"/>
  <c r="BJ25" i="246"/>
  <c r="BC27" i="246"/>
  <c r="BM9" i="246"/>
  <c r="BI12" i="246"/>
  <c r="BC4" i="246"/>
  <c r="BC13" i="246"/>
  <c r="BD9" i="246"/>
  <c r="BG12" i="246"/>
  <c r="BG13" i="246"/>
  <c r="BL14" i="246"/>
  <c r="BH17" i="246"/>
  <c r="BE15" i="246"/>
  <c r="BM19" i="246"/>
  <c r="BE16" i="246"/>
  <c r="BL21" i="246"/>
  <c r="BH21" i="246"/>
  <c r="BD25" i="246"/>
  <c r="BM11" i="246"/>
  <c r="BG8" i="246"/>
  <c r="BK11" i="246"/>
  <c r="BE12" i="246"/>
  <c r="BI4" i="246"/>
  <c r="BC9" i="246"/>
  <c r="BF16" i="246"/>
  <c r="BI10" i="246"/>
  <c r="BD20" i="246"/>
  <c r="BH22" i="246"/>
  <c r="BH19" i="246"/>
  <c r="BF25" i="246"/>
  <c r="BF23" i="246"/>
  <c r="BL8" i="246"/>
  <c r="BG14" i="246"/>
  <c r="BE25" i="246"/>
  <c r="BI14" i="246"/>
  <c r="BD27" i="246"/>
  <c r="BC23" i="246"/>
  <c r="BK10" i="246"/>
  <c r="BL19" i="246"/>
  <c r="BM14" i="246"/>
  <c r="BH15" i="246"/>
  <c r="BM25" i="246"/>
  <c r="BD10" i="246"/>
  <c r="BC12" i="246"/>
  <c r="BH12" i="246"/>
  <c r="BF17" i="246"/>
  <c r="BE17" i="246"/>
  <c r="BG15" i="246"/>
  <c r="BJ20" i="246"/>
  <c r="BJ16" i="246"/>
  <c r="BI21" i="246"/>
  <c r="BF21" i="246"/>
  <c r="BK23" i="246"/>
  <c r="BL12" i="246"/>
  <c r="BG11" i="246"/>
  <c r="BF10" i="246"/>
  <c r="BH8" i="246"/>
  <c r="BJ13" i="246"/>
  <c r="BD12" i="246"/>
  <c r="BK4" i="246"/>
  <c r="BG9" i="246"/>
  <c r="BC15" i="246"/>
  <c r="BD11" i="246"/>
  <c r="BL20" i="246"/>
  <c r="BG19" i="246"/>
  <c r="BF20" i="246"/>
  <c r="BJ23" i="246"/>
  <c r="BG23" i="246"/>
  <c r="BJ27" i="246"/>
  <c r="BJ8" i="246"/>
  <c r="BC31" i="246"/>
  <c r="BJ4" i="246"/>
  <c r="BI13" i="246"/>
  <c r="BJ12" i="246"/>
  <c r="BF13" i="246"/>
  <c r="BF14" i="246"/>
  <c r="BM31" i="246"/>
  <c r="BE23" i="246"/>
  <c r="BF19" i="246"/>
  <c r="BI22" i="246"/>
  <c r="BC22" i="246"/>
  <c r="BG27" i="246"/>
  <c r="BC31" i="244"/>
  <c r="BD21" i="244"/>
  <c r="BD8" i="244"/>
  <c r="BC11" i="244"/>
  <c r="BJ31" i="244"/>
  <c r="BD30" i="244"/>
  <c r="BH31" i="244"/>
  <c r="BE31" i="244"/>
  <c r="BG10" i="244"/>
  <c r="BG8" i="244"/>
  <c r="BK14" i="244"/>
  <c r="BL21" i="244"/>
  <c r="BG23" i="244"/>
  <c r="BJ12" i="244"/>
  <c r="BH9" i="244"/>
  <c r="BL17" i="244"/>
  <c r="BK27" i="244"/>
  <c r="BL9" i="244"/>
  <c r="BI14" i="244"/>
  <c r="BF21" i="244"/>
  <c r="BF23" i="244"/>
  <c r="BM9" i="244"/>
  <c r="BF4" i="244"/>
  <c r="BM19" i="244"/>
  <c r="BH8" i="244"/>
  <c r="BM8" i="244"/>
  <c r="BI22" i="244"/>
  <c r="BM27" i="244"/>
  <c r="BL25" i="244"/>
  <c r="BK11" i="244"/>
  <c r="BE17" i="244"/>
  <c r="BD22" i="244"/>
  <c r="BD15" i="244"/>
  <c r="BH13" i="244"/>
  <c r="BL31" i="244"/>
  <c r="BL16" i="244"/>
  <c r="BI23" i="244"/>
  <c r="BL22" i="244"/>
  <c r="BK15" i="244"/>
  <c r="BC15" i="244"/>
  <c r="BH4" i="244"/>
  <c r="BH17" i="244"/>
  <c r="BM17" i="244"/>
  <c r="BI17" i="244"/>
  <c r="BC14" i="244"/>
  <c r="BL13" i="244"/>
  <c r="BK4" i="244"/>
  <c r="BG20" i="244"/>
  <c r="BH21" i="244"/>
  <c r="BI9" i="244"/>
  <c r="BE15" i="244"/>
  <c r="BF20" i="244"/>
  <c r="M10" i="244"/>
  <c r="M37" i="244" s="1"/>
  <c r="BC10" i="244"/>
  <c r="BG22" i="244"/>
  <c r="BH23" i="244"/>
  <c r="BC27" i="244"/>
  <c r="BH12" i="244"/>
  <c r="BF14" i="244"/>
  <c r="BH19" i="244"/>
  <c r="BH10" i="244"/>
  <c r="BM4" i="244"/>
  <c r="BM22" i="244"/>
  <c r="BH20" i="244"/>
  <c r="BE13" i="244"/>
  <c r="BF9" i="244"/>
  <c r="BC19" i="244"/>
  <c r="BK23" i="244"/>
  <c r="BM30" i="244"/>
  <c r="BI4" i="244"/>
  <c r="BF16" i="244"/>
  <c r="BF8" i="244"/>
  <c r="BD27" i="244"/>
  <c r="BD9" i="244"/>
  <c r="BI20" i="244"/>
  <c r="BC22" i="244"/>
  <c r="BJ25" i="244"/>
  <c r="BK17" i="244"/>
  <c r="BH25" i="244"/>
  <c r="BE22" i="244"/>
  <c r="BF10" i="244"/>
  <c r="BD20" i="244"/>
  <c r="BL23" i="244"/>
  <c r="BD25" i="244"/>
  <c r="BE30" i="244"/>
  <c r="BD4" i="244"/>
  <c r="BG17" i="244"/>
  <c r="BD10" i="244"/>
  <c r="BL14" i="244"/>
  <c r="BG21" i="244"/>
  <c r="BG27" i="244"/>
  <c r="BM31" i="244"/>
  <c r="BC8" i="244"/>
  <c r="BC7" i="244" s="1"/>
  <c r="BJ19" i="244"/>
  <c r="BE23" i="244"/>
  <c r="BG11" i="244"/>
  <c r="BD14" i="244"/>
  <c r="BJ17" i="244"/>
  <c r="BJ20" i="244"/>
  <c r="BK8" i="244"/>
  <c r="BK13" i="244"/>
  <c r="BE19" i="244"/>
  <c r="BG25" i="244"/>
  <c r="BM15" i="244"/>
  <c r="BL30" i="244"/>
  <c r="BJ15" i="244"/>
  <c r="BI13" i="244"/>
  <c r="BK20" i="244"/>
  <c r="BE8" i="244"/>
  <c r="BE7" i="244" s="1"/>
  <c r="BG30" i="244"/>
  <c r="BD19" i="244"/>
  <c r="BD12" i="244"/>
  <c r="BI8" i="244"/>
  <c r="BC17" i="244"/>
  <c r="BJ30" i="244"/>
  <c r="BM21" i="244"/>
  <c r="BI10" i="244"/>
  <c r="BI31" i="244"/>
  <c r="BE14" i="244"/>
  <c r="BE12" i="244"/>
  <c r="BM23" i="244"/>
  <c r="BF15" i="244"/>
  <c r="BM12" i="244"/>
  <c r="BI16" i="244"/>
  <c r="BD11" i="244"/>
  <c r="BF27" i="244"/>
  <c r="BJ23" i="244"/>
  <c r="BF19" i="244"/>
  <c r="BG12" i="244"/>
  <c r="BH11" i="244"/>
  <c r="BK12" i="244"/>
  <c r="BK9" i="244"/>
  <c r="BE27" i="244"/>
  <c r="BI30" i="244"/>
  <c r="O31" i="244"/>
  <c r="P31" i="244" s="1"/>
  <c r="BL20" i="244"/>
  <c r="BD23" i="246"/>
  <c r="BJ14" i="246"/>
  <c r="BG30" i="246"/>
  <c r="BK13" i="246"/>
  <c r="BJ19" i="246"/>
  <c r="BJ11" i="246"/>
  <c r="BL13" i="246"/>
  <c r="BI16" i="246"/>
  <c r="BD15" i="246"/>
  <c r="BH23" i="246"/>
  <c r="BE31" i="246"/>
  <c r="BE8" i="246"/>
  <c r="BG9" i="244"/>
  <c r="BH14" i="244"/>
  <c r="BE10" i="244"/>
  <c r="BK16" i="244"/>
  <c r="BC4" i="244"/>
  <c r="BL12" i="244"/>
  <c r="BC21" i="244"/>
  <c r="BD16" i="244"/>
  <c r="BG31" i="244"/>
  <c r="BD23" i="244"/>
  <c r="BD31" i="244"/>
  <c r="BK21" i="244"/>
  <c r="BL15" i="244"/>
  <c r="BC13" i="244"/>
  <c r="BG19" i="244"/>
  <c r="BL8" i="244"/>
  <c r="BJ8" i="244"/>
  <c r="BM14" i="244"/>
  <c r="BC30" i="244"/>
  <c r="BK19" i="244"/>
  <c r="BJ4" i="244"/>
  <c r="BM13" i="244"/>
  <c r="BI25" i="244"/>
  <c r="BM25" i="244"/>
  <c r="BF17" i="244"/>
  <c r="BC23" i="244"/>
  <c r="BI27" i="244"/>
  <c r="BC25" i="244"/>
  <c r="BH22" i="244"/>
  <c r="BF22" i="246"/>
  <c r="BK15" i="246"/>
  <c r="BL17" i="246"/>
  <c r="BF27" i="246"/>
  <c r="BG21" i="246"/>
  <c r="BF9" i="246"/>
  <c r="BC8" i="246"/>
  <c r="BE27" i="246"/>
  <c r="BE19" i="246"/>
  <c r="BL10" i="246"/>
  <c r="BD14" i="246"/>
  <c r="BE10" i="246"/>
  <c r="BF11" i="244"/>
  <c r="BI21" i="244"/>
  <c r="BF30" i="244"/>
  <c r="BJ13" i="244"/>
  <c r="BK22" i="244"/>
  <c r="BE11" i="244"/>
  <c r="BJ9" i="244"/>
  <c r="BM16" i="244"/>
  <c r="BC12" i="244"/>
  <c r="BJ11" i="244"/>
  <c r="BJ10" i="244"/>
  <c r="BI19" i="244"/>
  <c r="BF12" i="244"/>
  <c r="BG15" i="244"/>
  <c r="BM10" i="244"/>
  <c r="BJ22" i="244"/>
  <c r="BI12" i="244"/>
  <c r="BK30" i="244"/>
  <c r="BE21" i="244"/>
  <c r="BF22" i="244"/>
  <c r="BE25" i="244"/>
  <c r="BM20" i="244"/>
  <c r="BJ21" i="244"/>
  <c r="BH16" i="244"/>
  <c r="BC20" i="244"/>
  <c r="BL10" i="244"/>
  <c r="BD21" i="246"/>
  <c r="BM4" i="246"/>
  <c r="BE9" i="246"/>
  <c r="BM22" i="246"/>
  <c r="BD30" i="246"/>
  <c r="BL11" i="246"/>
  <c r="BI27" i="246"/>
  <c r="BC21" i="246"/>
  <c r="BH16" i="246"/>
  <c r="BD13" i="246"/>
  <c r="BE13" i="246"/>
  <c r="BK9" i="246"/>
  <c r="BI17" i="246"/>
  <c r="BK7" i="254"/>
  <c r="BH7" i="254"/>
  <c r="BK17" i="246"/>
  <c r="BK8" i="246"/>
  <c r="BK21" i="246"/>
  <c r="BD8" i="246"/>
  <c r="BM12" i="246"/>
  <c r="BF31" i="246"/>
  <c r="BH13" i="246"/>
  <c r="BH27" i="246"/>
  <c r="BM17" i="246"/>
  <c r="BI15" i="246"/>
  <c r="BI30" i="246"/>
  <c r="BD22" i="246"/>
  <c r="BF4" i="246"/>
  <c r="BI8" i="246"/>
  <c r="BK25" i="246"/>
  <c r="BF12" i="246"/>
  <c r="BI20" i="246"/>
  <c r="BE4" i="246"/>
  <c r="BL22" i="246"/>
  <c r="BC19" i="246"/>
  <c r="BK19" i="246"/>
  <c r="BL7" i="254"/>
  <c r="M10" i="246"/>
  <c r="M37" i="246" s="1"/>
  <c r="BG7" i="254"/>
  <c r="BI7" i="254"/>
  <c r="BM7" i="254"/>
  <c r="BC7" i="254"/>
  <c r="BF7" i="254"/>
  <c r="BJ7" i="254"/>
  <c r="BE7" i="254"/>
  <c r="BE7" i="238"/>
  <c r="BH30" i="242"/>
  <c r="BG8" i="242"/>
  <c r="BE19" i="242"/>
  <c r="BK17" i="242"/>
  <c r="BM22" i="242"/>
  <c r="BG16" i="242"/>
  <c r="BH11" i="242"/>
  <c r="BD9" i="242"/>
  <c r="BM9" i="242"/>
  <c r="BG13" i="242"/>
  <c r="BI14" i="242"/>
  <c r="BF4" i="242"/>
  <c r="BL4" i="242"/>
  <c r="BI19" i="242"/>
  <c r="BH13" i="242"/>
  <c r="BH9" i="242"/>
  <c r="BI15" i="242"/>
  <c r="BC25" i="242"/>
  <c r="BM12" i="242"/>
  <c r="BC14" i="242"/>
  <c r="BI20" i="242"/>
  <c r="BL9" i="242"/>
  <c r="BL12" i="242"/>
  <c r="BH21" i="242"/>
  <c r="BH27" i="242"/>
  <c r="BE12" i="242"/>
  <c r="BE20" i="242"/>
  <c r="BL25" i="242"/>
  <c r="BI30" i="242"/>
  <c r="BI17" i="242"/>
  <c r="BJ21" i="242"/>
  <c r="BM25" i="242"/>
  <c r="BH8" i="242"/>
  <c r="BD17" i="242"/>
  <c r="BK23" i="242"/>
  <c r="BC11" i="242"/>
  <c r="BC16" i="242"/>
  <c r="BD21" i="242"/>
  <c r="BG27" i="242"/>
  <c r="BG9" i="242"/>
  <c r="BF17" i="242"/>
  <c r="BL27" i="242"/>
  <c r="BJ12" i="242"/>
  <c r="BL11" i="242"/>
  <c r="BK21" i="242"/>
  <c r="BD10" i="242"/>
  <c r="BL13" i="242"/>
  <c r="BD16" i="242"/>
  <c r="BI25" i="242"/>
  <c r="BG12" i="242"/>
  <c r="BF15" i="242"/>
  <c r="BI23" i="242"/>
  <c r="BD11" i="242"/>
  <c r="BI4" i="242"/>
  <c r="BC19" i="242"/>
  <c r="BJ10" i="242"/>
  <c r="BC9" i="242"/>
  <c r="BE30" i="242"/>
  <c r="BE8" i="242"/>
  <c r="BE11" i="242"/>
  <c r="BI12" i="242"/>
  <c r="BJ31" i="242"/>
  <c r="BI16" i="242"/>
  <c r="BM4" i="242"/>
  <c r="BE17" i="242"/>
  <c r="BK16" i="242"/>
  <c r="BH19" i="242"/>
  <c r="BF20" i="242"/>
  <c r="BC23" i="242"/>
  <c r="BG25" i="242"/>
  <c r="BK13" i="242"/>
  <c r="BM31" i="242"/>
  <c r="BC30" i="242"/>
  <c r="BM8" i="242"/>
  <c r="BC4" i="242"/>
  <c r="BD15" i="242"/>
  <c r="BL14" i="242"/>
  <c r="BC20" i="242"/>
  <c r="BF19" i="242"/>
  <c r="BG21" i="242"/>
  <c r="BG19" i="242"/>
  <c r="BD23" i="242"/>
  <c r="BD27" i="242"/>
  <c r="BG30" i="242"/>
  <c r="BL10" i="242"/>
  <c r="BM10" i="242"/>
  <c r="BF12" i="242"/>
  <c r="BG11" i="242"/>
  <c r="BM13" i="242"/>
  <c r="BC15" i="242"/>
  <c r="BG4" i="242"/>
  <c r="BM14" i="242"/>
  <c r="BE16" i="242"/>
  <c r="BE22" i="242"/>
  <c r="BJ17" i="242"/>
  <c r="BE23" i="242"/>
  <c r="BK27" i="242"/>
  <c r="BC12" i="242"/>
  <c r="BK12" i="242"/>
  <c r="BI31" i="242"/>
  <c r="BL30" i="242"/>
  <c r="BG15" i="242"/>
  <c r="BH14" i="242"/>
  <c r="BF16" i="242"/>
  <c r="BK19" i="242"/>
  <c r="BK20" i="242"/>
  <c r="BD22" i="242"/>
  <c r="BM21" i="242"/>
  <c r="BJ25" i="242"/>
  <c r="BC27" i="242"/>
  <c r="BD8" i="242"/>
  <c r="BD12" i="242"/>
  <c r="BM11" i="242"/>
  <c r="BH10" i="242"/>
  <c r="BE9" i="242"/>
  <c r="BI10" i="242"/>
  <c r="BD30" i="242"/>
  <c r="BC13" i="242"/>
  <c r="M10" i="242"/>
  <c r="M37" i="242" s="1"/>
  <c r="BD14" i="242"/>
  <c r="BG20" i="242"/>
  <c r="BJ20" i="242"/>
  <c r="BC21" i="242"/>
  <c r="BL19" i="242"/>
  <c r="BG23" i="242"/>
  <c r="BM27" i="242"/>
  <c r="BF30" i="242"/>
  <c r="BF11" i="242"/>
  <c r="BG31" i="242"/>
  <c r="BK11" i="242"/>
  <c r="BH15" i="242"/>
  <c r="BJ15" i="242"/>
  <c r="BK4" i="242"/>
  <c r="BH22" i="242"/>
  <c r="BC22" i="242"/>
  <c r="BI22" i="242"/>
  <c r="BG22" i="242"/>
  <c r="BE27" i="242"/>
  <c r="BH31" i="242"/>
  <c r="BK30" i="242"/>
  <c r="BL31" i="242"/>
  <c r="BD31" i="242"/>
  <c r="BJ30" i="242"/>
  <c r="BJ11" i="242"/>
  <c r="BF31" i="242"/>
  <c r="BD4" i="242"/>
  <c r="BK14" i="242"/>
  <c r="BJ19" i="242"/>
  <c r="BJ16" i="242"/>
  <c r="BD19" i="242"/>
  <c r="BM19" i="242"/>
  <c r="BF23" i="242"/>
  <c r="BF27" i="242"/>
  <c r="BC8" i="242"/>
  <c r="BJ13" i="242"/>
  <c r="BK31" i="242"/>
  <c r="BL8" i="242"/>
  <c r="BE15" i="242"/>
  <c r="BM16" i="242"/>
  <c r="BE14" i="242"/>
  <c r="BF21" i="242"/>
  <c r="BF22" i="242"/>
  <c r="BC17" i="242"/>
  <c r="BH23" i="242"/>
  <c r="BD25" i="242"/>
  <c r="BI27" i="242"/>
  <c r="BI11" i="242"/>
  <c r="BF9" i="242"/>
  <c r="BF10" i="242"/>
  <c r="BH12" i="242"/>
  <c r="BD13" i="242"/>
  <c r="BC31" i="242"/>
  <c r="BK8" i="242"/>
  <c r="BE4" i="242"/>
  <c r="BL15" i="242"/>
  <c r="BL17" i="242"/>
  <c r="BJ22" i="242"/>
  <c r="BL20" i="242"/>
  <c r="BE21" i="242"/>
  <c r="BL22" i="242"/>
  <c r="BE25" i="242"/>
  <c r="BE13" i="242"/>
  <c r="BF8" i="242"/>
  <c r="BG10" i="242"/>
  <c r="BI13" i="242"/>
  <c r="BF13" i="242"/>
  <c r="BJ4" i="242"/>
  <c r="BH16" i="242"/>
  <c r="BF14" i="242"/>
  <c r="BL23" i="242"/>
  <c r="BL21" i="242"/>
  <c r="BM17" i="242"/>
  <c r="BM23" i="242"/>
  <c r="BK25" i="242"/>
  <c r="BE10" i="242"/>
  <c r="BK9" i="242"/>
  <c r="BI8" i="242"/>
  <c r="BE31" i="242"/>
  <c r="BJ8" i="242"/>
  <c r="BK10" i="242"/>
  <c r="BG14" i="242"/>
  <c r="BK15" i="242"/>
  <c r="BG17" i="242"/>
  <c r="BD20" i="242"/>
  <c r="BH20" i="242"/>
  <c r="BK22" i="242"/>
  <c r="BI21" i="242"/>
  <c r="BJ23" i="242"/>
  <c r="BJ27" i="242"/>
  <c r="BI9" i="242"/>
  <c r="BM30" i="242"/>
  <c r="BC10" i="242"/>
  <c r="BJ9" i="242"/>
  <c r="BM15" i="242"/>
  <c r="BH4" i="242"/>
  <c r="BJ14" i="242"/>
  <c r="BL16" i="242"/>
  <c r="BM20" i="242"/>
  <c r="BH17" i="242"/>
  <c r="BH25" i="242"/>
  <c r="BF25" i="242"/>
  <c r="BD7" i="247"/>
  <c r="T14" i="253"/>
  <c r="F38" i="253"/>
  <c r="F39" i="253"/>
  <c r="F38" i="255"/>
  <c r="T14" i="255"/>
  <c r="BI22" i="159"/>
  <c r="BI20" i="159"/>
  <c r="BC17" i="159"/>
  <c r="BL17" i="159"/>
  <c r="BK22" i="159"/>
  <c r="BF4" i="159"/>
  <c r="BK17" i="159"/>
  <c r="BJ22" i="159"/>
  <c r="BI17" i="159"/>
  <c r="BC19" i="159"/>
  <c r="BH15" i="159"/>
  <c r="BH13" i="159"/>
  <c r="BH10" i="159"/>
  <c r="BC10" i="159"/>
  <c r="BI15" i="159"/>
  <c r="BC15" i="159"/>
  <c r="BH14" i="159"/>
  <c r="BM31" i="159"/>
  <c r="BI30" i="159"/>
  <c r="BJ8" i="159"/>
  <c r="BD31" i="159"/>
  <c r="BJ30" i="159"/>
  <c r="BC13" i="159"/>
  <c r="BE8" i="159"/>
  <c r="BL30" i="159"/>
  <c r="BJ10" i="159"/>
  <c r="BK30" i="159"/>
  <c r="BG31" i="159"/>
  <c r="BD12" i="159"/>
  <c r="BC12" i="159"/>
  <c r="BM9" i="159"/>
  <c r="BC31" i="159"/>
  <c r="BF11" i="159"/>
  <c r="BD10" i="159"/>
  <c r="BL12" i="159"/>
  <c r="BD30" i="159"/>
  <c r="BK4" i="159"/>
  <c r="BK27" i="159"/>
  <c r="BF17" i="159"/>
  <c r="BC16" i="159"/>
  <c r="BD19" i="159"/>
  <c r="BM22" i="159"/>
  <c r="BC22" i="159"/>
  <c r="BD23" i="159"/>
  <c r="BF25" i="159"/>
  <c r="BC14" i="159"/>
  <c r="BH16" i="159"/>
  <c r="BJ17" i="159"/>
  <c r="BC27" i="159"/>
  <c r="BD15" i="159"/>
  <c r="BG25" i="159"/>
  <c r="BI4" i="159"/>
  <c r="BH25" i="159"/>
  <c r="BJ21" i="159"/>
  <c r="BD21" i="159"/>
  <c r="BL27" i="159"/>
  <c r="BE27" i="159"/>
  <c r="BK8" i="159"/>
  <c r="BI12" i="159"/>
  <c r="BI13" i="159"/>
  <c r="BG4" i="159"/>
  <c r="BH17" i="159"/>
  <c r="BF14" i="159"/>
  <c r="BL20" i="159"/>
  <c r="BI14" i="159"/>
  <c r="BJ23" i="159"/>
  <c r="BM19" i="159"/>
  <c r="BI10" i="159"/>
  <c r="BE19" i="159"/>
  <c r="BL13" i="159"/>
  <c r="BK11" i="159"/>
  <c r="BF12" i="159"/>
  <c r="BE13" i="159"/>
  <c r="BD13" i="159"/>
  <c r="BD25" i="159"/>
  <c r="BM20" i="159"/>
  <c r="BK25" i="159"/>
  <c r="BJ4" i="159"/>
  <c r="BI21" i="159"/>
  <c r="BK23" i="159"/>
  <c r="BM16" i="159"/>
  <c r="BG15" i="159"/>
  <c r="BM21" i="159"/>
  <c r="BL21" i="159"/>
  <c r="BJ14" i="159"/>
  <c r="BH4" i="159"/>
  <c r="BG23" i="159"/>
  <c r="BM17" i="159"/>
  <c r="BG14" i="159"/>
  <c r="BL14" i="159"/>
  <c r="BL10" i="159"/>
  <c r="BJ31" i="159"/>
  <c r="BG21" i="159"/>
  <c r="BM14" i="159"/>
  <c r="BG19" i="159"/>
  <c r="BL19" i="159"/>
  <c r="BH12" i="159"/>
  <c r="BE12" i="159"/>
  <c r="BH9" i="159"/>
  <c r="BC30" i="159"/>
  <c r="BH30" i="159"/>
  <c r="BG10" i="159"/>
  <c r="BM8" i="159"/>
  <c r="BM7" i="159" s="1"/>
  <c r="BK9" i="159"/>
  <c r="BL8" i="159"/>
  <c r="BJ9" i="159"/>
  <c r="BI8" i="159"/>
  <c r="BJ12" i="159"/>
  <c r="BH8" i="159"/>
  <c r="BM13" i="159"/>
  <c r="BK31" i="159"/>
  <c r="BD11" i="159"/>
  <c r="BM11" i="159"/>
  <c r="BL11" i="159"/>
  <c r="BF13" i="159"/>
  <c r="BH20" i="159"/>
  <c r="BI25" i="159"/>
  <c r="BE20" i="159"/>
  <c r="BK20" i="159"/>
  <c r="BD27" i="159"/>
  <c r="BE25" i="159"/>
  <c r="BJ27" i="159"/>
  <c r="BE23" i="159"/>
  <c r="BJ19" i="159"/>
  <c r="BD14" i="159"/>
  <c r="BI27" i="159"/>
  <c r="BI19" i="159"/>
  <c r="BF19" i="159"/>
  <c r="BC20" i="159"/>
  <c r="BE22" i="159"/>
  <c r="BH21" i="159"/>
  <c r="BE14" i="159"/>
  <c r="BF21" i="159"/>
  <c r="BE11" i="159"/>
  <c r="BJ11" i="159"/>
  <c r="BC8" i="159"/>
  <c r="BF22" i="159"/>
  <c r="BL25" i="159"/>
  <c r="BC25" i="159"/>
  <c r="BI23" i="159"/>
  <c r="BK16" i="159"/>
  <c r="BL23" i="159"/>
  <c r="BJ20" i="159"/>
  <c r="BJ16" i="159"/>
  <c r="BL9" i="159"/>
  <c r="BE9" i="159"/>
  <c r="BI11" i="159"/>
  <c r="BG8" i="159"/>
  <c r="BH31" i="159"/>
  <c r="BE17" i="159"/>
  <c r="BM4" i="159"/>
  <c r="BK19" i="159"/>
  <c r="BE21" i="159"/>
  <c r="BL22" i="159"/>
  <c r="BF16" i="159"/>
  <c r="BD16" i="159"/>
  <c r="BF23" i="159"/>
  <c r="BE15" i="159"/>
  <c r="BC4" i="159"/>
  <c r="BL15" i="159"/>
  <c r="BD22" i="159"/>
  <c r="BF20" i="159"/>
  <c r="BK14" i="159"/>
  <c r="BE31" i="159"/>
  <c r="BM30" i="159"/>
  <c r="BK12" i="159"/>
  <c r="BH23" i="159"/>
  <c r="BF15" i="159"/>
  <c r="BK15" i="159"/>
  <c r="BF9" i="159"/>
  <c r="BF30" i="159"/>
  <c r="BG30" i="159"/>
  <c r="BK13" i="159"/>
  <c r="BJ13" i="159"/>
  <c r="BL31" i="159"/>
  <c r="BI31" i="159"/>
  <c r="BM10" i="159"/>
  <c r="BK10" i="159"/>
  <c r="BI9" i="159"/>
  <c r="BG9" i="159"/>
  <c r="BE10" i="159"/>
  <c r="BH11" i="159"/>
  <c r="BK21" i="159"/>
  <c r="BG27" i="159"/>
  <c r="BH22" i="159"/>
  <c r="BM23" i="159"/>
  <c r="BH27" i="159"/>
  <c r="BM27" i="159"/>
  <c r="BD4" i="159"/>
  <c r="BF8" i="159"/>
  <c r="BE30" i="159"/>
  <c r="BF31" i="159"/>
  <c r="BC11" i="159"/>
  <c r="BG11" i="159"/>
  <c r="BD8" i="159"/>
  <c r="BD20" i="159"/>
  <c r="BF27" i="159"/>
  <c r="BC21" i="159"/>
  <c r="BG20" i="159"/>
  <c r="BG22" i="159"/>
  <c r="M10" i="159"/>
  <c r="M37" i="159" s="1"/>
  <c r="BE16" i="159"/>
  <c r="BJ15" i="159"/>
  <c r="BH19" i="159"/>
  <c r="BC23" i="159"/>
  <c r="BI16" i="159"/>
  <c r="BG16" i="159"/>
  <c r="BL16" i="159"/>
  <c r="BE4" i="159"/>
  <c r="BM12" i="159"/>
  <c r="BD17" i="159"/>
  <c r="BG12" i="159"/>
  <c r="BD9" i="159"/>
  <c r="BF10" i="159"/>
  <c r="BG13" i="159"/>
  <c r="BC9" i="159"/>
  <c r="BG17" i="159"/>
  <c r="BM25" i="159"/>
  <c r="BJ25" i="159"/>
  <c r="BL4" i="159"/>
  <c r="BM15" i="159"/>
  <c r="F38" i="256"/>
  <c r="T14" i="256"/>
  <c r="O31" i="248"/>
  <c r="P31" i="248" s="1"/>
  <c r="BI27" i="248"/>
  <c r="BC27" i="248"/>
  <c r="BF25" i="248"/>
  <c r="BG25" i="248"/>
  <c r="BF23" i="248"/>
  <c r="BE23" i="248"/>
  <c r="BM21" i="248"/>
  <c r="BM25" i="248"/>
  <c r="BC23" i="248"/>
  <c r="BD21" i="248"/>
  <c r="BH21" i="248"/>
  <c r="BK20" i="248"/>
  <c r="BM16" i="248"/>
  <c r="BM17" i="248"/>
  <c r="BM22" i="248"/>
  <c r="BJ20" i="248"/>
  <c r="BL22" i="248"/>
  <c r="BH19" i="248"/>
  <c r="BL16" i="248"/>
  <c r="BC16" i="248"/>
  <c r="BL20" i="248"/>
  <c r="BC20" i="248"/>
  <c r="BH16" i="248"/>
  <c r="BE14" i="248"/>
  <c r="BC4" i="248"/>
  <c r="BC15" i="248"/>
  <c r="BJ15" i="248"/>
  <c r="BJ14" i="248"/>
  <c r="BC14" i="248"/>
  <c r="BK17" i="248"/>
  <c r="BM8" i="248"/>
  <c r="BC11" i="248"/>
  <c r="BD11" i="248"/>
  <c r="BG12" i="248"/>
  <c r="BC12" i="248"/>
  <c r="BG13" i="248"/>
  <c r="BG14" i="248"/>
  <c r="BG17" i="248"/>
  <c r="BF4" i="248"/>
  <c r="BI12" i="248"/>
  <c r="BK9" i="248"/>
  <c r="BD10" i="248"/>
  <c r="BM13" i="248"/>
  <c r="BJ10" i="248"/>
  <c r="BK12" i="248"/>
  <c r="BI30" i="248"/>
  <c r="BK13" i="248"/>
  <c r="BM11" i="248"/>
  <c r="BF11" i="248"/>
  <c r="BK10" i="248"/>
  <c r="BF13" i="248"/>
  <c r="BH8" i="248"/>
  <c r="BI11" i="248"/>
  <c r="BK8" i="248"/>
  <c r="BE10" i="248"/>
  <c r="BL27" i="248"/>
  <c r="BG27" i="248"/>
  <c r="BH27" i="248"/>
  <c r="BD23" i="248"/>
  <c r="BM23" i="248"/>
  <c r="BL21" i="248"/>
  <c r="BC25" i="248"/>
  <c r="BC21" i="248"/>
  <c r="BJ22" i="248"/>
  <c r="BI22" i="248"/>
  <c r="BG20" i="248"/>
  <c r="BI17" i="248"/>
  <c r="BH23" i="248"/>
  <c r="BH20" i="248"/>
  <c r="BG19" i="248"/>
  <c r="BJ21" i="248"/>
  <c r="BD19" i="248"/>
  <c r="BD17" i="248"/>
  <c r="BC22" i="248"/>
  <c r="BF19" i="248"/>
  <c r="BL19" i="248"/>
  <c r="BK15" i="248"/>
  <c r="BF15" i="248"/>
  <c r="BE16" i="248"/>
  <c r="BI14" i="248"/>
  <c r="BJ16" i="248"/>
  <c r="BM15" i="248"/>
  <c r="BG15" i="248"/>
  <c r="BL14" i="248"/>
  <c r="BJ11" i="248"/>
  <c r="BK31" i="248"/>
  <c r="BG31" i="248"/>
  <c r="BG9" i="248"/>
  <c r="BG8" i="248"/>
  <c r="BI13" i="248"/>
  <c r="BD14" i="248"/>
  <c r="BE8" i="248"/>
  <c r="BH31" i="248"/>
  <c r="BM10" i="248"/>
  <c r="BJ31" i="248"/>
  <c r="BJ13" i="248"/>
  <c r="BD12" i="248"/>
  <c r="BM30" i="248"/>
  <c r="BG11" i="248"/>
  <c r="BH13" i="248"/>
  <c r="BJ8" i="248"/>
  <c r="BC30" i="248"/>
  <c r="BM12" i="248"/>
  <c r="BC13" i="248"/>
  <c r="BH11" i="248"/>
  <c r="BI31" i="248"/>
  <c r="BE9" i="248"/>
  <c r="BL13" i="248"/>
  <c r="BD27" i="248"/>
  <c r="BE25" i="248"/>
  <c r="BL25" i="248"/>
  <c r="BE27" i="248"/>
  <c r="BG23" i="248"/>
  <c r="BG21" i="248"/>
  <c r="BF22" i="248"/>
  <c r="BL23" i="248"/>
  <c r="BH22" i="248"/>
  <c r="BD25" i="248"/>
  <c r="BE20" i="248"/>
  <c r="BJ19" i="248"/>
  <c r="BE17" i="248"/>
  <c r="BK21" i="248"/>
  <c r="BF20" i="248"/>
  <c r="BI23" i="248"/>
  <c r="BM19" i="248"/>
  <c r="BI20" i="248"/>
  <c r="BK16" i="248"/>
  <c r="BD22" i="248"/>
  <c r="BC19" i="248"/>
  <c r="BI16" i="248"/>
  <c r="BH15" i="248"/>
  <c r="BI4" i="248"/>
  <c r="BC17" i="248"/>
  <c r="BL15" i="248"/>
  <c r="BJ17" i="248"/>
  <c r="BE15" i="248"/>
  <c r="BG4" i="248"/>
  <c r="BD4" i="248"/>
  <c r="BD9" i="248"/>
  <c r="BL30" i="248"/>
  <c r="BH30" i="248"/>
  <c r="BD30" i="248"/>
  <c r="BH10" i="248"/>
  <c r="BG16" i="248"/>
  <c r="BE4" i="248"/>
  <c r="BH14" i="248"/>
  <c r="BL8" i="248"/>
  <c r="BM9" i="248"/>
  <c r="BF12" i="248"/>
  <c r="BK30" i="248"/>
  <c r="BL31" i="248"/>
  <c r="BC8" i="248"/>
  <c r="BE11" i="248"/>
  <c r="BM31" i="248"/>
  <c r="BJ12" i="248"/>
  <c r="BG30" i="248"/>
  <c r="BK11" i="248"/>
  <c r="BC9" i="248"/>
  <c r="BL9" i="248"/>
  <c r="BE31" i="248"/>
  <c r="BF8" i="248"/>
  <c r="BH12" i="248"/>
  <c r="BD13" i="248"/>
  <c r="BF27" i="248"/>
  <c r="BJ27" i="248"/>
  <c r="BH25" i="248"/>
  <c r="BJ25" i="248"/>
  <c r="BI25" i="248"/>
  <c r="BK25" i="248"/>
  <c r="BI21" i="248"/>
  <c r="BE22" i="248"/>
  <c r="BK23" i="248"/>
  <c r="BE21" i="248"/>
  <c r="BJ23" i="248"/>
  <c r="BM20" i="248"/>
  <c r="BE19" i="248"/>
  <c r="BD16" i="248"/>
  <c r="BG22" i="248"/>
  <c r="BD20" i="248"/>
  <c r="BK22" i="248"/>
  <c r="BK19" i="248"/>
  <c r="BF17" i="248"/>
  <c r="BH17" i="248"/>
  <c r="BF21" i="248"/>
  <c r="BI19" i="248"/>
  <c r="BF16" i="248"/>
  <c r="BF14" i="248"/>
  <c r="BL4" i="248"/>
  <c r="BL17" i="248"/>
  <c r="BK14" i="248"/>
  <c r="BI15" i="248"/>
  <c r="BM14" i="248"/>
  <c r="BJ4" i="248"/>
  <c r="BM4" i="248"/>
  <c r="BC10" i="248"/>
  <c r="BL10" i="248"/>
  <c r="BJ9" i="248"/>
  <c r="BL11" i="248"/>
  <c r="BE13" i="248"/>
  <c r="BD15" i="248"/>
  <c r="BH4" i="248"/>
  <c r="BK4" i="248"/>
  <c r="BJ30" i="248"/>
  <c r="BE12" i="248"/>
  <c r="BG10" i="248"/>
  <c r="BF10" i="248"/>
  <c r="BD8" i="248"/>
  <c r="BI10" i="248"/>
  <c r="BC31" i="248"/>
  <c r="BI9" i="248"/>
  <c r="BI8" i="248"/>
  <c r="BF31" i="248"/>
  <c r="BD31" i="248"/>
  <c r="BF9" i="248"/>
  <c r="BH9" i="248"/>
  <c r="BF30" i="248"/>
  <c r="BL12" i="248"/>
  <c r="BE30" i="248"/>
  <c r="BM27" i="248"/>
  <c r="BK27" i="248"/>
  <c r="M10" i="248"/>
  <c r="M37" i="248" s="1"/>
  <c r="T14" i="159"/>
  <c r="F38" i="159"/>
  <c r="O31" i="239"/>
  <c r="P31" i="239" s="1"/>
  <c r="BD11" i="239"/>
  <c r="BM30" i="239"/>
  <c r="BL21" i="239"/>
  <c r="BH12" i="239"/>
  <c r="BH30" i="239"/>
  <c r="BD8" i="239"/>
  <c r="BF8" i="239"/>
  <c r="BE9" i="239"/>
  <c r="BE13" i="239"/>
  <c r="BG11" i="239"/>
  <c r="BF4" i="239"/>
  <c r="BI22" i="239"/>
  <c r="BG25" i="239"/>
  <c r="BC13" i="239"/>
  <c r="BH31" i="239"/>
  <c r="BD10" i="239"/>
  <c r="BE11" i="239"/>
  <c r="BJ16" i="239"/>
  <c r="BI17" i="239"/>
  <c r="BF27" i="239"/>
  <c r="BJ13" i="239"/>
  <c r="BC31" i="239"/>
  <c r="BE30" i="239"/>
  <c r="BL31" i="239"/>
  <c r="BL4" i="239"/>
  <c r="BM20" i="239"/>
  <c r="BG15" i="239"/>
  <c r="BD20" i="239"/>
  <c r="BG16" i="239"/>
  <c r="BF22" i="239"/>
  <c r="BJ22" i="239"/>
  <c r="BH23" i="239"/>
  <c r="BE27" i="239"/>
  <c r="BG8" i="239"/>
  <c r="BL13" i="239"/>
  <c r="BH9" i="239"/>
  <c r="BC14" i="239"/>
  <c r="BI15" i="239"/>
  <c r="BM16" i="239"/>
  <c r="BL20" i="239"/>
  <c r="BL19" i="239"/>
  <c r="BK23" i="239"/>
  <c r="BG27" i="239"/>
  <c r="BK12" i="239"/>
  <c r="BE10" i="239"/>
  <c r="BJ4" i="239"/>
  <c r="BH11" i="239"/>
  <c r="BH17" i="239"/>
  <c r="BJ14" i="239"/>
  <c r="BK22" i="239"/>
  <c r="BM23" i="239"/>
  <c r="BJ20" i="239"/>
  <c r="BK21" i="239"/>
  <c r="BC27" i="239"/>
  <c r="BC4" i="239"/>
  <c r="BE12" i="239"/>
  <c r="BM10" i="239"/>
  <c r="BI4" i="239"/>
  <c r="BD31" i="239"/>
  <c r="BF20" i="239"/>
  <c r="BL10" i="239"/>
  <c r="BD30" i="239"/>
  <c r="BJ8" i="239"/>
  <c r="BF31" i="239"/>
  <c r="BJ30" i="239"/>
  <c r="BJ21" i="239"/>
  <c r="BL27" i="239"/>
  <c r="BC9" i="239"/>
  <c r="BL30" i="239"/>
  <c r="BJ10" i="239"/>
  <c r="BK31" i="239"/>
  <c r="BG4" i="239"/>
  <c r="BI19" i="239"/>
  <c r="BL9" i="239"/>
  <c r="BF12" i="239"/>
  <c r="BC11" i="239"/>
  <c r="BD17" i="239"/>
  <c r="BL15" i="239"/>
  <c r="BK19" i="239"/>
  <c r="BF14" i="239"/>
  <c r="BK16" i="239"/>
  <c r="BE19" i="239"/>
  <c r="BF19" i="239"/>
  <c r="BD23" i="239"/>
  <c r="BE23" i="239"/>
  <c r="BG23" i="239"/>
  <c r="BE25" i="239"/>
  <c r="BF30" i="239"/>
  <c r="BF11" i="239"/>
  <c r="BH14" i="239"/>
  <c r="BD15" i="239"/>
  <c r="BC20" i="239"/>
  <c r="BD19" i="239"/>
  <c r="BH22" i="239"/>
  <c r="BL22" i="239"/>
  <c r="BJ23" i="239"/>
  <c r="BD27" i="239"/>
  <c r="BL8" i="239"/>
  <c r="BH13" i="239"/>
  <c r="BI11" i="239"/>
  <c r="BK11" i="239"/>
  <c r="BI9" i="239"/>
  <c r="BG14" i="239"/>
  <c r="BE16" i="239"/>
  <c r="BI16" i="239"/>
  <c r="BK20" i="239"/>
  <c r="BJ19" i="239"/>
  <c r="BH25" i="239"/>
  <c r="BC25" i="239"/>
  <c r="BF13" i="239"/>
  <c r="BM11" i="239"/>
  <c r="BF10" i="239"/>
  <c r="BG12" i="239"/>
  <c r="BC17" i="239"/>
  <c r="BL11" i="239"/>
  <c r="BI23" i="239"/>
  <c r="BC12" i="239"/>
  <c r="BD13" i="239"/>
  <c r="BD12" i="239"/>
  <c r="BI8" i="239"/>
  <c r="BI14" i="239"/>
  <c r="BH16" i="239"/>
  <c r="BI10" i="239"/>
  <c r="BH10" i="239"/>
  <c r="BM12" i="239"/>
  <c r="BL14" i="239"/>
  <c r="BC16" i="239"/>
  <c r="BG19" i="239"/>
  <c r="BG10" i="239"/>
  <c r="BI13" i="239"/>
  <c r="BK30" i="239"/>
  <c r="BG31" i="239"/>
  <c r="BE8" i="239"/>
  <c r="BD16" i="239"/>
  <c r="BF23" i="239"/>
  <c r="BM15" i="239"/>
  <c r="BK14" i="239"/>
  <c r="BE21" i="239"/>
  <c r="BM21" i="239"/>
  <c r="BK17" i="239"/>
  <c r="BD22" i="239"/>
  <c r="BJ27" i="239"/>
  <c r="BK9" i="239"/>
  <c r="BE4" i="239"/>
  <c r="BD4" i="239"/>
  <c r="BF15" i="239"/>
  <c r="BK4" i="239"/>
  <c r="BE20" i="239"/>
  <c r="BC19" i="239"/>
  <c r="BE17" i="239"/>
  <c r="BF25" i="239"/>
  <c r="BL23" i="239"/>
  <c r="BM25" i="239"/>
  <c r="BC30" i="239"/>
  <c r="BG30" i="239"/>
  <c r="BE31" i="239"/>
  <c r="BI12" i="239"/>
  <c r="BH15" i="239"/>
  <c r="BF17" i="239"/>
  <c r="BI20" i="239"/>
  <c r="BH20" i="239"/>
  <c r="BC21" i="239"/>
  <c r="BG21" i="239"/>
  <c r="BI25" i="239"/>
  <c r="BK27" i="239"/>
  <c r="BL25" i="239"/>
  <c r="BG13" i="239"/>
  <c r="BG20" i="239"/>
  <c r="BG17" i="239"/>
  <c r="BM8" i="239"/>
  <c r="BG22" i="239"/>
  <c r="BK13" i="239"/>
  <c r="BF9" i="239"/>
  <c r="BK10" i="239"/>
  <c r="BL12" i="239"/>
  <c r="BK15" i="239"/>
  <c r="BM4" i="239"/>
  <c r="BM22" i="239"/>
  <c r="BJ11" i="239"/>
  <c r="BC10" i="239"/>
  <c r="BM31" i="239"/>
  <c r="BJ9" i="239"/>
  <c r="BJ12" i="239"/>
  <c r="BE14" i="239"/>
  <c r="BC22" i="239"/>
  <c r="BD9" i="239"/>
  <c r="BH8" i="239"/>
  <c r="BM9" i="239"/>
  <c r="BJ31" i="239"/>
  <c r="BC8" i="239"/>
  <c r="BL16" i="239"/>
  <c r="BD25" i="239"/>
  <c r="BM14" i="239"/>
  <c r="BC15" i="239"/>
  <c r="BJ17" i="239"/>
  <c r="BH19" i="239"/>
  <c r="BM19" i="239"/>
  <c r="BC23" i="239"/>
  <c r="BI27" i="239"/>
  <c r="BG9" i="239"/>
  <c r="BI30" i="239"/>
  <c r="BM13" i="239"/>
  <c r="BF16" i="239"/>
  <c r="BJ15" i="239"/>
  <c r="BD21" i="239"/>
  <c r="BH21" i="239"/>
  <c r="BL17" i="239"/>
  <c r="BI21" i="239"/>
  <c r="BM27" i="239"/>
  <c r="BI31" i="239"/>
  <c r="BK8" i="239"/>
  <c r="M10" i="239"/>
  <c r="M37" i="239" s="1"/>
  <c r="BE15" i="239"/>
  <c r="BD14" i="239"/>
  <c r="BH4" i="239"/>
  <c r="BE22" i="239"/>
  <c r="BF21" i="239"/>
  <c r="BM17" i="239"/>
  <c r="BK25" i="239"/>
  <c r="BJ25" i="239"/>
  <c r="BH27" i="239"/>
  <c r="BL7" i="241"/>
  <c r="BI7" i="247"/>
  <c r="BE7" i="241"/>
  <c r="BM7" i="247"/>
  <c r="BK7" i="247"/>
  <c r="BG7" i="247"/>
  <c r="BD7" i="241"/>
  <c r="BE7" i="247"/>
  <c r="BG7" i="241"/>
  <c r="BL7" i="247"/>
  <c r="BF7" i="241"/>
  <c r="BG7" i="238"/>
  <c r="BJ7" i="247"/>
  <c r="BI7" i="241"/>
  <c r="BF12" i="256"/>
  <c r="BH7" i="247"/>
  <c r="BI27" i="256"/>
  <c r="BI14" i="256"/>
  <c r="BC11" i="256"/>
  <c r="BF14" i="256"/>
  <c r="BK14" i="256"/>
  <c r="BM31" i="256"/>
  <c r="BE21" i="256"/>
  <c r="BG17" i="256"/>
  <c r="BL20" i="256"/>
  <c r="BD23" i="256"/>
  <c r="BF30" i="256"/>
  <c r="BM23" i="256"/>
  <c r="BC31" i="256"/>
  <c r="BM11" i="256"/>
  <c r="BD11" i="256"/>
  <c r="BL10" i="256"/>
  <c r="BD10" i="256"/>
  <c r="BC8" i="256"/>
  <c r="BF16" i="256"/>
  <c r="BJ15" i="256"/>
  <c r="BL23" i="256"/>
  <c r="BJ22" i="256"/>
  <c r="BE20" i="256"/>
  <c r="BM13" i="256"/>
  <c r="BM17" i="256"/>
  <c r="BC15" i="256"/>
  <c r="BG27" i="256"/>
  <c r="BG19" i="256"/>
  <c r="BG10" i="256"/>
  <c r="BG12" i="256"/>
  <c r="BG15" i="256"/>
  <c r="BG9" i="256"/>
  <c r="BE4" i="256"/>
  <c r="BL30" i="256"/>
  <c r="BL13" i="256"/>
  <c r="BK30" i="256"/>
  <c r="BD8" i="256"/>
  <c r="BK25" i="256"/>
  <c r="BE22" i="256"/>
  <c r="BC17" i="256"/>
  <c r="BC7" i="247"/>
  <c r="BC22" i="256"/>
  <c r="BF9" i="256"/>
  <c r="BL31" i="256"/>
  <c r="BK12" i="256"/>
  <c r="BI15" i="256"/>
  <c r="BD20" i="256"/>
  <c r="BM16" i="256"/>
  <c r="BL12" i="256"/>
  <c r="BF23" i="256"/>
  <c r="BD9" i="256"/>
  <c r="BI16" i="256"/>
  <c r="BH17" i="256"/>
  <c r="BG31" i="256"/>
  <c r="BJ23" i="256"/>
  <c r="BE31" i="256"/>
  <c r="BK27" i="256"/>
  <c r="BF13" i="256"/>
  <c r="BG13" i="256"/>
  <c r="BG22" i="256"/>
  <c r="BJ16" i="256"/>
  <c r="BL21" i="256"/>
  <c r="BJ9" i="256"/>
  <c r="BK21" i="256"/>
  <c r="BH27" i="256"/>
  <c r="BL22" i="256"/>
  <c r="BG8" i="256"/>
  <c r="BE12" i="256"/>
  <c r="BG4" i="256"/>
  <c r="BJ8" i="256"/>
  <c r="BI30" i="256"/>
  <c r="BI21" i="256"/>
  <c r="BK23" i="256"/>
  <c r="BK13" i="256"/>
  <c r="BD21" i="256"/>
  <c r="BC10" i="256"/>
  <c r="BF19" i="256"/>
  <c r="BD17" i="256"/>
  <c r="BF21" i="256"/>
  <c r="BC12" i="256"/>
  <c r="BJ31" i="256"/>
  <c r="BF4" i="256"/>
  <c r="BH7" i="250"/>
  <c r="BG7" i="250"/>
  <c r="BI7" i="250"/>
  <c r="BI7" i="237"/>
  <c r="BM7" i="250"/>
  <c r="BJ7" i="250"/>
  <c r="BK7" i="250"/>
  <c r="BI7" i="240"/>
  <c r="BI8" i="256"/>
  <c r="BH31" i="256"/>
  <c r="BL15" i="256"/>
  <c r="BJ20" i="256"/>
  <c r="BK17" i="256"/>
  <c r="BC16" i="256"/>
  <c r="BF17" i="256"/>
  <c r="BJ30" i="256"/>
  <c r="BJ25" i="256"/>
  <c r="BC25" i="256"/>
  <c r="BM10" i="256"/>
  <c r="BD22" i="256"/>
  <c r="BE25" i="256"/>
  <c r="BH15" i="256"/>
  <c r="BF27" i="256"/>
  <c r="BG16" i="256"/>
  <c r="BM15" i="256"/>
  <c r="BI4" i="256"/>
  <c r="BG14" i="256"/>
  <c r="BD30" i="256"/>
  <c r="BH25" i="256"/>
  <c r="BL9" i="256"/>
  <c r="BD13" i="256"/>
  <c r="BI13" i="256"/>
  <c r="BG11" i="256"/>
  <c r="BJ11" i="256"/>
  <c r="BM20" i="256"/>
  <c r="BG20" i="256"/>
  <c r="BH7" i="240"/>
  <c r="BK7" i="240"/>
  <c r="BE7" i="250"/>
  <c r="BD7" i="250"/>
  <c r="BL7" i="250"/>
  <c r="BJ7" i="253"/>
  <c r="BM7" i="241"/>
  <c r="BC7" i="253"/>
  <c r="BL7" i="253"/>
  <c r="BI7" i="253"/>
  <c r="BD7" i="253"/>
  <c r="BH7" i="253"/>
  <c r="BC7" i="240"/>
  <c r="BL7" i="240"/>
  <c r="BC7" i="241"/>
  <c r="BL7" i="252"/>
  <c r="BK7" i="251"/>
  <c r="BC7" i="251"/>
  <c r="BC7" i="238"/>
  <c r="BI7" i="238"/>
  <c r="BC9" i="256"/>
  <c r="BM19" i="256"/>
  <c r="BE11" i="256"/>
  <c r="BH23" i="256"/>
  <c r="BH30" i="256"/>
  <c r="BK15" i="256"/>
  <c r="BF8" i="256"/>
  <c r="BE15" i="256"/>
  <c r="BG30" i="256"/>
  <c r="BE8" i="256"/>
  <c r="BM8" i="256"/>
  <c r="BM4" i="256"/>
  <c r="BC27" i="256"/>
  <c r="BF11" i="256"/>
  <c r="BD16" i="256"/>
  <c r="BJ21" i="256"/>
  <c r="BD15" i="256"/>
  <c r="BI23" i="256"/>
  <c r="BJ17" i="256"/>
  <c r="BI31" i="256"/>
  <c r="BC14" i="256"/>
  <c r="BK16" i="256"/>
  <c r="BM25" i="256"/>
  <c r="BH20" i="256"/>
  <c r="BM21" i="256"/>
  <c r="BK10" i="256"/>
  <c r="BE19" i="256"/>
  <c r="BC19" i="256"/>
  <c r="BK9" i="256"/>
  <c r="BD4" i="256"/>
  <c r="BD31" i="256"/>
  <c r="BC4" i="256"/>
  <c r="BG25" i="256"/>
  <c r="BM12" i="256"/>
  <c r="BI25" i="256"/>
  <c r="BF31" i="256"/>
  <c r="BG23" i="256"/>
  <c r="BJ12" i="256"/>
  <c r="BE14" i="256"/>
  <c r="BM22" i="256"/>
  <c r="BI22" i="256"/>
  <c r="BL8" i="256"/>
  <c r="BH22" i="256"/>
  <c r="BK11" i="256"/>
  <c r="BL19" i="256"/>
  <c r="BI9" i="256"/>
  <c r="BH19" i="256"/>
  <c r="BH13" i="256"/>
  <c r="BL17" i="256"/>
  <c r="BI12" i="256"/>
  <c r="BF10" i="256"/>
  <c r="BI20" i="256"/>
  <c r="BL27" i="256"/>
  <c r="BK20" i="256"/>
  <c r="BD27" i="256"/>
  <c r="BG7" i="253"/>
  <c r="BF7" i="240"/>
  <c r="BE7" i="240"/>
  <c r="BM7" i="240"/>
  <c r="BJ7" i="240"/>
  <c r="BG7" i="240"/>
  <c r="BJ7" i="237"/>
  <c r="BH14" i="256"/>
  <c r="BE23" i="256"/>
  <c r="BE9" i="256"/>
  <c r="BL14" i="256"/>
  <c r="BH21" i="256"/>
  <c r="BC30" i="256"/>
  <c r="BC23" i="256"/>
  <c r="BH12" i="256"/>
  <c r="BF22" i="256"/>
  <c r="BH9" i="256"/>
  <c r="BD19" i="256"/>
  <c r="BM30" i="256"/>
  <c r="BF20" i="256"/>
  <c r="BK8" i="256"/>
  <c r="BH4" i="256"/>
  <c r="BI19" i="256"/>
  <c r="BM27" i="256"/>
  <c r="BK19" i="256"/>
  <c r="BJ27" i="256"/>
  <c r="BM9" i="256"/>
  <c r="BK22" i="256"/>
  <c r="BI10" i="256"/>
  <c r="BJ4" i="256"/>
  <c r="BL4" i="256"/>
  <c r="BE30" i="256"/>
  <c r="BH16" i="256"/>
  <c r="BE27" i="256"/>
  <c r="BJ10" i="256"/>
  <c r="BE17" i="256"/>
  <c r="BJ13" i="256"/>
  <c r="BC20" i="256"/>
  <c r="BE10" i="256"/>
  <c r="BJ19" i="256"/>
  <c r="BE13" i="256"/>
  <c r="BE16" i="256"/>
  <c r="BH10" i="256"/>
  <c r="BL16" i="256"/>
  <c r="BI11" i="256"/>
  <c r="BD12" i="256"/>
  <c r="BI17" i="256"/>
  <c r="BD14" i="256"/>
  <c r="BH8" i="256"/>
  <c r="BJ14" i="256"/>
  <c r="BK31" i="256"/>
  <c r="BK4" i="256"/>
  <c r="BD25" i="256"/>
  <c r="BL11" i="256"/>
  <c r="BF25" i="256"/>
  <c r="BC13" i="256"/>
  <c r="BL25" i="256"/>
  <c r="BH11" i="256"/>
  <c r="BM14" i="256"/>
  <c r="BC21" i="256"/>
  <c r="BF15" i="256"/>
  <c r="BG21" i="256"/>
  <c r="BJ7" i="241"/>
  <c r="BK7" i="253"/>
  <c r="BF7" i="253"/>
  <c r="BD7" i="240"/>
  <c r="BK7" i="238"/>
  <c r="BE7" i="252"/>
  <c r="BE7" i="251"/>
  <c r="BG7" i="251"/>
  <c r="BK7" i="237"/>
  <c r="BC7" i="245"/>
  <c r="BD7" i="245"/>
  <c r="BI7" i="245"/>
  <c r="BG7" i="252"/>
  <c r="BF7" i="252"/>
  <c r="BL7" i="237"/>
  <c r="BE7" i="237"/>
  <c r="BJ7" i="238"/>
  <c r="BK7" i="245"/>
  <c r="BM7" i="251"/>
  <c r="BJ7" i="251"/>
  <c r="BF7" i="237"/>
  <c r="BG7" i="237"/>
  <c r="BM7" i="238"/>
  <c r="BH7" i="238"/>
  <c r="BK7" i="241"/>
  <c r="BH7" i="245"/>
  <c r="BM7" i="252"/>
  <c r="BC7" i="252"/>
  <c r="BD7" i="251"/>
  <c r="BG7" i="255"/>
  <c r="BM7" i="237"/>
  <c r="BH7" i="255"/>
  <c r="BL7" i="238"/>
  <c r="BF7" i="238"/>
  <c r="BJ7" i="245"/>
  <c r="BF7" i="245"/>
  <c r="BD7" i="252"/>
  <c r="BL7" i="251"/>
  <c r="BH7" i="251"/>
  <c r="BF7" i="251"/>
  <c r="BC7" i="237"/>
  <c r="BM7" i="255"/>
  <c r="BC7" i="255"/>
  <c r="BD7" i="255"/>
  <c r="BI7" i="255"/>
  <c r="BH7" i="241"/>
  <c r="BD7" i="238"/>
  <c r="BM7" i="245"/>
  <c r="BG7" i="245"/>
  <c r="BE7" i="245"/>
  <c r="BI7" i="252"/>
  <c r="BK7" i="252"/>
  <c r="BH7" i="252"/>
  <c r="BI7" i="251"/>
  <c r="BK7" i="255"/>
  <c r="BL7" i="255"/>
  <c r="BL7" i="246" l="1"/>
  <c r="BF7" i="159"/>
  <c r="BL7" i="239"/>
  <c r="BK7" i="239"/>
  <c r="BH7" i="246"/>
  <c r="BD7" i="248"/>
  <c r="BM7" i="244"/>
  <c r="BM7" i="249"/>
  <c r="BL7" i="249"/>
  <c r="BG7" i="249"/>
  <c r="BE7" i="249"/>
  <c r="BC7" i="249"/>
  <c r="BH7" i="249"/>
  <c r="BJ7" i="249"/>
  <c r="BK7" i="249"/>
  <c r="BI7" i="249"/>
  <c r="BE7" i="242"/>
  <c r="BF7" i="249"/>
  <c r="BK7" i="244"/>
  <c r="BK7" i="246"/>
  <c r="BF7" i="246"/>
  <c r="BJ7" i="244"/>
  <c r="BJ7" i="246"/>
  <c r="BE7" i="246"/>
  <c r="BD7" i="244"/>
  <c r="BL7" i="244"/>
  <c r="BC7" i="246"/>
  <c r="BG7" i="246"/>
  <c r="BI7" i="246"/>
  <c r="BM7" i="246"/>
  <c r="BD7" i="246"/>
  <c r="BI7" i="244"/>
  <c r="BG7" i="244"/>
  <c r="BL7" i="242"/>
  <c r="BF7" i="244"/>
  <c r="BH7" i="244"/>
  <c r="BH7" i="256"/>
  <c r="BC7" i="242"/>
  <c r="BF7" i="242"/>
  <c r="BM7" i="242"/>
  <c r="BG7" i="242"/>
  <c r="BD7" i="242"/>
  <c r="BH7" i="242"/>
  <c r="BJ7" i="242"/>
  <c r="BI7" i="242"/>
  <c r="BK7" i="242"/>
  <c r="BK7" i="248"/>
  <c r="BH7" i="239"/>
  <c r="BC7" i="239"/>
  <c r="BE7" i="239"/>
  <c r="BG7" i="248"/>
  <c r="BH7" i="159"/>
  <c r="BI7" i="239"/>
  <c r="BJ7" i="239"/>
  <c r="BF7" i="239"/>
  <c r="BI7" i="248"/>
  <c r="BL7" i="248"/>
  <c r="BM7" i="248"/>
  <c r="BD7" i="159"/>
  <c r="BI7" i="159"/>
  <c r="BM7" i="239"/>
  <c r="BG7" i="239"/>
  <c r="BD7" i="239"/>
  <c r="BK7" i="159"/>
  <c r="BF7" i="248"/>
  <c r="BJ7" i="248"/>
  <c r="BL7" i="159"/>
  <c r="BC7" i="248"/>
  <c r="BE7" i="248"/>
  <c r="BH7" i="248"/>
  <c r="BG7" i="159"/>
  <c r="BC7" i="159"/>
  <c r="BE7" i="159"/>
  <c r="BJ7" i="159"/>
  <c r="BL7" i="256"/>
  <c r="BJ7" i="256"/>
  <c r="BD7" i="256"/>
  <c r="BF7" i="256"/>
  <c r="BG7" i="256"/>
  <c r="BC7" i="256"/>
  <c r="BI7" i="256"/>
  <c r="BE7" i="256"/>
  <c r="BM7" i="256"/>
  <c r="BK7" i="256"/>
</calcChain>
</file>

<file path=xl/sharedStrings.xml><?xml version="1.0" encoding="utf-8"?>
<sst xmlns="http://schemas.openxmlformats.org/spreadsheetml/2006/main" count="4957" uniqueCount="242">
  <si>
    <t>Total payments</t>
  </si>
  <si>
    <t>Date</t>
  </si>
  <si>
    <t>Tax</t>
  </si>
  <si>
    <t>Original</t>
  </si>
  <si>
    <t>Adjust</t>
  </si>
  <si>
    <t>Final</t>
  </si>
  <si>
    <t>Comment</t>
  </si>
  <si>
    <t>Amount</t>
  </si>
  <si>
    <t>Rec. no.</t>
  </si>
  <si>
    <t>Tax paid not reported</t>
  </si>
  <si>
    <t>N°</t>
  </si>
  <si>
    <t>Per Company</t>
  </si>
  <si>
    <t>Per Government</t>
  </si>
  <si>
    <t>No.</t>
  </si>
  <si>
    <t>Comments</t>
  </si>
  <si>
    <t>Total differences</t>
  </si>
  <si>
    <t>Tax paid reported but outside the period covered</t>
  </si>
  <si>
    <t>Total Extractive company Adjustments</t>
  </si>
  <si>
    <t>Tax paid reported but outside the reconciliation scope</t>
  </si>
  <si>
    <t>Total Government Adjustments</t>
  </si>
  <si>
    <t>Reporting period:</t>
  </si>
  <si>
    <t>Description of Payment</t>
  </si>
  <si>
    <t>Final difference</t>
  </si>
  <si>
    <t>Company name:</t>
  </si>
  <si>
    <t>Tax amount incorrectly reported</t>
  </si>
  <si>
    <t>Tax reported but not paid</t>
  </si>
  <si>
    <t>Tax incorrectly classified</t>
  </si>
  <si>
    <t>Company Adjustments</t>
  </si>
  <si>
    <t>Government adjustments</t>
  </si>
  <si>
    <t>Adjustment Company</t>
  </si>
  <si>
    <t>Adjustment Govt</t>
  </si>
  <si>
    <t>Tax received not reported</t>
  </si>
  <si>
    <t>Tax reported but not received</t>
  </si>
  <si>
    <t>Tax received on other identification number</t>
  </si>
  <si>
    <t>Total adjustment</t>
  </si>
  <si>
    <t>Company adjustment summary</t>
  </si>
  <si>
    <t>Government adjustment summary</t>
  </si>
  <si>
    <t>Total adjustments</t>
  </si>
  <si>
    <t>Tax not reported by the extractive company</t>
  </si>
  <si>
    <t>Tax not reported by the Govt Body</t>
  </si>
  <si>
    <t>Revenu stream</t>
  </si>
  <si>
    <t xml:space="preserve">Total </t>
  </si>
  <si>
    <t>Final difference breakdown</t>
  </si>
  <si>
    <t>other</t>
  </si>
  <si>
    <t>Revenu Stream</t>
  </si>
  <si>
    <t>Ref.</t>
  </si>
  <si>
    <t>CCNN Plc</t>
  </si>
  <si>
    <t>TIN</t>
  </si>
  <si>
    <t>B- Unilateral company disclosures</t>
  </si>
  <si>
    <t xml:space="preserve">8.4- Withholding Tax  </t>
  </si>
  <si>
    <t>BAR/SSI/125/VOL/159</t>
  </si>
  <si>
    <t>No evidence of payment</t>
  </si>
  <si>
    <t>Sale Split</t>
  </si>
  <si>
    <t>Supervision Fees</t>
  </si>
  <si>
    <t>Other significant payments (&gt; 50,000 USD)</t>
  </si>
  <si>
    <t>Royalties (10%)</t>
  </si>
  <si>
    <t xml:space="preserve">      Royalties 3% for MGE</t>
  </si>
  <si>
    <t xml:space="preserve">      Royalties 7% for IRD</t>
  </si>
  <si>
    <t>Emporium Fees / Sale Fees</t>
  </si>
  <si>
    <t>Contribution to the State/region social development fund</t>
  </si>
  <si>
    <t>Registry number</t>
  </si>
  <si>
    <t>Mandatory Corporate Social Responsibility</t>
  </si>
  <si>
    <t>Voluntary Corporate Social Responsibility</t>
  </si>
  <si>
    <t>978/2005-2006</t>
  </si>
  <si>
    <t>1047/2007-2008 ( 23.11.2007 )</t>
  </si>
  <si>
    <t>7/2000-2001</t>
  </si>
  <si>
    <t>952/1995-1996</t>
  </si>
  <si>
    <t>1630/1999-2000</t>
  </si>
  <si>
    <t>363/ 1995-1996</t>
  </si>
  <si>
    <t>872/2007-2008</t>
  </si>
  <si>
    <t>1043 / 1995-1996</t>
  </si>
  <si>
    <t>448/95-96</t>
  </si>
  <si>
    <t>1273 of 1996-1997</t>
  </si>
  <si>
    <t>742/1994-1995</t>
  </si>
  <si>
    <t>1999/2010-2011</t>
  </si>
  <si>
    <t>Not material difference &lt; 5 Million Kyats</t>
  </si>
  <si>
    <t>Type of payment/Revenue</t>
  </si>
  <si>
    <t>Received Amount</t>
  </si>
  <si>
    <t>Kyat</t>
  </si>
  <si>
    <t>USD</t>
  </si>
  <si>
    <t>EUR</t>
  </si>
  <si>
    <t>Ministry of Mines
Myanmar Gems Enterprise (MGE)</t>
  </si>
  <si>
    <t>States/Regions</t>
  </si>
  <si>
    <t>Unilateral disclosure of MGE</t>
  </si>
  <si>
    <t>Amount in MMK</t>
  </si>
  <si>
    <t>Amount in EUR</t>
  </si>
  <si>
    <t>Total Amount in MMK</t>
  </si>
  <si>
    <t>Production Split (Government and SOEs share)</t>
  </si>
  <si>
    <t>Ministry of Natural Resources and Environmental Conservation (MONREC)
Myanmar Gems Enterprise (MGE)
Dept of Mines (DOM)
Forest Department</t>
  </si>
  <si>
    <t>Royalties on production - 20% collected by/paid to  MGE</t>
  </si>
  <si>
    <t>Royalties on production- 20% collected by/paid to  DOM</t>
  </si>
  <si>
    <t>Sale Split - 40%</t>
  </si>
  <si>
    <t>Royalties on Sales- 7%</t>
  </si>
  <si>
    <t>Service  Fees - 3%, 1%</t>
  </si>
  <si>
    <t>Permit fees</t>
  </si>
  <si>
    <t>Incentive fees 1%, 2%</t>
  </si>
  <si>
    <t>Commercial Tax - 15%, 5% collected by (paid to) MGE</t>
  </si>
  <si>
    <t>Land rental fees</t>
  </si>
  <si>
    <t>Environmental / Plantation fees</t>
  </si>
  <si>
    <t>Ministry of Planing and Finance
IRD
Customs department</t>
  </si>
  <si>
    <t>Corporate Income Tax (CIT)</t>
  </si>
  <si>
    <t>Commercial Tax</t>
  </si>
  <si>
    <t>Custom Duties</t>
  </si>
  <si>
    <t>Royalties on Sales</t>
  </si>
  <si>
    <t>Central Committee (MONREC)</t>
  </si>
  <si>
    <t>Ministry of Natural Resources and Environmental Conservation (MONREC)
Department of Mines
MGE</t>
  </si>
  <si>
    <t>Payments in Kind</t>
  </si>
  <si>
    <t>Payments in Cash</t>
  </si>
  <si>
    <t xml:space="preserve">Social  Payments </t>
  </si>
  <si>
    <t>Myanmar Win Gate Gems &amp; Jewellery Mining</t>
  </si>
  <si>
    <t>Sein Lom Taung Tan Gems Ltd. (*)</t>
  </si>
  <si>
    <t>Yar Za Htar Ne Gems Co;Ltd. (*)</t>
  </si>
  <si>
    <t>Myanmar Imperial Jade(Gems &amp; Jewellery) (*)</t>
  </si>
  <si>
    <t>Wai Aung Gabar Gems Co; Ltd. (*)</t>
  </si>
  <si>
    <t>Ayar Jade Co; Ltd.</t>
  </si>
  <si>
    <t>Myat Yamon Gems Co;Ltd. (*)</t>
  </si>
  <si>
    <t>Myanmar Sithu Jewellery (*)</t>
  </si>
  <si>
    <t>Linn Lett Win Yadanar Gems (*)</t>
  </si>
  <si>
    <t>Khin Zaw Aung &amp; Brothers Gems &amp; Jewellery (*)</t>
  </si>
  <si>
    <t>Shwe Gaung Gaung Gems</t>
  </si>
  <si>
    <t>Great Genesis Gems Co; Ltd. (*)</t>
  </si>
  <si>
    <t>Richest Gems Co;Ltd. (*)</t>
  </si>
  <si>
    <t>Kyaing International Gems (*)</t>
  </si>
  <si>
    <t>Phyo Thiha Kyaw Gems</t>
  </si>
  <si>
    <t>Kyay Sin Phyu</t>
  </si>
  <si>
    <t xml:space="preserve">Chaow Brothers Gemstone </t>
  </si>
  <si>
    <t>Pang Huke Duwa Co; Ltd.</t>
  </si>
  <si>
    <t>Kachin National Development</t>
  </si>
  <si>
    <t xml:space="preserve">Silver Elephant Gems </t>
  </si>
  <si>
    <t>Myo Nwe Gems &amp; Jewellery</t>
  </si>
  <si>
    <t>Shining Star Light Gems &amp; Jewellery (*)</t>
  </si>
  <si>
    <t>Myanma Seinn Lei Aung Gems</t>
  </si>
  <si>
    <t>Thi Raw Mani Gems &amp; Jewellery (*)</t>
  </si>
  <si>
    <t>Yadanar San Shwin Gems Co., Ltd</t>
  </si>
  <si>
    <t>SHWE BYAIN PHYU CO</t>
  </si>
  <si>
    <t>NILAR YOMA TRADING</t>
  </si>
  <si>
    <t>Jade Mountain Gems Co;Ltd. (*)</t>
  </si>
  <si>
    <t>Kyay Lin</t>
  </si>
  <si>
    <t>Yadanar Kaung Kin Gems &amp;JewelleryCo;Ltd</t>
  </si>
  <si>
    <t>Golden Wallet Jewellery Co.,Ltd</t>
  </si>
  <si>
    <t>636 / 2007 - 2008</t>
  </si>
  <si>
    <t>696/2005-2006</t>
  </si>
  <si>
    <t>92 /2009-2010</t>
  </si>
  <si>
    <t>787 / 2000-2001</t>
  </si>
  <si>
    <t>919/ 1996-1997 (13-9-1996)</t>
  </si>
  <si>
    <t>1117/2007-2008</t>
  </si>
  <si>
    <t>990/ 2006-2007</t>
  </si>
  <si>
    <t>737/2007-2008</t>
  </si>
  <si>
    <t xml:space="preserve">780/2014-2015 </t>
  </si>
  <si>
    <t>942/1999-2000 (8-October-1999)</t>
  </si>
  <si>
    <t>4361/2012-2013</t>
  </si>
  <si>
    <t>357/1995-1996</t>
  </si>
  <si>
    <t>268/2001-2002</t>
  </si>
  <si>
    <t>901/2011-2012</t>
  </si>
  <si>
    <t>2302/2011-2012</t>
  </si>
  <si>
    <t>164/2002-2003</t>
  </si>
  <si>
    <t>1066/2012-2013</t>
  </si>
  <si>
    <t>462 ( 1995 - 1996 )</t>
  </si>
  <si>
    <t>598 / 1999-2000</t>
  </si>
  <si>
    <t>432/1999-2000</t>
  </si>
  <si>
    <t>220/3004-2005</t>
  </si>
  <si>
    <t>1675/1999-2000</t>
  </si>
  <si>
    <t>252/2003-2004</t>
  </si>
  <si>
    <t>816/1995-1996</t>
  </si>
  <si>
    <t>2098 / 2005-2006</t>
  </si>
  <si>
    <t>1113/20067-2007</t>
  </si>
  <si>
    <t>2145 / 2005- 2006</t>
  </si>
  <si>
    <t>31 / 2006 -2007</t>
  </si>
  <si>
    <t>34 / 2006-2007</t>
  </si>
  <si>
    <t>51 / 2006-2007</t>
  </si>
  <si>
    <t>1188/2000-2001</t>
  </si>
  <si>
    <t>786/2002-2003(11.3.2003)</t>
  </si>
  <si>
    <t>1297 / 1995-1996</t>
  </si>
  <si>
    <t>203/2000-2001</t>
  </si>
  <si>
    <t>1161/2003-2004</t>
  </si>
  <si>
    <t>155/2004-2005 ( 5.4.2004 )</t>
  </si>
  <si>
    <t>792/2002-2003</t>
  </si>
  <si>
    <t>602 of 2011-2012</t>
  </si>
  <si>
    <t>88 / 2000-2001</t>
  </si>
  <si>
    <t>617 ( 2004 - 2005 )</t>
  </si>
  <si>
    <t>67/2008-2009 (8.4.2008) 1685/MCO</t>
  </si>
  <si>
    <t>137 /2010-2011</t>
  </si>
  <si>
    <t>250/1999-2000</t>
  </si>
  <si>
    <t>Shwe Pyi Tha Gems Trading &amp; Faceting</t>
  </si>
  <si>
    <t xml:space="preserve">Yadanar Taung Tann Gems </t>
  </si>
  <si>
    <t>Kan Pwint Oo Gems &amp; Jewellery</t>
  </si>
  <si>
    <t xml:space="preserve">Green Comet Gems </t>
  </si>
  <si>
    <t>Nay La Pwint Gems Co; Ltd. (*)</t>
  </si>
  <si>
    <t>Khaing Lon Gems Co;Ltd.</t>
  </si>
  <si>
    <t>Yadanar Yaung Chi Gems Co;Ltd. (*)</t>
  </si>
  <si>
    <t>SEIN THURA SAN GEMS COMPANY</t>
  </si>
  <si>
    <t>Lucky Star</t>
  </si>
  <si>
    <t>San Taw Win Gems &amp; Jewellery</t>
  </si>
  <si>
    <t>Mega Stone Co;Ltd</t>
  </si>
  <si>
    <t>Ayar Yadanar</t>
  </si>
  <si>
    <t>Kaung Myat Thukha</t>
  </si>
  <si>
    <t>Unity Gems Co;Ltd.</t>
  </si>
  <si>
    <t>Thiha &amp; Three Brothers Gems &amp; Jewellery</t>
  </si>
  <si>
    <t>Emerald Garden</t>
  </si>
  <si>
    <t>Green Light Treasure 
Co.,Ltd</t>
  </si>
  <si>
    <t>Xie Family Co.,Ltd (*)</t>
  </si>
  <si>
    <t>Sale Split - 40% 25%</t>
  </si>
  <si>
    <t>8- Commercial Tax - 15%, 5% collected by (paid to) MGE</t>
  </si>
  <si>
    <t>7- Incentive fees 1%, 2%</t>
  </si>
  <si>
    <t>17- Emporium Fees / Sale Fees</t>
  </si>
  <si>
    <t>15- Royalties on Sales</t>
  </si>
  <si>
    <t>13- Commercial Tax</t>
  </si>
  <si>
    <t>1- Royalties on production - 20% collected by/paid to  MGE</t>
  </si>
  <si>
    <t>2- Royalties on production- 20% collected by/paid to  DOM</t>
  </si>
  <si>
    <t>11- Other significant payments (&gt; 50,000 USD)</t>
  </si>
  <si>
    <t>5- Service  Fees - 3%, 1%</t>
  </si>
  <si>
    <t>4- Royalties on Sales- 7%</t>
  </si>
  <si>
    <t>6- Permit fees</t>
  </si>
  <si>
    <t>April 2015 to March 2016</t>
  </si>
  <si>
    <t>Myanma Gon Yi Gems &amp; Jewellery</t>
  </si>
  <si>
    <t>6608/6609</t>
  </si>
  <si>
    <t>1440/2015</t>
  </si>
  <si>
    <t>3- Sale Split - 40%</t>
  </si>
  <si>
    <t>5521/5522</t>
  </si>
  <si>
    <t>5523/5524</t>
  </si>
  <si>
    <t>6199/6200</t>
  </si>
  <si>
    <t>6201/6202</t>
  </si>
  <si>
    <t>7026/Yaryi-11</t>
  </si>
  <si>
    <t>1385/2016</t>
  </si>
  <si>
    <t>20.5.15</t>
  </si>
  <si>
    <t>22.7.15</t>
  </si>
  <si>
    <t>27.10.15</t>
  </si>
  <si>
    <t>10.2.16</t>
  </si>
  <si>
    <t>12- Corporate Income Tax (CIT)</t>
  </si>
  <si>
    <t>14- Custom Duties</t>
  </si>
  <si>
    <t>29.7.15</t>
  </si>
  <si>
    <t>30.7.15</t>
  </si>
  <si>
    <t>29.9.15</t>
  </si>
  <si>
    <t>27.1.2016</t>
  </si>
  <si>
    <t>21.5.15</t>
  </si>
  <si>
    <t>30.9.15</t>
  </si>
  <si>
    <t>2.2.15</t>
  </si>
  <si>
    <t>22.5.15</t>
  </si>
  <si>
    <t>29.10.15</t>
  </si>
  <si>
    <t>Other significant payments (&gt; 50,000 USD) IRD</t>
  </si>
  <si>
    <t/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</si>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</sst>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3" formatCode="_(* #,##0.00_);_(* \(#,##0.00\);_(* &quot;-&quot;??_);_(@_)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_-* #,##0.00_-;\-* #,##0.00_-;_-* &quot;-&quot;??_-;_-@_-"/>
    <numFmt numFmtId="167" formatCode="_-* #,##0.00_-;\-* #,##0.00_-;_-* &quot;-&quot;_-;_-@_-"/>
    <numFmt numFmtId="168" formatCode="[$-40C]dddd\ d\ mmmm\ yyyy"/>
    <numFmt numFmtId="169" formatCode="#,##0\ &quot;€&quot;"/>
    <numFmt numFmtId="170" formatCode="#,##0_);\(&quot;&quot;#,##0\);_-* &quot;-&quot;??_-;_-@_-"/>
    <numFmt numFmtId="171" formatCode="#,##0_ ;[Red]\-#,##0\ "/>
    <numFmt numFmtId="172" formatCode="dd/mm/yy;@"/>
    <numFmt numFmtId="173" formatCode="_(* #,##0_);_(* \(#,##0\);_(* &quot;-&quot;??_);_(@_)"/>
    <numFmt numFmtId="174" formatCode="#,##0.00_);\(&quot;&quot;#,##0.00\);_-* &quot;-&quot;??_-;_-@_-"/>
    <numFmt numFmtId="175" formatCode="_-* #,##0\ _€_-;\-* #,##0\ _€_-;_-* &quot;-&quot;??\ _€_-;_-@_-"/>
    <numFmt numFmtId="176" formatCode="#,##0.0"/>
    <numFmt numFmtId="177" formatCode="#,##0.000"/>
    <numFmt numFmtId="178" formatCode="_-* #,##0_-;\-* #,##0_-;_-* &quot;-&quot;??_-;_-@_-"/>
  </numFmts>
  <fonts count="84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u/>
      <sz val="8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0"/>
      <color indexed="8"/>
      <name val="Times New Roman"/>
      <family val="2"/>
    </font>
    <font>
      <sz val="10"/>
      <color indexed="9"/>
      <name val="Times New Roman"/>
      <family val="2"/>
    </font>
    <font>
      <sz val="10"/>
      <color indexed="10"/>
      <name val="Times New Roman"/>
      <family val="2"/>
    </font>
    <font>
      <b/>
      <sz val="10"/>
      <color indexed="52"/>
      <name val="Times New Roman"/>
      <family val="2"/>
    </font>
    <font>
      <sz val="10"/>
      <color indexed="52"/>
      <name val="Times New Roman"/>
      <family val="2"/>
    </font>
    <font>
      <sz val="10"/>
      <color indexed="62"/>
      <name val="Times New Roman"/>
      <family val="2"/>
    </font>
    <font>
      <sz val="10"/>
      <color indexed="20"/>
      <name val="Times New Roman"/>
      <family val="2"/>
    </font>
    <font>
      <sz val="10"/>
      <color indexed="60"/>
      <name val="Times New Roman"/>
      <family val="2"/>
    </font>
    <font>
      <sz val="10"/>
      <color indexed="17"/>
      <name val="Times New Roman"/>
      <family val="2"/>
    </font>
    <font>
      <b/>
      <sz val="10"/>
      <color indexed="63"/>
      <name val="Times New Roman"/>
      <family val="2"/>
    </font>
    <font>
      <i/>
      <sz val="10"/>
      <color indexed="23"/>
      <name val="Times New Roman"/>
      <family val="2"/>
    </font>
    <font>
      <b/>
      <sz val="15"/>
      <color indexed="56"/>
      <name val="Times New Roman"/>
      <family val="2"/>
    </font>
    <font>
      <b/>
      <sz val="13"/>
      <color indexed="56"/>
      <name val="Times New Roman"/>
      <family val="2"/>
    </font>
    <font>
      <b/>
      <sz val="11"/>
      <color indexed="56"/>
      <name val="Times New Roman"/>
      <family val="2"/>
    </font>
    <font>
      <b/>
      <sz val="10"/>
      <color indexed="8"/>
      <name val="Times New Roman"/>
      <family val="2"/>
    </font>
    <font>
      <b/>
      <sz val="10"/>
      <color indexed="9"/>
      <name val="Times New Roman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2"/>
      <name val="宋体"/>
      <charset val="134"/>
    </font>
    <font>
      <sz val="11"/>
      <color indexed="8"/>
      <name val="宋体"/>
      <charset val="134"/>
    </font>
    <font>
      <sz val="11"/>
      <color indexed="9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color indexed="20"/>
      <name val="宋体"/>
      <charset val="134"/>
    </font>
    <font>
      <sz val="11"/>
      <color indexed="17"/>
      <name val="宋体"/>
      <charset val="134"/>
    </font>
    <font>
      <b/>
      <sz val="11"/>
      <color indexed="8"/>
      <name val="宋体"/>
      <charset val="134"/>
    </font>
    <font>
      <b/>
      <sz val="11"/>
      <color indexed="5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8"/>
      <color theme="1"/>
      <name val="Arial"/>
      <family val="2"/>
    </font>
    <font>
      <b/>
      <sz val="8"/>
      <color rgb="FFFFFFFF"/>
      <name val="Arial"/>
      <family val="2"/>
    </font>
    <font>
      <b/>
      <sz val="9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b/>
      <u val="singleAccounting"/>
      <sz val="8"/>
      <name val="Arial"/>
      <family val="2"/>
    </font>
    <font>
      <b/>
      <sz val="8"/>
      <color rgb="FFFF0000"/>
      <name val="Arial"/>
      <family val="2"/>
    </font>
    <font>
      <u/>
      <sz val="8"/>
      <color theme="10"/>
      <name val="Arial"/>
      <family val="2"/>
    </font>
    <font>
      <sz val="10"/>
      <color theme="1"/>
      <name val="Times New Roman"/>
      <family val="1"/>
    </font>
    <font>
      <sz val="11"/>
      <color theme="1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10"/>
      <color theme="0"/>
      <name val="Arial"/>
      <family val="2"/>
    </font>
    <font>
      <b/>
      <i/>
      <sz val="10"/>
      <color theme="0"/>
      <name val="Arial"/>
      <family val="2"/>
    </font>
    <font>
      <i/>
      <sz val="10"/>
      <name val="Arial"/>
      <family val="2"/>
    </font>
    <font>
      <b/>
      <sz val="1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rgb="FFFFFF00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mediumGray">
        <bgColor theme="0" tint="-0.249977111117893"/>
      </patternFill>
    </fill>
  </fills>
  <borders count="2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 style="thick">
        <color rgb="FF4F81BD"/>
      </top>
      <bottom/>
      <diagonal/>
    </border>
    <border>
      <left/>
      <right/>
      <top style="thick">
        <color theme="4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8" tint="-0.24994659260841701"/>
      </bottom>
      <diagonal/>
    </border>
  </borders>
  <cellStyleXfs count="1879">
    <xf numFmtId="0" fontId="0" fillId="0" borderId="0"/>
    <xf numFmtId="0" fontId="21" fillId="0" borderId="0"/>
    <xf numFmtId="0" fontId="22" fillId="0" borderId="0"/>
    <xf numFmtId="0" fontId="23" fillId="0" borderId="0"/>
    <xf numFmtId="0" fontId="21" fillId="0" borderId="0"/>
    <xf numFmtId="0" fontId="24" fillId="0" borderId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2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3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10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5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8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12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3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5" fillId="20" borderId="1" applyNumberFormat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6" fillId="0" borderId="2" applyNumberFormat="0" applyFill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2" fillId="21" borderId="3" applyNumberFormat="0" applyFon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0" fontId="37" fillId="7" borderId="1" applyNumberFormat="0" applyAlignment="0" applyProtection="0"/>
    <xf numFmtId="164" fontId="21" fillId="0" borderId="0" applyFont="0" applyFill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0" fontId="38" fillId="3" borderId="0" applyNumberFormat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8" fillId="0" borderId="0" applyFont="0" applyFill="0" applyBorder="0" applyAlignment="0" applyProtection="0"/>
    <xf numFmtId="168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43" fontId="28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9" fillId="22" borderId="0" applyNumberFormat="0" applyBorder="0" applyAlignment="0" applyProtection="0"/>
    <xf numFmtId="0" fontId="32" fillId="0" borderId="0"/>
    <xf numFmtId="0" fontId="3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wrapText="1"/>
    </xf>
    <xf numFmtId="0" fontId="21" fillId="0" borderId="0"/>
    <xf numFmtId="0" fontId="28" fillId="0" borderId="0"/>
    <xf numFmtId="0" fontId="28" fillId="0" borderId="0"/>
    <xf numFmtId="0" fontId="21" fillId="0" borderId="0"/>
    <xf numFmtId="0" fontId="21" fillId="0" borderId="0"/>
    <xf numFmtId="0" fontId="20" fillId="0" borderId="0"/>
    <xf numFmtId="0" fontId="31" fillId="0" borderId="0"/>
    <xf numFmtId="0" fontId="21" fillId="0" borderId="0"/>
    <xf numFmtId="0" fontId="21" fillId="0" borderId="0"/>
    <xf numFmtId="0" fontId="29" fillId="0" borderId="0"/>
    <xf numFmtId="0" fontId="21" fillId="0" borderId="0">
      <alignment wrapText="1"/>
    </xf>
    <xf numFmtId="0" fontId="3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1" fillId="20" borderId="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3" fillId="0" borderId="5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0" fontId="47" fillId="23" borderId="9" applyNumberFormat="0" applyAlignment="0" applyProtection="0"/>
    <xf numFmtId="165" fontId="49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9" fillId="0" borderId="0"/>
    <xf numFmtId="9" fontId="49" fillId="0" borderId="0" applyFont="0" applyFill="0" applyBorder="0" applyAlignment="0" applyProtection="0"/>
    <xf numFmtId="0" fontId="49" fillId="0" borderId="0"/>
    <xf numFmtId="0" fontId="18" fillId="0" borderId="0"/>
    <xf numFmtId="0" fontId="18" fillId="0" borderId="0"/>
    <xf numFmtId="43" fontId="21" fillId="0" borderId="0" applyFont="0" applyFill="0" applyBorder="0" applyAlignment="0" applyProtection="0"/>
    <xf numFmtId="0" fontId="28" fillId="0" borderId="0"/>
    <xf numFmtId="0" fontId="50" fillId="0" borderId="0"/>
    <xf numFmtId="0" fontId="51" fillId="2" borderId="0" applyNumberFormat="0" applyBorder="0" applyAlignment="0" applyProtection="0">
      <alignment vertical="center"/>
    </xf>
    <xf numFmtId="0" fontId="51" fillId="3" borderId="0" applyNumberFormat="0" applyBorder="0" applyAlignment="0" applyProtection="0">
      <alignment vertical="center"/>
    </xf>
    <xf numFmtId="0" fontId="51" fillId="4" borderId="0" applyNumberFormat="0" applyBorder="0" applyAlignment="0" applyProtection="0">
      <alignment vertical="center"/>
    </xf>
    <xf numFmtId="0" fontId="51" fillId="5" borderId="0" applyNumberFormat="0" applyBorder="0" applyAlignment="0" applyProtection="0">
      <alignment vertical="center"/>
    </xf>
    <xf numFmtId="0" fontId="51" fillId="6" borderId="0" applyNumberFormat="0" applyBorder="0" applyAlignment="0" applyProtection="0">
      <alignment vertical="center"/>
    </xf>
    <xf numFmtId="0" fontId="51" fillId="7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9" borderId="0" applyNumberFormat="0" applyBorder="0" applyAlignment="0" applyProtection="0">
      <alignment vertical="center"/>
    </xf>
    <xf numFmtId="0" fontId="51" fillId="10" borderId="0" applyNumberFormat="0" applyBorder="0" applyAlignment="0" applyProtection="0">
      <alignment vertical="center"/>
    </xf>
    <xf numFmtId="0" fontId="51" fillId="5" borderId="0" applyNumberFormat="0" applyBorder="0" applyAlignment="0" applyProtection="0">
      <alignment vertical="center"/>
    </xf>
    <xf numFmtId="0" fontId="51" fillId="8" borderId="0" applyNumberFormat="0" applyBorder="0" applyAlignment="0" applyProtection="0">
      <alignment vertical="center"/>
    </xf>
    <xf numFmtId="0" fontId="51" fillId="11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52" fillId="15" borderId="0" applyNumberFormat="0" applyBorder="0" applyAlignment="0" applyProtection="0">
      <alignment vertical="center"/>
    </xf>
    <xf numFmtId="0" fontId="51" fillId="0" borderId="0"/>
    <xf numFmtId="0" fontId="50" fillId="0" borderId="0"/>
    <xf numFmtId="0" fontId="53" fillId="0" borderId="0" applyNumberFormat="0" applyFill="0" applyBorder="0" applyAlignment="0" applyProtection="0">
      <alignment vertical="center"/>
    </xf>
    <xf numFmtId="0" fontId="54" fillId="0" borderId="5" applyNumberFormat="0" applyFill="0" applyAlignment="0" applyProtection="0">
      <alignment vertical="center"/>
    </xf>
    <xf numFmtId="0" fontId="55" fillId="0" borderId="6" applyNumberFormat="0" applyFill="0" applyAlignment="0" applyProtection="0">
      <alignment vertical="center"/>
    </xf>
    <xf numFmtId="0" fontId="56" fillId="0" borderId="7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3" borderId="0" applyNumberFormat="0" applyBorder="0" applyAlignment="0" applyProtection="0">
      <alignment vertical="center"/>
    </xf>
    <xf numFmtId="0" fontId="21" fillId="0" borderId="0"/>
    <xf numFmtId="0" fontId="58" fillId="4" borderId="0" applyNumberFormat="0" applyBorder="0" applyAlignment="0" applyProtection="0">
      <alignment vertical="center"/>
    </xf>
    <xf numFmtId="0" fontId="59" fillId="0" borderId="8" applyNumberFormat="0" applyFill="0" applyAlignment="0" applyProtection="0">
      <alignment vertical="center"/>
    </xf>
    <xf numFmtId="0" fontId="60" fillId="20" borderId="1" applyNumberFormat="0" applyAlignment="0" applyProtection="0">
      <alignment vertical="center"/>
    </xf>
    <xf numFmtId="0" fontId="61" fillId="23" borderId="9" applyNumberFormat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2" applyNumberFormat="0" applyFill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3" borderId="0" applyNumberFormat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52" fillId="19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6" fillId="20" borderId="4" applyNumberFormat="0" applyAlignment="0" applyProtection="0">
      <alignment vertical="center"/>
    </xf>
    <xf numFmtId="0" fontId="67" fillId="7" borderId="1" applyNumberFormat="0" applyAlignment="0" applyProtection="0">
      <alignment vertical="center"/>
    </xf>
    <xf numFmtId="0" fontId="21" fillId="21" borderId="3" applyNumberFormat="0" applyFont="0" applyAlignment="0" applyProtection="0">
      <alignment vertical="center"/>
    </xf>
    <xf numFmtId="0" fontId="50" fillId="0" borderId="0"/>
    <xf numFmtId="0" fontId="50" fillId="0" borderId="0"/>
    <xf numFmtId="0" fontId="50" fillId="0" borderId="0"/>
    <xf numFmtId="43" fontId="21" fillId="0" borderId="0" applyFont="0" applyFill="0" applyBorder="0" applyAlignment="0" applyProtection="0"/>
    <xf numFmtId="0" fontId="21" fillId="0" borderId="0"/>
    <xf numFmtId="165" fontId="21" fillId="0" borderId="0" applyFont="0" applyFill="0" applyBorder="0" applyAlignment="0" applyProtection="0"/>
    <xf numFmtId="0" fontId="18" fillId="0" borderId="0"/>
    <xf numFmtId="165" fontId="21" fillId="0" borderId="0" applyFont="0" applyFill="0" applyBorder="0" applyAlignment="0" applyProtection="0"/>
    <xf numFmtId="0" fontId="18" fillId="0" borderId="0"/>
    <xf numFmtId="9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17" fillId="0" borderId="0"/>
    <xf numFmtId="0" fontId="17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17" fillId="0" borderId="0"/>
    <xf numFmtId="9" fontId="21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6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3" fillId="0" borderId="0"/>
    <xf numFmtId="43" fontId="21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2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21" fillId="0" borderId="0"/>
    <xf numFmtId="168" fontId="77" fillId="0" borderId="0"/>
    <xf numFmtId="168" fontId="21" fillId="0" borderId="0"/>
    <xf numFmtId="168" fontId="77" fillId="0" borderId="0"/>
    <xf numFmtId="168" fontId="9" fillId="0" borderId="0"/>
    <xf numFmtId="168" fontId="9" fillId="0" borderId="0"/>
    <xf numFmtId="165" fontId="21" fillId="0" borderId="0" applyFont="0" applyFill="0" applyBorder="0" applyAlignment="0" applyProtection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5" fillId="0" borderId="0" applyNumberFormat="0" applyFill="0" applyBorder="0" applyAlignment="0" applyProtection="0"/>
    <xf numFmtId="165" fontId="68" fillId="0" borderId="0" applyFont="0" applyFill="0" applyBorder="0" applyAlignment="0" applyProtection="0"/>
    <xf numFmtId="0" fontId="5" fillId="0" borderId="0"/>
    <xf numFmtId="0" fontId="5" fillId="0" borderId="0"/>
    <xf numFmtId="0" fontId="68" fillId="0" borderId="0"/>
    <xf numFmtId="165" fontId="68" fillId="0" borderId="0" applyFont="0" applyFill="0" applyBorder="0" applyAlignment="0" applyProtection="0"/>
    <xf numFmtId="0" fontId="4" fillId="0" borderId="0"/>
    <xf numFmtId="0" fontId="4" fillId="0" borderId="0"/>
    <xf numFmtId="165" fontId="21" fillId="0" borderId="0" applyFont="0" applyFill="0" applyBorder="0" applyAlignment="0" applyProtection="0"/>
    <xf numFmtId="0" fontId="3" fillId="0" borderId="0"/>
    <xf numFmtId="165" fontId="21" fillId="0" borderId="0" applyFont="0" applyFill="0" applyBorder="0" applyAlignment="0" applyProtection="0"/>
    <xf numFmtId="0" fontId="3" fillId="0" borderId="0"/>
    <xf numFmtId="0" fontId="3" fillId="0" borderId="0"/>
    <xf numFmtId="166" fontId="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8" fillId="0" borderId="0" applyFont="0" applyFill="0" applyBorder="0" applyAlignment="0" applyProtection="0"/>
    <xf numFmtId="0" fontId="2" fillId="0" borderId="0"/>
    <xf numFmtId="0" fontId="2" fillId="0" borderId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5" fontId="2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" fillId="0" borderId="0"/>
    <xf numFmtId="0" fontId="2" fillId="0" borderId="0"/>
    <xf numFmtId="165" fontId="68" fillId="0" borderId="0" applyFont="0" applyFill="0" applyBorder="0" applyAlignment="0" applyProtection="0"/>
    <xf numFmtId="0" fontId="1" fillId="0" borderId="0"/>
    <xf numFmtId="0" fontId="1" fillId="0" borderId="0"/>
  </cellStyleXfs>
  <cellXfs count="250">
    <xf numFmtId="0" fontId="0" fillId="0" borderId="0" xfId="0"/>
    <xf numFmtId="0" fontId="26" fillId="0" borderId="0" xfId="0" applyFont="1" applyAlignment="1">
      <alignment vertical="center"/>
    </xf>
    <xf numFmtId="0" fontId="26" fillId="0" borderId="0" xfId="0" applyFont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6" fillId="0" borderId="0" xfId="0" applyFont="1"/>
    <xf numFmtId="0" fontId="25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Fill="1" applyAlignment="1">
      <alignment vertical="center"/>
    </xf>
    <xf numFmtId="171" fontId="26" fillId="0" borderId="0" xfId="4" applyNumberFormat="1" applyFont="1" applyFill="1" applyBorder="1" applyAlignment="1">
      <alignment horizontal="left" vertical="center" wrapText="1"/>
    </xf>
    <xf numFmtId="0" fontId="69" fillId="25" borderId="10" xfId="0" applyFont="1" applyFill="1" applyBorder="1" applyAlignment="1">
      <alignment horizontal="center" vertical="center" wrapText="1"/>
    </xf>
    <xf numFmtId="0" fontId="26" fillId="26" borderId="0" xfId="0" applyFont="1" applyFill="1" applyBorder="1" applyAlignment="1">
      <alignment horizontal="center" vertical="center"/>
    </xf>
    <xf numFmtId="171" fontId="26" fillId="26" borderId="0" xfId="4" applyNumberFormat="1" applyFont="1" applyFill="1" applyBorder="1" applyAlignment="1">
      <alignment horizontal="left" vertical="center" wrapText="1"/>
    </xf>
    <xf numFmtId="170" fontId="26" fillId="26" borderId="0" xfId="5" applyNumberFormat="1" applyFont="1" applyFill="1" applyBorder="1" applyAlignment="1">
      <alignment vertical="center"/>
    </xf>
    <xf numFmtId="170" fontId="26" fillId="0" borderId="0" xfId="5" applyNumberFormat="1" applyFont="1" applyFill="1" applyBorder="1" applyAlignment="1">
      <alignment vertical="center"/>
    </xf>
    <xf numFmtId="0" fontId="26" fillId="0" borderId="0" xfId="0" applyFont="1" applyAlignment="1">
      <alignment horizontal="left" vertical="center"/>
    </xf>
    <xf numFmtId="0" fontId="26" fillId="26" borderId="0" xfId="0" applyFont="1" applyFill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right" vertical="center"/>
    </xf>
    <xf numFmtId="0" fontId="69" fillId="31" borderId="0" xfId="0" applyFont="1" applyFill="1" applyBorder="1" applyAlignment="1">
      <alignment horizontal="left" vertical="center" wrapText="1"/>
    </xf>
    <xf numFmtId="0" fontId="69" fillId="31" borderId="0" xfId="0" applyFont="1" applyFill="1" applyBorder="1" applyAlignment="1">
      <alignment horizontal="center" vertical="center" wrapText="1"/>
    </xf>
    <xf numFmtId="0" fontId="25" fillId="30" borderId="0" xfId="0" applyFont="1" applyFill="1" applyAlignment="1">
      <alignment horizontal="right" vertical="center"/>
    </xf>
    <xf numFmtId="170" fontId="73" fillId="30" borderId="0" xfId="0" applyNumberFormat="1" applyFont="1" applyFill="1" applyAlignment="1">
      <alignment vertical="center"/>
    </xf>
    <xf numFmtId="0" fontId="27" fillId="30" borderId="0" xfId="0" applyFont="1" applyFill="1" applyAlignment="1">
      <alignment horizontal="right" vertical="center"/>
    </xf>
    <xf numFmtId="0" fontId="27" fillId="0" borderId="0" xfId="0" applyFont="1" applyAlignment="1">
      <alignment vertical="center"/>
    </xf>
    <xf numFmtId="0" fontId="25" fillId="24" borderId="0" xfId="0" applyFont="1" applyFill="1" applyAlignment="1">
      <alignment horizontal="right" vertical="center"/>
    </xf>
    <xf numFmtId="0" fontId="27" fillId="28" borderId="0" xfId="0" applyFont="1" applyFill="1" applyAlignment="1">
      <alignment vertical="center"/>
    </xf>
    <xf numFmtId="0" fontId="26" fillId="0" borderId="0" xfId="0" applyFont="1" applyAlignment="1">
      <alignment horizontal="left" vertical="center"/>
    </xf>
    <xf numFmtId="0" fontId="69" fillId="31" borderId="0" xfId="0" applyFont="1" applyFill="1" applyBorder="1" applyAlignment="1">
      <alignment horizontal="left" vertical="center" wrapText="1"/>
    </xf>
    <xf numFmtId="0" fontId="69" fillId="25" borderId="10" xfId="0" applyFont="1" applyFill="1" applyBorder="1" applyAlignment="1">
      <alignment horizontal="center" vertical="center" wrapText="1"/>
    </xf>
    <xf numFmtId="0" fontId="26" fillId="0" borderId="0" xfId="0" applyFont="1" applyFill="1" applyAlignment="1">
      <alignment horizontal="left" vertical="center"/>
    </xf>
    <xf numFmtId="170" fontId="25" fillId="28" borderId="12" xfId="5" applyNumberFormat="1" applyFont="1" applyFill="1" applyBorder="1" applyAlignment="1">
      <alignment vertical="center"/>
    </xf>
    <xf numFmtId="170" fontId="71" fillId="29" borderId="11" xfId="5" applyNumberFormat="1" applyFont="1" applyFill="1" applyBorder="1" applyAlignment="1">
      <alignment vertical="center"/>
    </xf>
    <xf numFmtId="0" fontId="71" fillId="29" borderId="12" xfId="0" applyFont="1" applyFill="1" applyBorder="1" applyAlignment="1">
      <alignment vertical="center"/>
    </xf>
    <xf numFmtId="0" fontId="69" fillId="31" borderId="0" xfId="0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25" fillId="28" borderId="12" xfId="0" applyFont="1" applyFill="1" applyBorder="1" applyAlignment="1">
      <alignment horizontal="center" vertical="center"/>
    </xf>
    <xf numFmtId="0" fontId="25" fillId="28" borderId="12" xfId="0" applyFont="1" applyFill="1" applyBorder="1" applyAlignment="1">
      <alignment vertical="center"/>
    </xf>
    <xf numFmtId="170" fontId="25" fillId="0" borderId="0" xfId="0" applyNumberFormat="1" applyFont="1" applyAlignment="1">
      <alignment vertical="center"/>
    </xf>
    <xf numFmtId="0" fontId="74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69" fillId="25" borderId="0" xfId="0" applyFont="1" applyFill="1" applyBorder="1" applyAlignment="1">
      <alignment horizontal="center" vertical="center" wrapText="1"/>
    </xf>
    <xf numFmtId="0" fontId="69" fillId="29" borderId="0" xfId="0" applyFont="1" applyFill="1" applyAlignment="1">
      <alignment horizontal="center" vertical="center" wrapText="1"/>
    </xf>
    <xf numFmtId="0" fontId="71" fillId="33" borderId="0" xfId="0" applyFont="1" applyFill="1" applyBorder="1" applyAlignment="1">
      <alignment vertical="center"/>
    </xf>
    <xf numFmtId="0" fontId="25" fillId="33" borderId="0" xfId="0" applyFont="1" applyFill="1" applyBorder="1" applyAlignment="1">
      <alignment vertical="center"/>
    </xf>
    <xf numFmtId="0" fontId="72" fillId="33" borderId="0" xfId="0" applyFont="1" applyFill="1" applyBorder="1" applyAlignment="1">
      <alignment horizontal="left" vertical="center"/>
    </xf>
    <xf numFmtId="170" fontId="25" fillId="33" borderId="0" xfId="0" applyNumberFormat="1" applyFont="1" applyFill="1" applyBorder="1" applyAlignment="1">
      <alignment vertical="center"/>
    </xf>
    <xf numFmtId="170" fontId="25" fillId="0" borderId="0" xfId="0" applyNumberFormat="1" applyFont="1" applyAlignment="1">
      <alignment vertical="center"/>
    </xf>
    <xf numFmtId="0" fontId="74" fillId="0" borderId="0" xfId="0" applyFont="1" applyAlignment="1">
      <alignment horizontal="left" vertical="center"/>
    </xf>
    <xf numFmtId="0" fontId="26" fillId="0" borderId="0" xfId="0" applyFont="1" applyFill="1" applyAlignment="1">
      <alignment vertical="center"/>
    </xf>
    <xf numFmtId="0" fontId="26" fillId="26" borderId="0" xfId="0" applyFont="1" applyFill="1" applyAlignment="1">
      <alignment horizontal="left" vertical="center"/>
    </xf>
    <xf numFmtId="0" fontId="26" fillId="0" borderId="0" xfId="0" applyFont="1" applyFill="1" applyAlignment="1">
      <alignment horizontal="left" vertical="center"/>
    </xf>
    <xf numFmtId="0" fontId="69" fillId="29" borderId="10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172" fontId="26" fillId="0" borderId="0" xfId="0" applyNumberFormat="1" applyFont="1" applyAlignment="1">
      <alignment horizontal="center" vertical="center"/>
    </xf>
    <xf numFmtId="170" fontId="26" fillId="0" borderId="0" xfId="5" applyNumberFormat="1" applyFont="1" applyFill="1" applyBorder="1" applyAlignment="1">
      <alignment vertical="center"/>
    </xf>
    <xf numFmtId="170" fontId="26" fillId="26" borderId="0" xfId="5" applyNumberFormat="1" applyFont="1" applyFill="1" applyBorder="1" applyAlignment="1">
      <alignment vertical="center"/>
    </xf>
    <xf numFmtId="0" fontId="71" fillId="29" borderId="0" xfId="0" applyFont="1" applyFill="1" applyBorder="1" applyAlignment="1">
      <alignment vertical="center"/>
    </xf>
    <xf numFmtId="0" fontId="69" fillId="29" borderId="10" xfId="0" applyFont="1" applyFill="1" applyBorder="1" applyAlignment="1">
      <alignment vertical="center" wrapText="1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170" fontId="26" fillId="0" borderId="0" xfId="0" applyNumberFormat="1" applyFont="1" applyAlignment="1">
      <alignment vertical="center"/>
    </xf>
    <xf numFmtId="0" fontId="69" fillId="25" borderId="0" xfId="0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69" fillId="25" borderId="0" xfId="0" applyFont="1" applyFill="1" applyBorder="1" applyAlignment="1">
      <alignment horizontal="left" vertical="center" wrapText="1"/>
    </xf>
    <xf numFmtId="0" fontId="71" fillId="29" borderId="0" xfId="0" applyFont="1" applyFill="1" applyBorder="1" applyAlignment="1">
      <alignment horizontal="left" vertical="center"/>
    </xf>
    <xf numFmtId="0" fontId="69" fillId="29" borderId="0" xfId="0" applyFont="1" applyFill="1" applyAlignment="1">
      <alignment horizontal="center" vertical="center" wrapText="1"/>
    </xf>
    <xf numFmtId="0" fontId="71" fillId="34" borderId="0" xfId="0" applyFont="1" applyFill="1" applyBorder="1" applyAlignment="1">
      <alignment horizontal="left" vertical="center"/>
    </xf>
    <xf numFmtId="171" fontId="71" fillId="34" borderId="0" xfId="4" applyNumberFormat="1" applyFont="1" applyFill="1" applyBorder="1" applyAlignment="1">
      <alignment horizontal="left" vertical="center" wrapText="1"/>
    </xf>
    <xf numFmtId="0" fontId="78" fillId="34" borderId="0" xfId="0" applyFont="1" applyFill="1" applyBorder="1" applyAlignment="1">
      <alignment horizontal="left" vertical="center"/>
    </xf>
    <xf numFmtId="171" fontId="78" fillId="34" borderId="0" xfId="4" applyNumberFormat="1" applyFont="1" applyFill="1" applyBorder="1" applyAlignment="1">
      <alignment horizontal="left" vertical="center" wrapText="1"/>
    </xf>
    <xf numFmtId="170" fontId="69" fillId="25" borderId="0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4" fontId="26" fillId="0" borderId="0" xfId="0" applyNumberFormat="1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3" fontId="26" fillId="0" borderId="0" xfId="5" applyNumberFormat="1" applyFont="1" applyFill="1" applyBorder="1" applyAlignment="1">
      <alignment vertical="center"/>
    </xf>
    <xf numFmtId="174" fontId="26" fillId="0" borderId="0" xfId="5" applyNumberFormat="1" applyFont="1" applyFill="1" applyBorder="1" applyAlignment="1">
      <alignment vertical="center"/>
    </xf>
    <xf numFmtId="0" fontId="69" fillId="25" borderId="0" xfId="0" applyFont="1" applyFill="1" applyBorder="1" applyAlignment="1">
      <alignment horizontal="left" vertical="center" wrapText="1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0" fillId="0" borderId="0" xfId="3" applyFont="1" applyFill="1" applyBorder="1" applyAlignment="1">
      <alignment vertical="center"/>
    </xf>
    <xf numFmtId="0" fontId="26" fillId="0" borderId="0" xfId="0" applyFont="1" applyFill="1" applyBorder="1" applyAlignment="1">
      <alignment horizontal="center" vertical="center"/>
    </xf>
    <xf numFmtId="4" fontId="26" fillId="0" borderId="0" xfId="0" applyNumberFormat="1" applyFont="1" applyFill="1" applyBorder="1" applyAlignment="1">
      <alignment horizontal="center" vertical="center"/>
    </xf>
    <xf numFmtId="0" fontId="26" fillId="0" borderId="0" xfId="3" applyFont="1" applyFill="1" applyBorder="1" applyAlignment="1">
      <alignment horizontal="center" vertical="center"/>
    </xf>
    <xf numFmtId="14" fontId="26" fillId="0" borderId="0" xfId="3" applyNumberFormat="1" applyFont="1" applyFill="1" applyBorder="1" applyAlignment="1">
      <alignment horizontal="center" vertical="center"/>
    </xf>
    <xf numFmtId="14" fontId="26" fillId="0" borderId="0" xfId="0" applyNumberFormat="1" applyFont="1" applyFill="1" applyBorder="1" applyAlignment="1">
      <alignment horizontal="center"/>
    </xf>
    <xf numFmtId="4" fontId="26" fillId="0" borderId="0" xfId="5" applyNumberFormat="1" applyFont="1" applyFill="1" applyBorder="1" applyAlignment="1">
      <alignment vertical="center"/>
    </xf>
    <xf numFmtId="4" fontId="79" fillId="0" borderId="0" xfId="1572" applyNumberFormat="1" applyFont="1" applyFill="1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Fill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3" fontId="70" fillId="27" borderId="0" xfId="0" applyNumberFormat="1" applyFont="1" applyFill="1" applyAlignment="1">
      <alignment horizontal="right" vertical="center"/>
    </xf>
    <xf numFmtId="0" fontId="70" fillId="27" borderId="0" xfId="0" applyFont="1" applyFill="1" applyAlignment="1">
      <alignment vertical="center"/>
    </xf>
    <xf numFmtId="0" fontId="26" fillId="0" borderId="0" xfId="0" applyFont="1" applyAlignment="1">
      <alignment vertical="center"/>
    </xf>
    <xf numFmtId="0" fontId="69" fillId="25" borderId="10" xfId="0" applyFont="1" applyFill="1" applyBorder="1" applyAlignment="1">
      <alignment vertical="center"/>
    </xf>
    <xf numFmtId="0" fontId="69" fillId="25" borderId="0" xfId="0" applyFont="1" applyFill="1" applyBorder="1" applyAlignment="1">
      <alignment vertical="center"/>
    </xf>
    <xf numFmtId="171" fontId="26" fillId="26" borderId="0" xfId="4" applyNumberFormat="1" applyFont="1" applyFill="1" applyBorder="1" applyAlignment="1">
      <alignment horizontal="left" vertical="center"/>
    </xf>
    <xf numFmtId="171" fontId="26" fillId="0" borderId="0" xfId="4" applyNumberFormat="1" applyFont="1" applyFill="1" applyBorder="1" applyAlignment="1">
      <alignment horizontal="left" vertical="center"/>
    </xf>
    <xf numFmtId="0" fontId="26" fillId="0" borderId="0" xfId="0" applyFont="1" applyAlignment="1"/>
    <xf numFmtId="0" fontId="25" fillId="24" borderId="0" xfId="0" applyFont="1" applyFill="1" applyAlignment="1">
      <alignment vertical="center" wrapText="1"/>
    </xf>
    <xf numFmtId="0" fontId="25" fillId="28" borderId="0" xfId="0" applyFont="1" applyFill="1" applyAlignment="1">
      <alignment horizontal="right" vertical="center" wrapText="1"/>
    </xf>
    <xf numFmtId="0" fontId="69" fillId="29" borderId="10" xfId="0" applyFont="1" applyFill="1" applyBorder="1" applyAlignment="1">
      <alignment vertical="center"/>
    </xf>
    <xf numFmtId="0" fontId="71" fillId="33" borderId="0" xfId="0" applyFont="1" applyFill="1" applyBorder="1" applyAlignment="1">
      <alignment vertical="center" wrapText="1"/>
    </xf>
    <xf numFmtId="0" fontId="69" fillId="25" borderId="0" xfId="0" applyFont="1" applyFill="1" applyBorder="1" applyAlignment="1">
      <alignment horizontal="center" vertical="center" wrapText="1"/>
    </xf>
    <xf numFmtId="0" fontId="69" fillId="25" borderId="10" xfId="0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6" fillId="36" borderId="0" xfId="0" applyFont="1" applyFill="1" applyAlignment="1">
      <alignment horizontal="left" vertical="center"/>
    </xf>
    <xf numFmtId="0" fontId="26" fillId="36" borderId="0" xfId="0" applyFont="1" applyFill="1" applyAlignment="1">
      <alignment horizontal="center" vertical="center"/>
    </xf>
    <xf numFmtId="0" fontId="26" fillId="36" borderId="0" xfId="0" applyFont="1" applyFill="1" applyAlignment="1">
      <alignment vertical="center"/>
    </xf>
    <xf numFmtId="0" fontId="26" fillId="0" borderId="0" xfId="0" applyFont="1" applyAlignment="1">
      <alignment vertical="center"/>
    </xf>
    <xf numFmtId="0" fontId="26" fillId="0" borderId="0" xfId="0" applyFont="1" applyAlignment="1">
      <alignment horizontal="center" vertical="center"/>
    </xf>
    <xf numFmtId="0" fontId="69" fillId="31" borderId="0" xfId="0" applyFont="1" applyFill="1" applyBorder="1" applyAlignment="1">
      <alignment horizontal="center" vertical="center" wrapText="1"/>
    </xf>
    <xf numFmtId="0" fontId="69" fillId="25" borderId="10" xfId="0" applyFont="1" applyFill="1" applyBorder="1" applyAlignment="1">
      <alignment horizontal="center" vertical="center" wrapText="1"/>
    </xf>
    <xf numFmtId="0" fontId="69" fillId="25" borderId="0" xfId="0" applyFont="1" applyFill="1" applyBorder="1" applyAlignment="1">
      <alignment horizontal="left" vertical="center" wrapText="1"/>
    </xf>
    <xf numFmtId="0" fontId="71" fillId="29" borderId="0" xfId="0" applyFont="1" applyFill="1" applyBorder="1" applyAlignment="1">
      <alignment horizontal="left" vertical="center"/>
    </xf>
    <xf numFmtId="0" fontId="79" fillId="0" borderId="0" xfId="3" applyFont="1" applyFill="1" applyBorder="1" applyAlignment="1">
      <alignment horizontal="center" vertical="center"/>
    </xf>
    <xf numFmtId="172" fontId="26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73" fontId="79" fillId="0" borderId="0" xfId="3" applyNumberFormat="1" applyFont="1" applyFill="1" applyBorder="1" applyAlignment="1">
      <alignment vertical="center"/>
    </xf>
    <xf numFmtId="0" fontId="26" fillId="0" borderId="0" xfId="0" applyFont="1" applyFill="1" applyBorder="1" applyAlignment="1">
      <alignment horizontal="right" vertical="center"/>
    </xf>
    <xf numFmtId="172" fontId="26" fillId="0" borderId="0" xfId="0" applyNumberFormat="1" applyFont="1" applyFill="1" applyBorder="1" applyAlignment="1">
      <alignment horizontal="right" vertical="center"/>
    </xf>
    <xf numFmtId="4" fontId="79" fillId="0" borderId="0" xfId="3" applyNumberFormat="1" applyFont="1" applyFill="1" applyBorder="1" applyAlignment="1">
      <alignment vertical="center"/>
    </xf>
    <xf numFmtId="4" fontId="79" fillId="0" borderId="0" xfId="1842" applyNumberFormat="1" applyFont="1" applyFill="1" applyBorder="1" applyAlignment="1">
      <alignment horizontal="center" vertical="center"/>
    </xf>
    <xf numFmtId="4" fontId="26" fillId="0" borderId="0" xfId="0" applyNumberFormat="1" applyFont="1" applyFill="1" applyBorder="1" applyAlignment="1">
      <alignment horizontal="right"/>
    </xf>
    <xf numFmtId="4" fontId="26" fillId="0" borderId="0" xfId="0" applyNumberFormat="1" applyFont="1" applyFill="1" applyBorder="1" applyAlignment="1">
      <alignment vertical="center"/>
    </xf>
    <xf numFmtId="0" fontId="26" fillId="0" borderId="0" xfId="0" quotePrefix="1" applyFont="1" applyFill="1" applyBorder="1" applyAlignment="1">
      <alignment horizontal="center" vertical="center"/>
    </xf>
    <xf numFmtId="4" fontId="76" fillId="0" borderId="0" xfId="1572" applyNumberFormat="1" applyFont="1" applyFill="1" applyBorder="1"/>
    <xf numFmtId="173" fontId="76" fillId="0" borderId="0" xfId="1572" applyNumberFormat="1" applyFont="1" applyFill="1" applyBorder="1"/>
    <xf numFmtId="4" fontId="26" fillId="0" borderId="0" xfId="1842" applyNumberFormat="1" applyFont="1" applyFill="1" applyBorder="1"/>
    <xf numFmtId="0" fontId="26" fillId="0" borderId="0" xfId="0" applyFont="1" applyFill="1" applyBorder="1" applyAlignment="1">
      <alignment vertical="center"/>
    </xf>
    <xf numFmtId="4" fontId="0" fillId="0" borderId="0" xfId="0" applyNumberFormat="1" applyFill="1" applyBorder="1"/>
    <xf numFmtId="0" fontId="26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horizontal="left" vertical="center"/>
    </xf>
    <xf numFmtId="170" fontId="26" fillId="38" borderId="0" xfId="5" applyNumberFormat="1" applyFont="1" applyFill="1" applyBorder="1" applyAlignment="1">
      <alignment vertical="center"/>
    </xf>
    <xf numFmtId="0" fontId="26" fillId="38" borderId="0" xfId="0" applyFont="1" applyFill="1" applyAlignment="1">
      <alignment horizontal="left" vertical="center"/>
    </xf>
    <xf numFmtId="165" fontId="26" fillId="0" borderId="0" xfId="1842" applyFont="1" applyAlignment="1">
      <alignment vertical="center"/>
    </xf>
    <xf numFmtId="165" fontId="26" fillId="0" borderId="0" xfId="1842" applyFont="1" applyAlignment="1">
      <alignment horizontal="center" vertical="center"/>
    </xf>
    <xf numFmtId="0" fontId="26" fillId="37" borderId="0" xfId="0" applyFont="1" applyFill="1" applyAlignment="1">
      <alignment horizontal="left" vertical="center"/>
    </xf>
    <xf numFmtId="0" fontId="26" fillId="37" borderId="0" xfId="0" applyFont="1" applyFill="1" applyAlignment="1">
      <alignment horizontal="center" vertical="center"/>
    </xf>
    <xf numFmtId="0" fontId="26" fillId="37" borderId="0" xfId="0" applyFont="1" applyFill="1" applyAlignment="1">
      <alignment vertical="center"/>
    </xf>
    <xf numFmtId="2" fontId="80" fillId="29" borderId="15" xfId="0" applyNumberFormat="1" applyFont="1" applyFill="1" applyBorder="1" applyAlignment="1">
      <alignment horizontal="center" vertical="center" wrapText="1"/>
    </xf>
    <xf numFmtId="0" fontId="80" fillId="29" borderId="15" xfId="0" applyFont="1" applyFill="1" applyBorder="1" applyAlignment="1">
      <alignment horizontal="center" vertical="center" wrapText="1"/>
    </xf>
    <xf numFmtId="173" fontId="80" fillId="29" borderId="15" xfId="0" applyNumberFormat="1" applyFont="1" applyFill="1" applyBorder="1" applyAlignment="1">
      <alignment vertical="center" wrapText="1"/>
    </xf>
    <xf numFmtId="0" fontId="81" fillId="29" borderId="15" xfId="0" applyFont="1" applyFill="1" applyBorder="1" applyAlignment="1">
      <alignment vertical="center" wrapText="1"/>
    </xf>
    <xf numFmtId="165" fontId="81" fillId="29" borderId="15" xfId="1842" applyFont="1" applyFill="1" applyBorder="1" applyAlignment="1">
      <alignment vertical="center"/>
    </xf>
    <xf numFmtId="165" fontId="31" fillId="37" borderId="15" xfId="1842" applyFont="1" applyFill="1" applyBorder="1" applyAlignment="1">
      <alignment vertical="center"/>
    </xf>
    <xf numFmtId="165" fontId="80" fillId="29" borderId="15" xfId="1842" applyFont="1" applyFill="1" applyBorder="1" applyAlignment="1">
      <alignment vertical="center" wrapText="1"/>
    </xf>
    <xf numFmtId="0" fontId="0" fillId="37" borderId="0" xfId="0" applyFill="1"/>
    <xf numFmtId="0" fontId="0" fillId="37" borderId="15" xfId="0" applyFont="1" applyFill="1" applyBorder="1" applyAlignment="1">
      <alignment horizontal="center" vertical="center" wrapText="1"/>
    </xf>
    <xf numFmtId="0" fontId="82" fillId="37" borderId="15" xfId="0" applyFont="1" applyFill="1" applyBorder="1" applyAlignment="1">
      <alignment horizontal="right" vertical="center" wrapText="1"/>
    </xf>
    <xf numFmtId="0" fontId="82" fillId="37" borderId="16" xfId="0" applyFont="1" applyFill="1" applyBorder="1" applyAlignment="1">
      <alignment horizontal="left" vertical="center" wrapText="1"/>
    </xf>
    <xf numFmtId="0" fontId="0" fillId="37" borderId="21" xfId="0" applyFont="1" applyFill="1" applyBorder="1" applyAlignment="1">
      <alignment horizontal="left" vertical="center" wrapText="1"/>
    </xf>
    <xf numFmtId="0" fontId="0" fillId="37" borderId="22" xfId="0" applyFont="1" applyFill="1" applyBorder="1" applyAlignment="1">
      <alignment horizontal="left" vertical="center" wrapText="1"/>
    </xf>
    <xf numFmtId="165" fontId="31" fillId="37" borderId="16" xfId="1842" applyFont="1" applyFill="1" applyBorder="1" applyAlignment="1">
      <alignment vertical="center"/>
    </xf>
    <xf numFmtId="173" fontId="31" fillId="37" borderId="16" xfId="3" applyNumberFormat="1" applyFont="1" applyFill="1" applyBorder="1" applyAlignment="1">
      <alignment horizontal="center" vertical="center"/>
    </xf>
    <xf numFmtId="173" fontId="31" fillId="37" borderId="22" xfId="3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vertical="center"/>
    </xf>
    <xf numFmtId="0" fontId="0" fillId="35" borderId="0" xfId="0" applyFill="1"/>
    <xf numFmtId="0" fontId="83" fillId="35" borderId="0" xfId="0" applyFont="1" applyFill="1"/>
    <xf numFmtId="4" fontId="31" fillId="37" borderId="16" xfId="1842" applyNumberFormat="1" applyFont="1" applyFill="1" applyBorder="1" applyAlignment="1">
      <alignment vertical="center"/>
    </xf>
    <xf numFmtId="4" fontId="31" fillId="37" borderId="16" xfId="3" applyNumberFormat="1" applyFont="1" applyFill="1" applyBorder="1" applyAlignment="1">
      <alignment horizontal="center" vertical="center"/>
    </xf>
    <xf numFmtId="4" fontId="31" fillId="37" borderId="22" xfId="3" applyNumberFormat="1" applyFont="1" applyFill="1" applyBorder="1" applyAlignment="1">
      <alignment horizontal="center" vertical="center"/>
    </xf>
    <xf numFmtId="4" fontId="0" fillId="37" borderId="0" xfId="0" applyNumberFormat="1" applyFill="1"/>
    <xf numFmtId="4" fontId="0" fillId="32" borderId="0" xfId="0" applyNumberFormat="1" applyFill="1"/>
    <xf numFmtId="176" fontId="26" fillId="0" borderId="0" xfId="5" applyNumberFormat="1" applyFont="1" applyFill="1" applyBorder="1" applyAlignment="1">
      <alignment vertical="center"/>
    </xf>
    <xf numFmtId="176" fontId="26" fillId="0" borderId="0" xfId="0" applyNumberFormat="1" applyFont="1" applyFill="1" applyBorder="1" applyAlignment="1">
      <alignment vertical="center"/>
    </xf>
    <xf numFmtId="176" fontId="79" fillId="0" borderId="0" xfId="3" applyNumberFormat="1" applyFont="1" applyFill="1" applyBorder="1" applyAlignment="1">
      <alignment vertical="center"/>
    </xf>
    <xf numFmtId="176" fontId="76" fillId="0" borderId="0" xfId="1572" applyNumberFormat="1" applyFont="1" applyFill="1" applyBorder="1"/>
    <xf numFmtId="176" fontId="26" fillId="0" borderId="0" xfId="1842" applyNumberFormat="1" applyFont="1" applyFill="1" applyBorder="1"/>
    <xf numFmtId="0" fontId="69" fillId="29" borderId="10" xfId="0" applyFont="1" applyFill="1" applyBorder="1" applyAlignment="1">
      <alignment horizontal="center" vertical="center" wrapText="1"/>
    </xf>
    <xf numFmtId="177" fontId="26" fillId="0" borderId="0" xfId="5" applyNumberFormat="1" applyFont="1" applyFill="1" applyBorder="1" applyAlignment="1">
      <alignment vertical="center"/>
    </xf>
    <xf numFmtId="175" fontId="25" fillId="28" borderId="12" xfId="1842" applyNumberFormat="1" applyFont="1" applyFill="1" applyBorder="1" applyAlignment="1">
      <alignment vertical="center"/>
    </xf>
    <xf numFmtId="165" fontId="0" fillId="37" borderId="0" xfId="0" applyNumberFormat="1" applyFill="1"/>
    <xf numFmtId="0" fontId="26" fillId="26" borderId="26" xfId="0" applyFont="1" applyFill="1" applyBorder="1" applyAlignment="1">
      <alignment horizontal="center" vertical="center"/>
    </xf>
    <xf numFmtId="171" fontId="26" fillId="26" borderId="26" xfId="4" applyNumberFormat="1" applyFont="1" applyFill="1" applyBorder="1" applyAlignment="1">
      <alignment horizontal="left" vertical="center" wrapText="1"/>
    </xf>
    <xf numFmtId="170" fontId="26" fillId="26" borderId="26" xfId="5" applyNumberFormat="1" applyFont="1" applyFill="1" applyBorder="1" applyAlignment="1">
      <alignment vertical="center"/>
    </xf>
    <xf numFmtId="3" fontId="0" fillId="37" borderId="0" xfId="0" applyNumberFormat="1" applyFill="1"/>
    <xf numFmtId="170" fontId="26" fillId="26" borderId="0" xfId="5" applyNumberFormat="1" applyFont="1" applyFill="1" applyBorder="1" applyAlignment="1">
      <alignment vertical="center"/>
    </xf>
    <xf numFmtId="0" fontId="69" fillId="25" borderId="0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vertical="center"/>
    </xf>
    <xf numFmtId="0" fontId="69" fillId="31" borderId="0" xfId="0" applyFont="1" applyFill="1" applyBorder="1" applyAlignment="1">
      <alignment horizontal="center" vertical="center" wrapText="1"/>
    </xf>
    <xf numFmtId="0" fontId="69" fillId="25" borderId="10" xfId="0" applyFont="1" applyFill="1" applyBorder="1" applyAlignment="1">
      <alignment horizontal="center" vertical="center" wrapText="1"/>
    </xf>
    <xf numFmtId="0" fontId="69" fillId="25" borderId="0" xfId="0" applyFont="1" applyFill="1" applyBorder="1" applyAlignment="1">
      <alignment horizontal="left" vertical="center" wrapText="1"/>
    </xf>
    <xf numFmtId="0" fontId="71" fillId="29" borderId="0" xfId="0" applyFont="1" applyFill="1" applyBorder="1" applyAlignment="1">
      <alignment horizontal="left" vertical="center"/>
    </xf>
    <xf numFmtId="0" fontId="69" fillId="29" borderId="0" xfId="0" applyFont="1" applyFill="1" applyBorder="1" applyAlignment="1">
      <alignment horizontal="center" vertical="center" wrapText="1"/>
    </xf>
    <xf numFmtId="0" fontId="69" fillId="29" borderId="10" xfId="0" applyFont="1" applyFill="1" applyBorder="1" applyAlignment="1">
      <alignment horizontal="center" vertical="center" wrapText="1"/>
    </xf>
    <xf numFmtId="0" fontId="69" fillId="29" borderId="0" xfId="0" applyFont="1" applyFill="1" applyAlignment="1">
      <alignment horizontal="center" vertical="center" wrapText="1"/>
    </xf>
    <xf numFmtId="0" fontId="69" fillId="29" borderId="0" xfId="0" applyFont="1" applyFill="1" applyBorder="1" applyAlignment="1">
      <alignment vertical="center"/>
    </xf>
    <xf numFmtId="166" fontId="26" fillId="26" borderId="0" xfId="5" applyNumberFormat="1" applyFont="1" applyFill="1" applyBorder="1" applyAlignment="1">
      <alignment vertical="center"/>
    </xf>
    <xf numFmtId="178" fontId="26" fillId="0" borderId="0" xfId="5" applyNumberFormat="1" applyFont="1" applyFill="1" applyBorder="1" applyAlignment="1">
      <alignment vertical="center"/>
    </xf>
    <xf numFmtId="173" fontId="26" fillId="0" borderId="0" xfId="5" applyNumberFormat="1" applyFont="1" applyFill="1" applyBorder="1" applyAlignment="1">
      <alignment vertical="center"/>
    </xf>
    <xf numFmtId="173" fontId="26" fillId="26" borderId="0" xfId="5" applyNumberFormat="1" applyFont="1" applyFill="1" applyBorder="1" applyAlignment="1">
      <alignment vertical="center"/>
    </xf>
    <xf numFmtId="170" fontId="26" fillId="26" borderId="0" xfId="5" applyNumberFormat="1" applyFont="1" applyFill="1" applyBorder="1" applyAlignment="1">
      <alignment vertical="center" wrapText="1"/>
    </xf>
    <xf numFmtId="175" fontId="26" fillId="0" borderId="0" xfId="1842" applyNumberFormat="1" applyFont="1" applyFill="1" applyBorder="1" applyAlignment="1">
      <alignment horizontal="center" vertical="center"/>
    </xf>
    <xf numFmtId="175" fontId="25" fillId="0" borderId="0" xfId="1842" applyNumberFormat="1" applyFont="1" applyFill="1" applyBorder="1" applyAlignment="1">
      <alignment horizontal="center" vertical="center"/>
    </xf>
    <xf numFmtId="0" fontId="25" fillId="0" borderId="0" xfId="0" applyFont="1" applyFill="1" applyAlignment="1">
      <alignment horizontal="left" vertical="center"/>
    </xf>
    <xf numFmtId="170" fontId="26" fillId="24" borderId="0" xfId="5" applyNumberFormat="1" applyFont="1" applyFill="1" applyBorder="1" applyAlignment="1">
      <alignment vertical="center"/>
    </xf>
    <xf numFmtId="0" fontId="69" fillId="31" borderId="0" xfId="0" applyFont="1" applyFill="1" applyBorder="1" applyAlignment="1">
      <alignment horizontal="center" vertical="center" wrapText="1"/>
    </xf>
    <xf numFmtId="0" fontId="25" fillId="24" borderId="0" xfId="0" applyFont="1" applyFill="1" applyAlignment="1">
      <alignment horizontal="center" vertical="center"/>
    </xf>
    <xf numFmtId="0" fontId="69" fillId="25" borderId="13" xfId="0" applyFont="1" applyFill="1" applyBorder="1" applyAlignment="1">
      <alignment horizontal="center" vertical="center" wrapText="1"/>
    </xf>
    <xf numFmtId="0" fontId="69" fillId="25" borderId="0" xfId="0" applyFont="1" applyFill="1" applyBorder="1" applyAlignment="1">
      <alignment horizontal="center" vertical="center" wrapText="1"/>
    </xf>
    <xf numFmtId="0" fontId="69" fillId="25" borderId="10" xfId="0" applyFont="1" applyFill="1" applyBorder="1" applyAlignment="1">
      <alignment horizontal="center" vertical="center" wrapText="1"/>
    </xf>
    <xf numFmtId="0" fontId="69" fillId="25" borderId="0" xfId="0" applyFont="1" applyFill="1" applyBorder="1" applyAlignment="1">
      <alignment horizontal="left" vertical="center" wrapText="1"/>
    </xf>
    <xf numFmtId="0" fontId="69" fillId="25" borderId="10" xfId="0" applyFont="1" applyFill="1" applyBorder="1" applyAlignment="1">
      <alignment horizontal="left" vertical="center" wrapText="1"/>
    </xf>
    <xf numFmtId="0" fontId="71" fillId="29" borderId="0" xfId="0" applyFont="1" applyFill="1" applyBorder="1" applyAlignment="1">
      <alignment horizontal="center" vertical="center"/>
    </xf>
    <xf numFmtId="0" fontId="71" fillId="29" borderId="10" xfId="0" applyFont="1" applyFill="1" applyBorder="1" applyAlignment="1">
      <alignment horizontal="center" vertical="center"/>
    </xf>
    <xf numFmtId="0" fontId="71" fillId="29" borderId="0" xfId="0" applyFont="1" applyFill="1" applyBorder="1" applyAlignment="1">
      <alignment horizontal="left" vertical="center"/>
    </xf>
    <xf numFmtId="0" fontId="71" fillId="29" borderId="10" xfId="0" applyFont="1" applyFill="1" applyBorder="1" applyAlignment="1">
      <alignment horizontal="left" vertical="center"/>
    </xf>
    <xf numFmtId="0" fontId="25" fillId="33" borderId="0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vertical="center"/>
    </xf>
    <xf numFmtId="0" fontId="0" fillId="37" borderId="16" xfId="0" applyFont="1" applyFill="1" applyBorder="1" applyAlignment="1">
      <alignment horizontal="left" vertical="center" wrapText="1"/>
    </xf>
    <xf numFmtId="0" fontId="0" fillId="37" borderId="21" xfId="0" applyFont="1" applyFill="1" applyBorder="1" applyAlignment="1">
      <alignment horizontal="left" vertical="center" wrapText="1"/>
    </xf>
    <xf numFmtId="0" fontId="0" fillId="37" borderId="22" xfId="0" applyFont="1" applyFill="1" applyBorder="1" applyAlignment="1">
      <alignment horizontal="left" vertical="center" wrapText="1"/>
    </xf>
    <xf numFmtId="0" fontId="80" fillId="29" borderId="17" xfId="0" applyFont="1" applyFill="1" applyBorder="1" applyAlignment="1">
      <alignment horizontal="center" vertical="center" wrapText="1"/>
    </xf>
    <xf numFmtId="0" fontId="80" fillId="29" borderId="23" xfId="0" applyFont="1" applyFill="1" applyBorder="1" applyAlignment="1">
      <alignment horizontal="center" vertical="center" wrapText="1"/>
    </xf>
    <xf numFmtId="0" fontId="80" fillId="29" borderId="18" xfId="0" applyFont="1" applyFill="1" applyBorder="1" applyAlignment="1">
      <alignment horizontal="left" vertical="center" wrapText="1"/>
    </xf>
    <xf numFmtId="0" fontId="80" fillId="29" borderId="19" xfId="0" applyFont="1" applyFill="1" applyBorder="1" applyAlignment="1">
      <alignment horizontal="left" vertical="center" wrapText="1"/>
    </xf>
    <xf numFmtId="0" fontId="80" fillId="29" borderId="20" xfId="0" applyFont="1" applyFill="1" applyBorder="1" applyAlignment="1">
      <alignment horizontal="left" vertical="center" wrapText="1"/>
    </xf>
    <xf numFmtId="0" fontId="80" fillId="29" borderId="24" xfId="0" applyFont="1" applyFill="1" applyBorder="1" applyAlignment="1">
      <alignment horizontal="left" vertical="center" wrapText="1"/>
    </xf>
    <xf numFmtId="0" fontId="80" fillId="29" borderId="14" xfId="0" applyFont="1" applyFill="1" applyBorder="1" applyAlignment="1">
      <alignment horizontal="left" vertical="center" wrapText="1"/>
    </xf>
    <xf numFmtId="0" fontId="80" fillId="29" borderId="25" xfId="0" applyFont="1" applyFill="1" applyBorder="1" applyAlignment="1">
      <alignment horizontal="left" vertical="center" wrapText="1"/>
    </xf>
    <xf numFmtId="0" fontId="80" fillId="29" borderId="16" xfId="0" applyFont="1" applyFill="1" applyBorder="1" applyAlignment="1">
      <alignment horizontal="center" vertical="center" wrapText="1"/>
    </xf>
    <xf numFmtId="0" fontId="80" fillId="29" borderId="21" xfId="0" applyFont="1" applyFill="1" applyBorder="1" applyAlignment="1">
      <alignment horizontal="center" vertical="center" wrapText="1"/>
    </xf>
    <xf numFmtId="0" fontId="80" fillId="29" borderId="22" xfId="0" applyFont="1" applyFill="1" applyBorder="1" applyAlignment="1">
      <alignment horizontal="center" vertical="center" wrapText="1"/>
    </xf>
    <xf numFmtId="0" fontId="80" fillId="29" borderId="18" xfId="0" applyFont="1" applyFill="1" applyBorder="1" applyAlignment="1">
      <alignment horizontal="center" vertical="center" wrapText="1"/>
    </xf>
    <xf numFmtId="0" fontId="80" fillId="29" borderId="20" xfId="0" applyFont="1" applyFill="1" applyBorder="1" applyAlignment="1">
      <alignment horizontal="center" vertical="center" wrapText="1"/>
    </xf>
    <xf numFmtId="0" fontId="80" fillId="29" borderId="24" xfId="0" applyFont="1" applyFill="1" applyBorder="1" applyAlignment="1">
      <alignment horizontal="center" vertical="center" wrapText="1"/>
    </xf>
    <xf numFmtId="0" fontId="80" fillId="29" borderId="25" xfId="0" applyFont="1" applyFill="1" applyBorder="1" applyAlignment="1">
      <alignment horizontal="center" vertical="center" wrapText="1"/>
    </xf>
    <xf numFmtId="0" fontId="81" fillId="29" borderId="16" xfId="0" applyFont="1" applyFill="1" applyBorder="1" applyAlignment="1">
      <alignment horizontal="left" vertical="center" wrapText="1"/>
    </xf>
    <xf numFmtId="0" fontId="81" fillId="29" borderId="21" xfId="0" applyFont="1" applyFill="1" applyBorder="1" applyAlignment="1">
      <alignment horizontal="left" vertical="center" wrapText="1"/>
    </xf>
    <xf numFmtId="0" fontId="81" fillId="29" borderId="22" xfId="0" applyFont="1" applyFill="1" applyBorder="1" applyAlignment="1">
      <alignment horizontal="left" vertical="center" wrapText="1"/>
    </xf>
    <xf numFmtId="173" fontId="81" fillId="29" borderId="16" xfId="3" applyNumberFormat="1" applyFont="1" applyFill="1" applyBorder="1" applyAlignment="1">
      <alignment horizontal="center" vertical="center"/>
    </xf>
    <xf numFmtId="173" fontId="81" fillId="29" borderId="22" xfId="3" applyNumberFormat="1" applyFont="1" applyFill="1" applyBorder="1" applyAlignment="1">
      <alignment horizontal="center" vertical="center"/>
    </xf>
    <xf numFmtId="173" fontId="31" fillId="37" borderId="16" xfId="3" applyNumberFormat="1" applyFont="1" applyFill="1" applyBorder="1" applyAlignment="1">
      <alignment horizontal="center" vertical="center"/>
    </xf>
    <xf numFmtId="173" fontId="31" fillId="37" borderId="22" xfId="3" applyNumberFormat="1" applyFont="1" applyFill="1" applyBorder="1" applyAlignment="1">
      <alignment horizontal="center" vertical="center"/>
    </xf>
    <xf numFmtId="0" fontId="80" fillId="29" borderId="16" xfId="0" applyFont="1" applyFill="1" applyBorder="1" applyAlignment="1">
      <alignment horizontal="left" vertical="center" wrapText="1"/>
    </xf>
    <xf numFmtId="0" fontId="80" fillId="29" borderId="21" xfId="0" applyFont="1" applyFill="1" applyBorder="1" applyAlignment="1">
      <alignment horizontal="left" vertical="center" wrapText="1"/>
    </xf>
    <xf numFmtId="0" fontId="80" fillId="29" borderId="22" xfId="0" applyFont="1" applyFill="1" applyBorder="1" applyAlignment="1">
      <alignment horizontal="left" vertical="center" wrapText="1"/>
    </xf>
  </cellXfs>
  <cellStyles count="1879">
    <cellStyle name="20 % - Accent1 10 2" xfId="6"/>
    <cellStyle name="20 % - Accent1 10 3" xfId="7"/>
    <cellStyle name="20 % - Accent1 11 2" xfId="8"/>
    <cellStyle name="20 % - Accent1 11 3" xfId="9"/>
    <cellStyle name="20 % - Accent1 12 2" xfId="10"/>
    <cellStyle name="20 % - Accent1 12 3" xfId="11"/>
    <cellStyle name="20 % - Accent1 13 2" xfId="12"/>
    <cellStyle name="20 % - Accent1 13 3" xfId="13"/>
    <cellStyle name="20 % - Accent1 14 2" xfId="14"/>
    <cellStyle name="20 % - Accent1 14 3" xfId="15"/>
    <cellStyle name="20 % - Accent1 15 2" xfId="16"/>
    <cellStyle name="20 % - Accent1 15 3" xfId="17"/>
    <cellStyle name="20 % - Accent1 16 2" xfId="18"/>
    <cellStyle name="20 % - Accent1 16 3" xfId="19"/>
    <cellStyle name="20 % - Accent1 17 2" xfId="20"/>
    <cellStyle name="20 % - Accent1 17 3" xfId="21"/>
    <cellStyle name="20 % - Accent1 2 2" xfId="22"/>
    <cellStyle name="20 % - Accent1 2 3" xfId="23"/>
    <cellStyle name="20 % - Accent1 3 2" xfId="24"/>
    <cellStyle name="20 % - Accent1 3 3" xfId="25"/>
    <cellStyle name="20 % - Accent1 4 2" xfId="26"/>
    <cellStyle name="20 % - Accent1 4 3" xfId="27"/>
    <cellStyle name="20 % - Accent1 5 2" xfId="28"/>
    <cellStyle name="20 % - Accent1 5 3" xfId="29"/>
    <cellStyle name="20 % - Accent1 6 2" xfId="30"/>
    <cellStyle name="20 % - Accent1 6 3" xfId="31"/>
    <cellStyle name="20 % - Accent1 7 2" xfId="32"/>
    <cellStyle name="20 % - Accent1 7 3" xfId="33"/>
    <cellStyle name="20 % - Accent1 8 2" xfId="34"/>
    <cellStyle name="20 % - Accent1 8 3" xfId="35"/>
    <cellStyle name="20 % - Accent1 9 2" xfId="36"/>
    <cellStyle name="20 % - Accent1 9 3" xfId="37"/>
    <cellStyle name="20 % - Accent2 10 2" xfId="38"/>
    <cellStyle name="20 % - Accent2 10 3" xfId="39"/>
    <cellStyle name="20 % - Accent2 11 2" xfId="40"/>
    <cellStyle name="20 % - Accent2 11 3" xfId="41"/>
    <cellStyle name="20 % - Accent2 12 2" xfId="42"/>
    <cellStyle name="20 % - Accent2 12 3" xfId="43"/>
    <cellStyle name="20 % - Accent2 13 2" xfId="44"/>
    <cellStyle name="20 % - Accent2 13 3" xfId="45"/>
    <cellStyle name="20 % - Accent2 14 2" xfId="46"/>
    <cellStyle name="20 % - Accent2 14 3" xfId="47"/>
    <cellStyle name="20 % - Accent2 15 2" xfId="48"/>
    <cellStyle name="20 % - Accent2 15 3" xfId="49"/>
    <cellStyle name="20 % - Accent2 16 2" xfId="50"/>
    <cellStyle name="20 % - Accent2 16 3" xfId="51"/>
    <cellStyle name="20 % - Accent2 17 2" xfId="52"/>
    <cellStyle name="20 % - Accent2 17 3" xfId="53"/>
    <cellStyle name="20 % - Accent2 2 2" xfId="54"/>
    <cellStyle name="20 % - Accent2 2 3" xfId="55"/>
    <cellStyle name="20 % - Accent2 3 2" xfId="56"/>
    <cellStyle name="20 % - Accent2 3 3" xfId="57"/>
    <cellStyle name="20 % - Accent2 4 2" xfId="58"/>
    <cellStyle name="20 % - Accent2 4 3" xfId="59"/>
    <cellStyle name="20 % - Accent2 5 2" xfId="60"/>
    <cellStyle name="20 % - Accent2 5 3" xfId="61"/>
    <cellStyle name="20 % - Accent2 6 2" xfId="62"/>
    <cellStyle name="20 % - Accent2 6 3" xfId="63"/>
    <cellStyle name="20 % - Accent2 7 2" xfId="64"/>
    <cellStyle name="20 % - Accent2 7 3" xfId="65"/>
    <cellStyle name="20 % - Accent2 8 2" xfId="66"/>
    <cellStyle name="20 % - Accent2 8 3" xfId="67"/>
    <cellStyle name="20 % - Accent2 9 2" xfId="68"/>
    <cellStyle name="20 % - Accent2 9 3" xfId="69"/>
    <cellStyle name="20 % - Accent3 10 2" xfId="70"/>
    <cellStyle name="20 % - Accent3 10 3" xfId="71"/>
    <cellStyle name="20 % - Accent3 11 2" xfId="72"/>
    <cellStyle name="20 % - Accent3 11 3" xfId="73"/>
    <cellStyle name="20 % - Accent3 12 2" xfId="74"/>
    <cellStyle name="20 % - Accent3 12 3" xfId="75"/>
    <cellStyle name="20 % - Accent3 13 2" xfId="76"/>
    <cellStyle name="20 % - Accent3 13 3" xfId="77"/>
    <cellStyle name="20 % - Accent3 14 2" xfId="78"/>
    <cellStyle name="20 % - Accent3 14 3" xfId="79"/>
    <cellStyle name="20 % - Accent3 15 2" xfId="80"/>
    <cellStyle name="20 % - Accent3 15 3" xfId="81"/>
    <cellStyle name="20 % - Accent3 16 2" xfId="82"/>
    <cellStyle name="20 % - Accent3 16 3" xfId="83"/>
    <cellStyle name="20 % - Accent3 17 2" xfId="84"/>
    <cellStyle name="20 % - Accent3 17 3" xfId="85"/>
    <cellStyle name="20 % - Accent3 2 2" xfId="86"/>
    <cellStyle name="20 % - Accent3 2 3" xfId="87"/>
    <cellStyle name="20 % - Accent3 3 2" xfId="88"/>
    <cellStyle name="20 % - Accent3 3 3" xfId="89"/>
    <cellStyle name="20 % - Accent3 4 2" xfId="90"/>
    <cellStyle name="20 % - Accent3 4 3" xfId="91"/>
    <cellStyle name="20 % - Accent3 5 2" xfId="92"/>
    <cellStyle name="20 % - Accent3 5 3" xfId="93"/>
    <cellStyle name="20 % - Accent3 6 2" xfId="94"/>
    <cellStyle name="20 % - Accent3 6 3" xfId="95"/>
    <cellStyle name="20 % - Accent3 7 2" xfId="96"/>
    <cellStyle name="20 % - Accent3 7 3" xfId="97"/>
    <cellStyle name="20 % - Accent3 8 2" xfId="98"/>
    <cellStyle name="20 % - Accent3 8 3" xfId="99"/>
    <cellStyle name="20 % - Accent3 9 2" xfId="100"/>
    <cellStyle name="20 % - Accent3 9 3" xfId="101"/>
    <cellStyle name="20 % - Accent4 10 2" xfId="102"/>
    <cellStyle name="20 % - Accent4 10 3" xfId="103"/>
    <cellStyle name="20 % - Accent4 11 2" xfId="104"/>
    <cellStyle name="20 % - Accent4 11 3" xfId="105"/>
    <cellStyle name="20 % - Accent4 12 2" xfId="106"/>
    <cellStyle name="20 % - Accent4 12 3" xfId="107"/>
    <cellStyle name="20 % - Accent4 13 2" xfId="108"/>
    <cellStyle name="20 % - Accent4 13 3" xfId="109"/>
    <cellStyle name="20 % - Accent4 14 2" xfId="110"/>
    <cellStyle name="20 % - Accent4 14 3" xfId="111"/>
    <cellStyle name="20 % - Accent4 15 2" xfId="112"/>
    <cellStyle name="20 % - Accent4 15 3" xfId="113"/>
    <cellStyle name="20 % - Accent4 16 2" xfId="114"/>
    <cellStyle name="20 % - Accent4 16 3" xfId="115"/>
    <cellStyle name="20 % - Accent4 17 2" xfId="116"/>
    <cellStyle name="20 % - Accent4 17 3" xfId="117"/>
    <cellStyle name="20 % - Accent4 2 2" xfId="118"/>
    <cellStyle name="20 % - Accent4 2 3" xfId="119"/>
    <cellStyle name="20 % - Accent4 3 2" xfId="120"/>
    <cellStyle name="20 % - Accent4 3 3" xfId="121"/>
    <cellStyle name="20 % - Accent4 4 2" xfId="122"/>
    <cellStyle name="20 % - Accent4 4 3" xfId="123"/>
    <cellStyle name="20 % - Accent4 5 2" xfId="124"/>
    <cellStyle name="20 % - Accent4 5 3" xfId="125"/>
    <cellStyle name="20 % - Accent4 6 2" xfId="126"/>
    <cellStyle name="20 % - Accent4 6 3" xfId="127"/>
    <cellStyle name="20 % - Accent4 7 2" xfId="128"/>
    <cellStyle name="20 % - Accent4 7 3" xfId="129"/>
    <cellStyle name="20 % - Accent4 8 2" xfId="130"/>
    <cellStyle name="20 % - Accent4 8 3" xfId="131"/>
    <cellStyle name="20 % - Accent4 9 2" xfId="132"/>
    <cellStyle name="20 % - Accent4 9 3" xfId="133"/>
    <cellStyle name="20 % - Accent5 10 2" xfId="134"/>
    <cellStyle name="20 % - Accent5 10 3" xfId="135"/>
    <cellStyle name="20 % - Accent5 11 2" xfId="136"/>
    <cellStyle name="20 % - Accent5 11 3" xfId="137"/>
    <cellStyle name="20 % - Accent5 12 2" xfId="138"/>
    <cellStyle name="20 % - Accent5 12 3" xfId="139"/>
    <cellStyle name="20 % - Accent5 13 2" xfId="140"/>
    <cellStyle name="20 % - Accent5 13 3" xfId="141"/>
    <cellStyle name="20 % - Accent5 14 2" xfId="142"/>
    <cellStyle name="20 % - Accent5 14 3" xfId="143"/>
    <cellStyle name="20 % - Accent5 15 2" xfId="144"/>
    <cellStyle name="20 % - Accent5 15 3" xfId="145"/>
    <cellStyle name="20 % - Accent5 16 2" xfId="146"/>
    <cellStyle name="20 % - Accent5 16 3" xfId="147"/>
    <cellStyle name="20 % - Accent5 17 2" xfId="148"/>
    <cellStyle name="20 % - Accent5 17 3" xfId="149"/>
    <cellStyle name="20 % - Accent5 2 2" xfId="150"/>
    <cellStyle name="20 % - Accent5 2 3" xfId="151"/>
    <cellStyle name="20 % - Accent5 3 2" xfId="152"/>
    <cellStyle name="20 % - Accent5 3 3" xfId="153"/>
    <cellStyle name="20 % - Accent5 4 2" xfId="154"/>
    <cellStyle name="20 % - Accent5 4 3" xfId="155"/>
    <cellStyle name="20 % - Accent5 5 2" xfId="156"/>
    <cellStyle name="20 % - Accent5 5 3" xfId="157"/>
    <cellStyle name="20 % - Accent5 6 2" xfId="158"/>
    <cellStyle name="20 % - Accent5 6 3" xfId="159"/>
    <cellStyle name="20 % - Accent5 7 2" xfId="160"/>
    <cellStyle name="20 % - Accent5 7 3" xfId="161"/>
    <cellStyle name="20 % - Accent5 8 2" xfId="162"/>
    <cellStyle name="20 % - Accent5 8 3" xfId="163"/>
    <cellStyle name="20 % - Accent5 9 2" xfId="164"/>
    <cellStyle name="20 % - Accent5 9 3" xfId="165"/>
    <cellStyle name="20 % - Accent6 10 2" xfId="166"/>
    <cellStyle name="20 % - Accent6 10 3" xfId="167"/>
    <cellStyle name="20 % - Accent6 11 2" xfId="168"/>
    <cellStyle name="20 % - Accent6 11 3" xfId="169"/>
    <cellStyle name="20 % - Accent6 12 2" xfId="170"/>
    <cellStyle name="20 % - Accent6 12 3" xfId="171"/>
    <cellStyle name="20 % - Accent6 13 2" xfId="172"/>
    <cellStyle name="20 % - Accent6 13 3" xfId="173"/>
    <cellStyle name="20 % - Accent6 14 2" xfId="174"/>
    <cellStyle name="20 % - Accent6 14 3" xfId="175"/>
    <cellStyle name="20 % - Accent6 15 2" xfId="176"/>
    <cellStyle name="20 % - Accent6 15 3" xfId="177"/>
    <cellStyle name="20 % - Accent6 16 2" xfId="178"/>
    <cellStyle name="20 % - Accent6 16 3" xfId="179"/>
    <cellStyle name="20 % - Accent6 17 2" xfId="180"/>
    <cellStyle name="20 % - Accent6 17 3" xfId="181"/>
    <cellStyle name="20 % - Accent6 2 2" xfId="182"/>
    <cellStyle name="20 % - Accent6 2 3" xfId="183"/>
    <cellStyle name="20 % - Accent6 3 2" xfId="184"/>
    <cellStyle name="20 % - Accent6 3 3" xfId="185"/>
    <cellStyle name="20 % - Accent6 4 2" xfId="186"/>
    <cellStyle name="20 % - Accent6 4 3" xfId="187"/>
    <cellStyle name="20 % - Accent6 5 2" xfId="188"/>
    <cellStyle name="20 % - Accent6 5 3" xfId="189"/>
    <cellStyle name="20 % - Accent6 6 2" xfId="190"/>
    <cellStyle name="20 % - Accent6 6 3" xfId="191"/>
    <cellStyle name="20 % - Accent6 7 2" xfId="192"/>
    <cellStyle name="20 % - Accent6 7 3" xfId="193"/>
    <cellStyle name="20 % - Accent6 8 2" xfId="194"/>
    <cellStyle name="20 % - Accent6 8 3" xfId="195"/>
    <cellStyle name="20 % - Accent6 9 2" xfId="196"/>
    <cellStyle name="20 % - Accent6 9 3" xfId="197"/>
    <cellStyle name="20% - 强调文字颜色 1" xfId="1362"/>
    <cellStyle name="20% - 强调文字颜色 2" xfId="1363"/>
    <cellStyle name="20% - 强调文字颜色 3" xfId="1364"/>
    <cellStyle name="20% - 强调文字颜色 4" xfId="1365"/>
    <cellStyle name="20% - 强调文字颜色 5" xfId="1366"/>
    <cellStyle name="20% - 强调文字颜色 6" xfId="1367"/>
    <cellStyle name="40 % - Accent1 10 2" xfId="198"/>
    <cellStyle name="40 % - Accent1 10 3" xfId="199"/>
    <cellStyle name="40 % - Accent1 11 2" xfId="200"/>
    <cellStyle name="40 % - Accent1 11 3" xfId="201"/>
    <cellStyle name="40 % - Accent1 12 2" xfId="202"/>
    <cellStyle name="40 % - Accent1 12 3" xfId="203"/>
    <cellStyle name="40 % - Accent1 13 2" xfId="204"/>
    <cellStyle name="40 % - Accent1 13 3" xfId="205"/>
    <cellStyle name="40 % - Accent1 14 2" xfId="206"/>
    <cellStyle name="40 % - Accent1 14 3" xfId="207"/>
    <cellStyle name="40 % - Accent1 15 2" xfId="208"/>
    <cellStyle name="40 % - Accent1 15 3" xfId="209"/>
    <cellStyle name="40 % - Accent1 16 2" xfId="210"/>
    <cellStyle name="40 % - Accent1 16 3" xfId="211"/>
    <cellStyle name="40 % - Accent1 17 2" xfId="212"/>
    <cellStyle name="40 % - Accent1 17 3" xfId="213"/>
    <cellStyle name="40 % - Accent1 2 2" xfId="214"/>
    <cellStyle name="40 % - Accent1 2 3" xfId="215"/>
    <cellStyle name="40 % - Accent1 3 2" xfId="216"/>
    <cellStyle name="40 % - Accent1 3 3" xfId="217"/>
    <cellStyle name="40 % - Accent1 4 2" xfId="218"/>
    <cellStyle name="40 % - Accent1 4 3" xfId="219"/>
    <cellStyle name="40 % - Accent1 5 2" xfId="220"/>
    <cellStyle name="40 % - Accent1 5 3" xfId="221"/>
    <cellStyle name="40 % - Accent1 6 2" xfId="222"/>
    <cellStyle name="40 % - Accent1 6 3" xfId="223"/>
    <cellStyle name="40 % - Accent1 7 2" xfId="224"/>
    <cellStyle name="40 % - Accent1 7 3" xfId="225"/>
    <cellStyle name="40 % - Accent1 8 2" xfId="226"/>
    <cellStyle name="40 % - Accent1 8 3" xfId="227"/>
    <cellStyle name="40 % - Accent1 9 2" xfId="228"/>
    <cellStyle name="40 % - Accent1 9 3" xfId="229"/>
    <cellStyle name="40 % - Accent2 10 2" xfId="230"/>
    <cellStyle name="40 % - Accent2 10 3" xfId="231"/>
    <cellStyle name="40 % - Accent2 11 2" xfId="232"/>
    <cellStyle name="40 % - Accent2 11 3" xfId="233"/>
    <cellStyle name="40 % - Accent2 12 2" xfId="234"/>
    <cellStyle name="40 % - Accent2 12 3" xfId="235"/>
    <cellStyle name="40 % - Accent2 13 2" xfId="236"/>
    <cellStyle name="40 % - Accent2 13 3" xfId="237"/>
    <cellStyle name="40 % - Accent2 14 2" xfId="238"/>
    <cellStyle name="40 % - Accent2 14 3" xfId="239"/>
    <cellStyle name="40 % - Accent2 15 2" xfId="240"/>
    <cellStyle name="40 % - Accent2 15 3" xfId="241"/>
    <cellStyle name="40 % - Accent2 16 2" xfId="242"/>
    <cellStyle name="40 % - Accent2 16 3" xfId="243"/>
    <cellStyle name="40 % - Accent2 17 2" xfId="244"/>
    <cellStyle name="40 % - Accent2 17 3" xfId="245"/>
    <cellStyle name="40 % - Accent2 2 2" xfId="246"/>
    <cellStyle name="40 % - Accent2 2 3" xfId="247"/>
    <cellStyle name="40 % - Accent2 3 2" xfId="248"/>
    <cellStyle name="40 % - Accent2 3 3" xfId="249"/>
    <cellStyle name="40 % - Accent2 4 2" xfId="250"/>
    <cellStyle name="40 % - Accent2 4 3" xfId="251"/>
    <cellStyle name="40 % - Accent2 5 2" xfId="252"/>
    <cellStyle name="40 % - Accent2 5 3" xfId="253"/>
    <cellStyle name="40 % - Accent2 6 2" xfId="254"/>
    <cellStyle name="40 % - Accent2 6 3" xfId="255"/>
    <cellStyle name="40 % - Accent2 7 2" xfId="256"/>
    <cellStyle name="40 % - Accent2 7 3" xfId="257"/>
    <cellStyle name="40 % - Accent2 8 2" xfId="258"/>
    <cellStyle name="40 % - Accent2 8 3" xfId="259"/>
    <cellStyle name="40 % - Accent2 9 2" xfId="260"/>
    <cellStyle name="40 % - Accent2 9 3" xfId="261"/>
    <cellStyle name="40 % - Accent3 10 2" xfId="262"/>
    <cellStyle name="40 % - Accent3 10 3" xfId="263"/>
    <cellStyle name="40 % - Accent3 11 2" xfId="264"/>
    <cellStyle name="40 % - Accent3 11 3" xfId="265"/>
    <cellStyle name="40 % - Accent3 12 2" xfId="266"/>
    <cellStyle name="40 % - Accent3 12 3" xfId="267"/>
    <cellStyle name="40 % - Accent3 13 2" xfId="268"/>
    <cellStyle name="40 % - Accent3 13 3" xfId="269"/>
    <cellStyle name="40 % - Accent3 14 2" xfId="270"/>
    <cellStyle name="40 % - Accent3 14 3" xfId="271"/>
    <cellStyle name="40 % - Accent3 15 2" xfId="272"/>
    <cellStyle name="40 % - Accent3 15 3" xfId="273"/>
    <cellStyle name="40 % - Accent3 16 2" xfId="274"/>
    <cellStyle name="40 % - Accent3 16 3" xfId="275"/>
    <cellStyle name="40 % - Accent3 17 2" xfId="276"/>
    <cellStyle name="40 % - Accent3 17 3" xfId="277"/>
    <cellStyle name="40 % - Accent3 2 2" xfId="278"/>
    <cellStyle name="40 % - Accent3 2 3" xfId="279"/>
    <cellStyle name="40 % - Accent3 3 2" xfId="280"/>
    <cellStyle name="40 % - Accent3 3 3" xfId="281"/>
    <cellStyle name="40 % - Accent3 4 2" xfId="282"/>
    <cellStyle name="40 % - Accent3 4 3" xfId="283"/>
    <cellStyle name="40 % - Accent3 5 2" xfId="284"/>
    <cellStyle name="40 % - Accent3 5 3" xfId="285"/>
    <cellStyle name="40 % - Accent3 6 2" xfId="286"/>
    <cellStyle name="40 % - Accent3 6 3" xfId="287"/>
    <cellStyle name="40 % - Accent3 7 2" xfId="288"/>
    <cellStyle name="40 % - Accent3 7 3" xfId="289"/>
    <cellStyle name="40 % - Accent3 8 2" xfId="290"/>
    <cellStyle name="40 % - Accent3 8 3" xfId="291"/>
    <cellStyle name="40 % - Accent3 9 2" xfId="292"/>
    <cellStyle name="40 % - Accent3 9 3" xfId="293"/>
    <cellStyle name="40 % - Accent4 10 2" xfId="294"/>
    <cellStyle name="40 % - Accent4 10 3" xfId="295"/>
    <cellStyle name="40 % - Accent4 11 2" xfId="296"/>
    <cellStyle name="40 % - Accent4 11 3" xfId="297"/>
    <cellStyle name="40 % - Accent4 12 2" xfId="298"/>
    <cellStyle name="40 % - Accent4 12 3" xfId="299"/>
    <cellStyle name="40 % - Accent4 13 2" xfId="300"/>
    <cellStyle name="40 % - Accent4 13 3" xfId="301"/>
    <cellStyle name="40 % - Accent4 14 2" xfId="302"/>
    <cellStyle name="40 % - Accent4 14 3" xfId="303"/>
    <cellStyle name="40 % - Accent4 15 2" xfId="304"/>
    <cellStyle name="40 % - Accent4 15 3" xfId="305"/>
    <cellStyle name="40 % - Accent4 16 2" xfId="306"/>
    <cellStyle name="40 % - Accent4 16 3" xfId="307"/>
    <cellStyle name="40 % - Accent4 17 2" xfId="308"/>
    <cellStyle name="40 % - Accent4 17 3" xfId="309"/>
    <cellStyle name="40 % - Accent4 2 2" xfId="310"/>
    <cellStyle name="40 % - Accent4 2 3" xfId="311"/>
    <cellStyle name="40 % - Accent4 3 2" xfId="312"/>
    <cellStyle name="40 % - Accent4 3 3" xfId="313"/>
    <cellStyle name="40 % - Accent4 4 2" xfId="314"/>
    <cellStyle name="40 % - Accent4 4 3" xfId="315"/>
    <cellStyle name="40 % - Accent4 5 2" xfId="316"/>
    <cellStyle name="40 % - Accent4 5 3" xfId="317"/>
    <cellStyle name="40 % - Accent4 6 2" xfId="318"/>
    <cellStyle name="40 % - Accent4 6 3" xfId="319"/>
    <cellStyle name="40 % - Accent4 7 2" xfId="320"/>
    <cellStyle name="40 % - Accent4 7 3" xfId="321"/>
    <cellStyle name="40 % - Accent4 8 2" xfId="322"/>
    <cellStyle name="40 % - Accent4 8 3" xfId="323"/>
    <cellStyle name="40 % - Accent4 9 2" xfId="324"/>
    <cellStyle name="40 % - Accent4 9 3" xfId="325"/>
    <cellStyle name="40 % - Accent5 10 2" xfId="326"/>
    <cellStyle name="40 % - Accent5 10 3" xfId="327"/>
    <cellStyle name="40 % - Accent5 11 2" xfId="328"/>
    <cellStyle name="40 % - Accent5 11 3" xfId="329"/>
    <cellStyle name="40 % - Accent5 12 2" xfId="330"/>
    <cellStyle name="40 % - Accent5 12 3" xfId="331"/>
    <cellStyle name="40 % - Accent5 13 2" xfId="332"/>
    <cellStyle name="40 % - Accent5 13 3" xfId="333"/>
    <cellStyle name="40 % - Accent5 14 2" xfId="334"/>
    <cellStyle name="40 % - Accent5 14 3" xfId="335"/>
    <cellStyle name="40 % - Accent5 15 2" xfId="336"/>
    <cellStyle name="40 % - Accent5 15 3" xfId="337"/>
    <cellStyle name="40 % - Accent5 16 2" xfId="338"/>
    <cellStyle name="40 % - Accent5 16 3" xfId="339"/>
    <cellStyle name="40 % - Accent5 17 2" xfId="340"/>
    <cellStyle name="40 % - Accent5 17 3" xfId="341"/>
    <cellStyle name="40 % - Accent5 2 2" xfId="342"/>
    <cellStyle name="40 % - Accent5 2 3" xfId="343"/>
    <cellStyle name="40 % - Accent5 3 2" xfId="344"/>
    <cellStyle name="40 % - Accent5 3 3" xfId="345"/>
    <cellStyle name="40 % - Accent5 4 2" xfId="346"/>
    <cellStyle name="40 % - Accent5 4 3" xfId="347"/>
    <cellStyle name="40 % - Accent5 5 2" xfId="348"/>
    <cellStyle name="40 % - Accent5 5 3" xfId="349"/>
    <cellStyle name="40 % - Accent5 6 2" xfId="350"/>
    <cellStyle name="40 % - Accent5 6 3" xfId="351"/>
    <cellStyle name="40 % - Accent5 7 2" xfId="352"/>
    <cellStyle name="40 % - Accent5 7 3" xfId="353"/>
    <cellStyle name="40 % - Accent5 8 2" xfId="354"/>
    <cellStyle name="40 % - Accent5 8 3" xfId="355"/>
    <cellStyle name="40 % - Accent5 9 2" xfId="356"/>
    <cellStyle name="40 % - Accent5 9 3" xfId="357"/>
    <cellStyle name="40 % - Accent6 10 2" xfId="358"/>
    <cellStyle name="40 % - Accent6 10 3" xfId="359"/>
    <cellStyle name="40 % - Accent6 11 2" xfId="360"/>
    <cellStyle name="40 % - Accent6 11 3" xfId="361"/>
    <cellStyle name="40 % - Accent6 12 2" xfId="362"/>
    <cellStyle name="40 % - Accent6 12 3" xfId="363"/>
    <cellStyle name="40 % - Accent6 13 2" xfId="364"/>
    <cellStyle name="40 % - Accent6 13 3" xfId="365"/>
    <cellStyle name="40 % - Accent6 14 2" xfId="366"/>
    <cellStyle name="40 % - Accent6 14 3" xfId="367"/>
    <cellStyle name="40 % - Accent6 15 2" xfId="368"/>
    <cellStyle name="40 % - Accent6 15 3" xfId="369"/>
    <cellStyle name="40 % - Accent6 16 2" xfId="370"/>
    <cellStyle name="40 % - Accent6 16 3" xfId="371"/>
    <cellStyle name="40 % - Accent6 17 2" xfId="372"/>
    <cellStyle name="40 % - Accent6 17 3" xfId="373"/>
    <cellStyle name="40 % - Accent6 2 2" xfId="374"/>
    <cellStyle name="40 % - Accent6 2 3" xfId="375"/>
    <cellStyle name="40 % - Accent6 3 2" xfId="376"/>
    <cellStyle name="40 % - Accent6 3 3" xfId="377"/>
    <cellStyle name="40 % - Accent6 4 2" xfId="378"/>
    <cellStyle name="40 % - Accent6 4 3" xfId="379"/>
    <cellStyle name="40 % - Accent6 5 2" xfId="380"/>
    <cellStyle name="40 % - Accent6 5 3" xfId="381"/>
    <cellStyle name="40 % - Accent6 6 2" xfId="382"/>
    <cellStyle name="40 % - Accent6 6 3" xfId="383"/>
    <cellStyle name="40 % - Accent6 7 2" xfId="384"/>
    <cellStyle name="40 % - Accent6 7 3" xfId="385"/>
    <cellStyle name="40 % - Accent6 8 2" xfId="386"/>
    <cellStyle name="40 % - Accent6 8 3" xfId="387"/>
    <cellStyle name="40 % - Accent6 9 2" xfId="388"/>
    <cellStyle name="40 % - Accent6 9 3" xfId="389"/>
    <cellStyle name="40% - 强调文字颜色 1" xfId="1368"/>
    <cellStyle name="40% - 强调文字颜色 2" xfId="1369"/>
    <cellStyle name="40% - 强调文字颜色 3" xfId="1370"/>
    <cellStyle name="40% - 强调文字颜色 4" xfId="1371"/>
    <cellStyle name="40% - 强调文字颜色 5" xfId="1372"/>
    <cellStyle name="40% - 强调文字颜色 6" xfId="1373"/>
    <cellStyle name="60 % - Accent1 10 2" xfId="390"/>
    <cellStyle name="60 % - Accent1 10 3" xfId="391"/>
    <cellStyle name="60 % - Accent1 11 2" xfId="392"/>
    <cellStyle name="60 % - Accent1 11 3" xfId="393"/>
    <cellStyle name="60 % - Accent1 12 2" xfId="394"/>
    <cellStyle name="60 % - Accent1 12 3" xfId="395"/>
    <cellStyle name="60 % - Accent1 13 2" xfId="396"/>
    <cellStyle name="60 % - Accent1 13 3" xfId="397"/>
    <cellStyle name="60 % - Accent1 14 2" xfId="398"/>
    <cellStyle name="60 % - Accent1 14 3" xfId="399"/>
    <cellStyle name="60 % - Accent1 15 2" xfId="400"/>
    <cellStyle name="60 % - Accent1 15 3" xfId="401"/>
    <cellStyle name="60 % - Accent1 16 2" xfId="402"/>
    <cellStyle name="60 % - Accent1 16 3" xfId="403"/>
    <cellStyle name="60 % - Accent1 17 2" xfId="404"/>
    <cellStyle name="60 % - Accent1 17 3" xfId="405"/>
    <cellStyle name="60 % - Accent1 2 2" xfId="406"/>
    <cellStyle name="60 % - Accent1 2 3" xfId="407"/>
    <cellStyle name="60 % - Accent1 3 2" xfId="408"/>
    <cellStyle name="60 % - Accent1 3 3" xfId="409"/>
    <cellStyle name="60 % - Accent1 4 2" xfId="410"/>
    <cellStyle name="60 % - Accent1 4 3" xfId="411"/>
    <cellStyle name="60 % - Accent1 5 2" xfId="412"/>
    <cellStyle name="60 % - Accent1 5 3" xfId="413"/>
    <cellStyle name="60 % - Accent1 6 2" xfId="414"/>
    <cellStyle name="60 % - Accent1 6 3" xfId="415"/>
    <cellStyle name="60 % - Accent1 7 2" xfId="416"/>
    <cellStyle name="60 % - Accent1 7 3" xfId="417"/>
    <cellStyle name="60 % - Accent1 8 2" xfId="418"/>
    <cellStyle name="60 % - Accent1 8 3" xfId="419"/>
    <cellStyle name="60 % - Accent1 9 2" xfId="420"/>
    <cellStyle name="60 % - Accent1 9 3" xfId="421"/>
    <cellStyle name="60 % - Accent2 10 2" xfId="422"/>
    <cellStyle name="60 % - Accent2 10 3" xfId="423"/>
    <cellStyle name="60 % - Accent2 11 2" xfId="424"/>
    <cellStyle name="60 % - Accent2 11 3" xfId="425"/>
    <cellStyle name="60 % - Accent2 12 2" xfId="426"/>
    <cellStyle name="60 % - Accent2 12 3" xfId="427"/>
    <cellStyle name="60 % - Accent2 13 2" xfId="428"/>
    <cellStyle name="60 % - Accent2 13 3" xfId="429"/>
    <cellStyle name="60 % - Accent2 14 2" xfId="430"/>
    <cellStyle name="60 % - Accent2 14 3" xfId="431"/>
    <cellStyle name="60 % - Accent2 15 2" xfId="432"/>
    <cellStyle name="60 % - Accent2 15 3" xfId="433"/>
    <cellStyle name="60 % - Accent2 16 2" xfId="434"/>
    <cellStyle name="60 % - Accent2 16 3" xfId="435"/>
    <cellStyle name="60 % - Accent2 17 2" xfId="436"/>
    <cellStyle name="60 % - Accent2 17 3" xfId="437"/>
    <cellStyle name="60 % - Accent2 2 2" xfId="438"/>
    <cellStyle name="60 % - Accent2 2 3" xfId="439"/>
    <cellStyle name="60 % - Accent2 3 2" xfId="440"/>
    <cellStyle name="60 % - Accent2 3 3" xfId="441"/>
    <cellStyle name="60 % - Accent2 4 2" xfId="442"/>
    <cellStyle name="60 % - Accent2 4 3" xfId="443"/>
    <cellStyle name="60 % - Accent2 5 2" xfId="444"/>
    <cellStyle name="60 % - Accent2 5 3" xfId="445"/>
    <cellStyle name="60 % - Accent2 6 2" xfId="446"/>
    <cellStyle name="60 % - Accent2 6 3" xfId="447"/>
    <cellStyle name="60 % - Accent2 7 2" xfId="448"/>
    <cellStyle name="60 % - Accent2 7 3" xfId="449"/>
    <cellStyle name="60 % - Accent2 8 2" xfId="450"/>
    <cellStyle name="60 % - Accent2 8 3" xfId="451"/>
    <cellStyle name="60 % - Accent2 9 2" xfId="452"/>
    <cellStyle name="60 % - Accent2 9 3" xfId="453"/>
    <cellStyle name="60 % - Accent3 10 2" xfId="454"/>
    <cellStyle name="60 % - Accent3 10 3" xfId="455"/>
    <cellStyle name="60 % - Accent3 11 2" xfId="456"/>
    <cellStyle name="60 % - Accent3 11 3" xfId="457"/>
    <cellStyle name="60 % - Accent3 12 2" xfId="458"/>
    <cellStyle name="60 % - Accent3 12 3" xfId="459"/>
    <cellStyle name="60 % - Accent3 13 2" xfId="460"/>
    <cellStyle name="60 % - Accent3 13 3" xfId="461"/>
    <cellStyle name="60 % - Accent3 14 2" xfId="462"/>
    <cellStyle name="60 % - Accent3 14 3" xfId="463"/>
    <cellStyle name="60 % - Accent3 15 2" xfId="464"/>
    <cellStyle name="60 % - Accent3 15 3" xfId="465"/>
    <cellStyle name="60 % - Accent3 16 2" xfId="466"/>
    <cellStyle name="60 % - Accent3 16 3" xfId="467"/>
    <cellStyle name="60 % - Accent3 17 2" xfId="468"/>
    <cellStyle name="60 % - Accent3 17 3" xfId="469"/>
    <cellStyle name="60 % - Accent3 2 2" xfId="470"/>
    <cellStyle name="60 % - Accent3 2 3" xfId="471"/>
    <cellStyle name="60 % - Accent3 3 2" xfId="472"/>
    <cellStyle name="60 % - Accent3 3 3" xfId="473"/>
    <cellStyle name="60 % - Accent3 4 2" xfId="474"/>
    <cellStyle name="60 % - Accent3 4 3" xfId="475"/>
    <cellStyle name="60 % - Accent3 5 2" xfId="476"/>
    <cellStyle name="60 % - Accent3 5 3" xfId="477"/>
    <cellStyle name="60 % - Accent3 6 2" xfId="478"/>
    <cellStyle name="60 % - Accent3 6 3" xfId="479"/>
    <cellStyle name="60 % - Accent3 7 2" xfId="480"/>
    <cellStyle name="60 % - Accent3 7 3" xfId="481"/>
    <cellStyle name="60 % - Accent3 8 2" xfId="482"/>
    <cellStyle name="60 % - Accent3 8 3" xfId="483"/>
    <cellStyle name="60 % - Accent3 9 2" xfId="484"/>
    <cellStyle name="60 % - Accent3 9 3" xfId="485"/>
    <cellStyle name="60 % - Accent4 10 2" xfId="486"/>
    <cellStyle name="60 % - Accent4 10 3" xfId="487"/>
    <cellStyle name="60 % - Accent4 11 2" xfId="488"/>
    <cellStyle name="60 % - Accent4 11 3" xfId="489"/>
    <cellStyle name="60 % - Accent4 12 2" xfId="490"/>
    <cellStyle name="60 % - Accent4 12 3" xfId="491"/>
    <cellStyle name="60 % - Accent4 13 2" xfId="492"/>
    <cellStyle name="60 % - Accent4 13 3" xfId="493"/>
    <cellStyle name="60 % - Accent4 14 2" xfId="494"/>
    <cellStyle name="60 % - Accent4 14 3" xfId="495"/>
    <cellStyle name="60 % - Accent4 15 2" xfId="496"/>
    <cellStyle name="60 % - Accent4 15 3" xfId="497"/>
    <cellStyle name="60 % - Accent4 16 2" xfId="498"/>
    <cellStyle name="60 % - Accent4 16 3" xfId="499"/>
    <cellStyle name="60 % - Accent4 17 2" xfId="500"/>
    <cellStyle name="60 % - Accent4 17 3" xfId="501"/>
    <cellStyle name="60 % - Accent4 2 2" xfId="502"/>
    <cellStyle name="60 % - Accent4 2 3" xfId="503"/>
    <cellStyle name="60 % - Accent4 3 2" xfId="504"/>
    <cellStyle name="60 % - Accent4 3 3" xfId="505"/>
    <cellStyle name="60 % - Accent4 4 2" xfId="506"/>
    <cellStyle name="60 % - Accent4 4 3" xfId="507"/>
    <cellStyle name="60 % - Accent4 5 2" xfId="508"/>
    <cellStyle name="60 % - Accent4 5 3" xfId="509"/>
    <cellStyle name="60 % - Accent4 6 2" xfId="510"/>
    <cellStyle name="60 % - Accent4 6 3" xfId="511"/>
    <cellStyle name="60 % - Accent4 7 2" xfId="512"/>
    <cellStyle name="60 % - Accent4 7 3" xfId="513"/>
    <cellStyle name="60 % - Accent4 8 2" xfId="514"/>
    <cellStyle name="60 % - Accent4 8 3" xfId="515"/>
    <cellStyle name="60 % - Accent4 9 2" xfId="516"/>
    <cellStyle name="60 % - Accent4 9 3" xfId="517"/>
    <cellStyle name="60 % - Accent5 10 2" xfId="518"/>
    <cellStyle name="60 % - Accent5 10 3" xfId="519"/>
    <cellStyle name="60 % - Accent5 11 2" xfId="520"/>
    <cellStyle name="60 % - Accent5 11 3" xfId="521"/>
    <cellStyle name="60 % - Accent5 12 2" xfId="522"/>
    <cellStyle name="60 % - Accent5 12 3" xfId="523"/>
    <cellStyle name="60 % - Accent5 13 2" xfId="524"/>
    <cellStyle name="60 % - Accent5 13 3" xfId="525"/>
    <cellStyle name="60 % - Accent5 14 2" xfId="526"/>
    <cellStyle name="60 % - Accent5 14 3" xfId="527"/>
    <cellStyle name="60 % - Accent5 15 2" xfId="528"/>
    <cellStyle name="60 % - Accent5 15 3" xfId="529"/>
    <cellStyle name="60 % - Accent5 16 2" xfId="530"/>
    <cellStyle name="60 % - Accent5 16 3" xfId="531"/>
    <cellStyle name="60 % - Accent5 17 2" xfId="532"/>
    <cellStyle name="60 % - Accent5 17 3" xfId="533"/>
    <cellStyle name="60 % - Accent5 2 2" xfId="534"/>
    <cellStyle name="60 % - Accent5 2 3" xfId="535"/>
    <cellStyle name="60 % - Accent5 3 2" xfId="536"/>
    <cellStyle name="60 % - Accent5 3 3" xfId="537"/>
    <cellStyle name="60 % - Accent5 4 2" xfId="538"/>
    <cellStyle name="60 % - Accent5 4 3" xfId="539"/>
    <cellStyle name="60 % - Accent5 5 2" xfId="540"/>
    <cellStyle name="60 % - Accent5 5 3" xfId="541"/>
    <cellStyle name="60 % - Accent5 6 2" xfId="542"/>
    <cellStyle name="60 % - Accent5 6 3" xfId="543"/>
    <cellStyle name="60 % - Accent5 7 2" xfId="544"/>
    <cellStyle name="60 % - Accent5 7 3" xfId="545"/>
    <cellStyle name="60 % - Accent5 8 2" xfId="546"/>
    <cellStyle name="60 % - Accent5 8 3" xfId="547"/>
    <cellStyle name="60 % - Accent5 9 2" xfId="548"/>
    <cellStyle name="60 % - Accent5 9 3" xfId="549"/>
    <cellStyle name="60 % - Accent6 10 2" xfId="550"/>
    <cellStyle name="60 % - Accent6 10 3" xfId="551"/>
    <cellStyle name="60 % - Accent6 11 2" xfId="552"/>
    <cellStyle name="60 % - Accent6 11 3" xfId="553"/>
    <cellStyle name="60 % - Accent6 12 2" xfId="554"/>
    <cellStyle name="60 % - Accent6 12 3" xfId="555"/>
    <cellStyle name="60 % - Accent6 13 2" xfId="556"/>
    <cellStyle name="60 % - Accent6 13 3" xfId="557"/>
    <cellStyle name="60 % - Accent6 14 2" xfId="558"/>
    <cellStyle name="60 % - Accent6 14 3" xfId="559"/>
    <cellStyle name="60 % - Accent6 15 2" xfId="560"/>
    <cellStyle name="60 % - Accent6 15 3" xfId="561"/>
    <cellStyle name="60 % - Accent6 16 2" xfId="562"/>
    <cellStyle name="60 % - Accent6 16 3" xfId="563"/>
    <cellStyle name="60 % - Accent6 17 2" xfId="564"/>
    <cellStyle name="60 % - Accent6 17 3" xfId="565"/>
    <cellStyle name="60 % - Accent6 2 2" xfId="566"/>
    <cellStyle name="60 % - Accent6 2 3" xfId="567"/>
    <cellStyle name="60 % - Accent6 3 2" xfId="568"/>
    <cellStyle name="60 % - Accent6 3 3" xfId="569"/>
    <cellStyle name="60 % - Accent6 4 2" xfId="570"/>
    <cellStyle name="60 % - Accent6 4 3" xfId="571"/>
    <cellStyle name="60 % - Accent6 5 2" xfId="572"/>
    <cellStyle name="60 % - Accent6 5 3" xfId="573"/>
    <cellStyle name="60 % - Accent6 6 2" xfId="574"/>
    <cellStyle name="60 % - Accent6 6 3" xfId="575"/>
    <cellStyle name="60 % - Accent6 7 2" xfId="576"/>
    <cellStyle name="60 % - Accent6 7 3" xfId="577"/>
    <cellStyle name="60 % - Accent6 8 2" xfId="578"/>
    <cellStyle name="60 % - Accent6 8 3" xfId="579"/>
    <cellStyle name="60 % - Accent6 9 2" xfId="580"/>
    <cellStyle name="60 % - Accent6 9 3" xfId="581"/>
    <cellStyle name="60% - 强调文字颜色 1" xfId="1374"/>
    <cellStyle name="60% - 强调文字颜色 2" xfId="1375"/>
    <cellStyle name="60% - 强调文字颜色 3" xfId="1376"/>
    <cellStyle name="60% - 强调文字颜色 4" xfId="1377"/>
    <cellStyle name="60% - 强调文字颜色 5" xfId="1378"/>
    <cellStyle name="60% - 强调文字颜色 6" xfId="1379"/>
    <cellStyle name="Accent1 10 2" xfId="582"/>
    <cellStyle name="Accent1 10 3" xfId="583"/>
    <cellStyle name="Accent1 11 2" xfId="584"/>
    <cellStyle name="Accent1 11 3" xfId="585"/>
    <cellStyle name="Accent1 12 2" xfId="586"/>
    <cellStyle name="Accent1 12 3" xfId="587"/>
    <cellStyle name="Accent1 13 2" xfId="588"/>
    <cellStyle name="Accent1 13 3" xfId="589"/>
    <cellStyle name="Accent1 14 2" xfId="590"/>
    <cellStyle name="Accent1 14 3" xfId="591"/>
    <cellStyle name="Accent1 15 2" xfId="592"/>
    <cellStyle name="Accent1 15 3" xfId="593"/>
    <cellStyle name="Accent1 16 2" xfId="594"/>
    <cellStyle name="Accent1 16 3" xfId="595"/>
    <cellStyle name="Accent1 17 2" xfId="596"/>
    <cellStyle name="Accent1 17 3" xfId="597"/>
    <cellStyle name="Accent1 2 2" xfId="598"/>
    <cellStyle name="Accent1 2 3" xfId="599"/>
    <cellStyle name="Accent1 3 2" xfId="600"/>
    <cellStyle name="Accent1 3 3" xfId="601"/>
    <cellStyle name="Accent1 4 2" xfId="602"/>
    <cellStyle name="Accent1 4 3" xfId="603"/>
    <cellStyle name="Accent1 5 2" xfId="604"/>
    <cellStyle name="Accent1 5 3" xfId="605"/>
    <cellStyle name="Accent1 6 2" xfId="606"/>
    <cellStyle name="Accent1 6 3" xfId="607"/>
    <cellStyle name="Accent1 7 2" xfId="608"/>
    <cellStyle name="Accent1 7 3" xfId="609"/>
    <cellStyle name="Accent1 8 2" xfId="610"/>
    <cellStyle name="Accent1 8 3" xfId="611"/>
    <cellStyle name="Accent1 9 2" xfId="612"/>
    <cellStyle name="Accent1 9 3" xfId="613"/>
    <cellStyle name="Accent2 10 2" xfId="614"/>
    <cellStyle name="Accent2 10 3" xfId="615"/>
    <cellStyle name="Accent2 11 2" xfId="616"/>
    <cellStyle name="Accent2 11 3" xfId="617"/>
    <cellStyle name="Accent2 12 2" xfId="618"/>
    <cellStyle name="Accent2 12 3" xfId="619"/>
    <cellStyle name="Accent2 13 2" xfId="620"/>
    <cellStyle name="Accent2 13 3" xfId="621"/>
    <cellStyle name="Accent2 14 2" xfId="622"/>
    <cellStyle name="Accent2 14 3" xfId="623"/>
    <cellStyle name="Accent2 15 2" xfId="624"/>
    <cellStyle name="Accent2 15 3" xfId="625"/>
    <cellStyle name="Accent2 16 2" xfId="626"/>
    <cellStyle name="Accent2 16 3" xfId="627"/>
    <cellStyle name="Accent2 17 2" xfId="628"/>
    <cellStyle name="Accent2 17 3" xfId="629"/>
    <cellStyle name="Accent2 2 2" xfId="630"/>
    <cellStyle name="Accent2 2 3" xfId="631"/>
    <cellStyle name="Accent2 3 2" xfId="632"/>
    <cellStyle name="Accent2 3 3" xfId="633"/>
    <cellStyle name="Accent2 4 2" xfId="634"/>
    <cellStyle name="Accent2 4 3" xfId="635"/>
    <cellStyle name="Accent2 5 2" xfId="636"/>
    <cellStyle name="Accent2 5 3" xfId="637"/>
    <cellStyle name="Accent2 6 2" xfId="638"/>
    <cellStyle name="Accent2 6 3" xfId="639"/>
    <cellStyle name="Accent2 7 2" xfId="640"/>
    <cellStyle name="Accent2 7 3" xfId="641"/>
    <cellStyle name="Accent2 8 2" xfId="642"/>
    <cellStyle name="Accent2 8 3" xfId="643"/>
    <cellStyle name="Accent2 9 2" xfId="644"/>
    <cellStyle name="Accent2 9 3" xfId="645"/>
    <cellStyle name="Accent3 10 2" xfId="646"/>
    <cellStyle name="Accent3 10 3" xfId="647"/>
    <cellStyle name="Accent3 11 2" xfId="648"/>
    <cellStyle name="Accent3 11 3" xfId="649"/>
    <cellStyle name="Accent3 12 2" xfId="650"/>
    <cellStyle name="Accent3 12 3" xfId="651"/>
    <cellStyle name="Accent3 13 2" xfId="652"/>
    <cellStyle name="Accent3 13 3" xfId="653"/>
    <cellStyle name="Accent3 14 2" xfId="654"/>
    <cellStyle name="Accent3 14 3" xfId="655"/>
    <cellStyle name="Accent3 15 2" xfId="656"/>
    <cellStyle name="Accent3 15 3" xfId="657"/>
    <cellStyle name="Accent3 16 2" xfId="658"/>
    <cellStyle name="Accent3 16 3" xfId="659"/>
    <cellStyle name="Accent3 17 2" xfId="660"/>
    <cellStyle name="Accent3 17 3" xfId="661"/>
    <cellStyle name="Accent3 2 2" xfId="662"/>
    <cellStyle name="Accent3 2 3" xfId="663"/>
    <cellStyle name="Accent3 3 2" xfId="664"/>
    <cellStyle name="Accent3 3 3" xfId="665"/>
    <cellStyle name="Accent3 4 2" xfId="666"/>
    <cellStyle name="Accent3 4 3" xfId="667"/>
    <cellStyle name="Accent3 5 2" xfId="668"/>
    <cellStyle name="Accent3 5 3" xfId="669"/>
    <cellStyle name="Accent3 6 2" xfId="670"/>
    <cellStyle name="Accent3 6 3" xfId="671"/>
    <cellStyle name="Accent3 7 2" xfId="672"/>
    <cellStyle name="Accent3 7 3" xfId="673"/>
    <cellStyle name="Accent3 8 2" xfId="674"/>
    <cellStyle name="Accent3 8 3" xfId="675"/>
    <cellStyle name="Accent3 9 2" xfId="676"/>
    <cellStyle name="Accent3 9 3" xfId="677"/>
    <cellStyle name="Accent4 10 2" xfId="678"/>
    <cellStyle name="Accent4 10 3" xfId="679"/>
    <cellStyle name="Accent4 11 2" xfId="680"/>
    <cellStyle name="Accent4 11 3" xfId="681"/>
    <cellStyle name="Accent4 12 2" xfId="682"/>
    <cellStyle name="Accent4 12 3" xfId="683"/>
    <cellStyle name="Accent4 13 2" xfId="684"/>
    <cellStyle name="Accent4 13 3" xfId="685"/>
    <cellStyle name="Accent4 14 2" xfId="686"/>
    <cellStyle name="Accent4 14 3" xfId="687"/>
    <cellStyle name="Accent4 15 2" xfId="688"/>
    <cellStyle name="Accent4 15 3" xfId="689"/>
    <cellStyle name="Accent4 16 2" xfId="690"/>
    <cellStyle name="Accent4 16 3" xfId="691"/>
    <cellStyle name="Accent4 17 2" xfId="692"/>
    <cellStyle name="Accent4 17 3" xfId="693"/>
    <cellStyle name="Accent4 2 2" xfId="694"/>
    <cellStyle name="Accent4 2 3" xfId="695"/>
    <cellStyle name="Accent4 3 2" xfId="696"/>
    <cellStyle name="Accent4 3 3" xfId="697"/>
    <cellStyle name="Accent4 4 2" xfId="698"/>
    <cellStyle name="Accent4 4 3" xfId="699"/>
    <cellStyle name="Accent4 5 2" xfId="700"/>
    <cellStyle name="Accent4 5 3" xfId="701"/>
    <cellStyle name="Accent4 6 2" xfId="702"/>
    <cellStyle name="Accent4 6 3" xfId="703"/>
    <cellStyle name="Accent4 7 2" xfId="704"/>
    <cellStyle name="Accent4 7 3" xfId="705"/>
    <cellStyle name="Accent4 8 2" xfId="706"/>
    <cellStyle name="Accent4 8 3" xfId="707"/>
    <cellStyle name="Accent4 9 2" xfId="708"/>
    <cellStyle name="Accent4 9 3" xfId="709"/>
    <cellStyle name="Accent5 10 2" xfId="710"/>
    <cellStyle name="Accent5 10 3" xfId="711"/>
    <cellStyle name="Accent5 11 2" xfId="712"/>
    <cellStyle name="Accent5 11 3" xfId="713"/>
    <cellStyle name="Accent5 12 2" xfId="714"/>
    <cellStyle name="Accent5 12 3" xfId="715"/>
    <cellStyle name="Accent5 13 2" xfId="716"/>
    <cellStyle name="Accent5 13 3" xfId="717"/>
    <cellStyle name="Accent5 14 2" xfId="718"/>
    <cellStyle name="Accent5 14 3" xfId="719"/>
    <cellStyle name="Accent5 15 2" xfId="720"/>
    <cellStyle name="Accent5 15 3" xfId="721"/>
    <cellStyle name="Accent5 16 2" xfId="722"/>
    <cellStyle name="Accent5 16 3" xfId="723"/>
    <cellStyle name="Accent5 17 2" xfId="724"/>
    <cellStyle name="Accent5 17 3" xfId="725"/>
    <cellStyle name="Accent5 2 2" xfId="726"/>
    <cellStyle name="Accent5 2 3" xfId="727"/>
    <cellStyle name="Accent5 3 2" xfId="728"/>
    <cellStyle name="Accent5 3 3" xfId="729"/>
    <cellStyle name="Accent5 4 2" xfId="730"/>
    <cellStyle name="Accent5 4 3" xfId="731"/>
    <cellStyle name="Accent5 5 2" xfId="732"/>
    <cellStyle name="Accent5 5 3" xfId="733"/>
    <cellStyle name="Accent5 6 2" xfId="734"/>
    <cellStyle name="Accent5 6 3" xfId="735"/>
    <cellStyle name="Accent5 7 2" xfId="736"/>
    <cellStyle name="Accent5 7 3" xfId="737"/>
    <cellStyle name="Accent5 8 2" xfId="738"/>
    <cellStyle name="Accent5 8 3" xfId="739"/>
    <cellStyle name="Accent5 9 2" xfId="740"/>
    <cellStyle name="Accent5 9 3" xfId="741"/>
    <cellStyle name="Accent6 10 2" xfId="742"/>
    <cellStyle name="Accent6 10 3" xfId="743"/>
    <cellStyle name="Accent6 11 2" xfId="744"/>
    <cellStyle name="Accent6 11 3" xfId="745"/>
    <cellStyle name="Accent6 12 2" xfId="746"/>
    <cellStyle name="Accent6 12 3" xfId="747"/>
    <cellStyle name="Accent6 13 2" xfId="748"/>
    <cellStyle name="Accent6 13 3" xfId="749"/>
    <cellStyle name="Accent6 14 2" xfId="750"/>
    <cellStyle name="Accent6 14 3" xfId="751"/>
    <cellStyle name="Accent6 15 2" xfId="752"/>
    <cellStyle name="Accent6 15 3" xfId="753"/>
    <cellStyle name="Accent6 16 2" xfId="754"/>
    <cellStyle name="Accent6 16 3" xfId="755"/>
    <cellStyle name="Accent6 17 2" xfId="756"/>
    <cellStyle name="Accent6 17 3" xfId="757"/>
    <cellStyle name="Accent6 2 2" xfId="758"/>
    <cellStyle name="Accent6 2 3" xfId="759"/>
    <cellStyle name="Accent6 3 2" xfId="760"/>
    <cellStyle name="Accent6 3 3" xfId="761"/>
    <cellStyle name="Accent6 4 2" xfId="762"/>
    <cellStyle name="Accent6 4 3" xfId="763"/>
    <cellStyle name="Accent6 5 2" xfId="764"/>
    <cellStyle name="Accent6 5 3" xfId="765"/>
    <cellStyle name="Accent6 6 2" xfId="766"/>
    <cellStyle name="Accent6 6 3" xfId="767"/>
    <cellStyle name="Accent6 7 2" xfId="768"/>
    <cellStyle name="Accent6 7 3" xfId="769"/>
    <cellStyle name="Accent6 8 2" xfId="770"/>
    <cellStyle name="Accent6 8 3" xfId="771"/>
    <cellStyle name="Accent6 9 2" xfId="772"/>
    <cellStyle name="Accent6 9 3" xfId="773"/>
    <cellStyle name="Avertissement 10 2" xfId="774"/>
    <cellStyle name="Avertissement 10 3" xfId="775"/>
    <cellStyle name="Avertissement 11 2" xfId="776"/>
    <cellStyle name="Avertissement 11 3" xfId="777"/>
    <cellStyle name="Avertissement 12 2" xfId="778"/>
    <cellStyle name="Avertissement 12 3" xfId="779"/>
    <cellStyle name="Avertissement 13 2" xfId="780"/>
    <cellStyle name="Avertissement 13 3" xfId="781"/>
    <cellStyle name="Avertissement 14 2" xfId="782"/>
    <cellStyle name="Avertissement 14 3" xfId="783"/>
    <cellStyle name="Avertissement 15 2" xfId="784"/>
    <cellStyle name="Avertissement 15 3" xfId="785"/>
    <cellStyle name="Avertissement 16 2" xfId="786"/>
    <cellStyle name="Avertissement 16 3" xfId="787"/>
    <cellStyle name="Avertissement 17 2" xfId="788"/>
    <cellStyle name="Avertissement 17 3" xfId="789"/>
    <cellStyle name="Avertissement 2 2" xfId="790"/>
    <cellStyle name="Avertissement 2 3" xfId="791"/>
    <cellStyle name="Avertissement 3 2" xfId="792"/>
    <cellStyle name="Avertissement 3 3" xfId="793"/>
    <cellStyle name="Avertissement 4 2" xfId="794"/>
    <cellStyle name="Avertissement 4 3" xfId="795"/>
    <cellStyle name="Avertissement 5 2" xfId="796"/>
    <cellStyle name="Avertissement 5 3" xfId="797"/>
    <cellStyle name="Avertissement 6 2" xfId="798"/>
    <cellStyle name="Avertissement 6 3" xfId="799"/>
    <cellStyle name="Avertissement 7 2" xfId="800"/>
    <cellStyle name="Avertissement 7 3" xfId="801"/>
    <cellStyle name="Avertissement 8 2" xfId="802"/>
    <cellStyle name="Avertissement 8 3" xfId="803"/>
    <cellStyle name="Avertissement 9 2" xfId="804"/>
    <cellStyle name="Avertissement 9 3" xfId="805"/>
    <cellStyle name="Calcul 10 2" xfId="806"/>
    <cellStyle name="Calcul 10 3" xfId="807"/>
    <cellStyle name="Calcul 11 2" xfId="808"/>
    <cellStyle name="Calcul 11 3" xfId="809"/>
    <cellStyle name="Calcul 12 2" xfId="810"/>
    <cellStyle name="Calcul 12 3" xfId="811"/>
    <cellStyle name="Calcul 13 2" xfId="812"/>
    <cellStyle name="Calcul 13 3" xfId="813"/>
    <cellStyle name="Calcul 14 2" xfId="814"/>
    <cellStyle name="Calcul 14 3" xfId="815"/>
    <cellStyle name="Calcul 15 2" xfId="816"/>
    <cellStyle name="Calcul 15 3" xfId="817"/>
    <cellStyle name="Calcul 16 2" xfId="818"/>
    <cellStyle name="Calcul 16 3" xfId="819"/>
    <cellStyle name="Calcul 17 2" xfId="820"/>
    <cellStyle name="Calcul 17 3" xfId="821"/>
    <cellStyle name="Calcul 2 2" xfId="822"/>
    <cellStyle name="Calcul 2 3" xfId="823"/>
    <cellStyle name="Calcul 3 2" xfId="824"/>
    <cellStyle name="Calcul 3 3" xfId="825"/>
    <cellStyle name="Calcul 4 2" xfId="826"/>
    <cellStyle name="Calcul 4 3" xfId="827"/>
    <cellStyle name="Calcul 5 2" xfId="828"/>
    <cellStyle name="Calcul 5 3" xfId="829"/>
    <cellStyle name="Calcul 6 2" xfId="830"/>
    <cellStyle name="Calcul 6 3" xfId="831"/>
    <cellStyle name="Calcul 7 2" xfId="832"/>
    <cellStyle name="Calcul 7 3" xfId="833"/>
    <cellStyle name="Calcul 8 2" xfId="834"/>
    <cellStyle name="Calcul 8 3" xfId="835"/>
    <cellStyle name="Calcul 9 2" xfId="836"/>
    <cellStyle name="Calcul 9 3" xfId="837"/>
    <cellStyle name="Cellule liée 10 2" xfId="838"/>
    <cellStyle name="Cellule liée 10 3" xfId="839"/>
    <cellStyle name="Cellule liée 11 2" xfId="840"/>
    <cellStyle name="Cellule liée 11 3" xfId="841"/>
    <cellStyle name="Cellule liée 12 2" xfId="842"/>
    <cellStyle name="Cellule liée 12 3" xfId="843"/>
    <cellStyle name="Cellule liée 13 2" xfId="844"/>
    <cellStyle name="Cellule liée 13 3" xfId="845"/>
    <cellStyle name="Cellule liée 14 2" xfId="846"/>
    <cellStyle name="Cellule liée 14 3" xfId="847"/>
    <cellStyle name="Cellule liée 15 2" xfId="848"/>
    <cellStyle name="Cellule liée 15 3" xfId="849"/>
    <cellStyle name="Cellule liée 16 2" xfId="850"/>
    <cellStyle name="Cellule liée 16 3" xfId="851"/>
    <cellStyle name="Cellule liée 17 2" xfId="852"/>
    <cellStyle name="Cellule liée 17 3" xfId="853"/>
    <cellStyle name="Cellule liée 2 2" xfId="854"/>
    <cellStyle name="Cellule liée 2 3" xfId="855"/>
    <cellStyle name="Cellule liée 3 2" xfId="856"/>
    <cellStyle name="Cellule liée 3 3" xfId="857"/>
    <cellStyle name="Cellule liée 4 2" xfId="858"/>
    <cellStyle name="Cellule liée 4 3" xfId="859"/>
    <cellStyle name="Cellule liée 5 2" xfId="860"/>
    <cellStyle name="Cellule liée 5 3" xfId="861"/>
    <cellStyle name="Cellule liée 6 2" xfId="862"/>
    <cellStyle name="Cellule liée 6 3" xfId="863"/>
    <cellStyle name="Cellule liée 7 2" xfId="864"/>
    <cellStyle name="Cellule liée 7 3" xfId="865"/>
    <cellStyle name="Cellule liée 8 2" xfId="866"/>
    <cellStyle name="Cellule liée 8 3" xfId="867"/>
    <cellStyle name="Cellule liée 9 2" xfId="868"/>
    <cellStyle name="Cellule liée 9 3" xfId="869"/>
    <cellStyle name="Comma" xfId="1842" builtinId="3"/>
    <cellStyle name="Comma 11" xfId="1441"/>
    <cellStyle name="Comma 2" xfId="1409"/>
    <cellStyle name="Comma 2 2" xfId="1835"/>
    <cellStyle name="Comma 3" xfId="1465"/>
    <cellStyle name="Comma 3 2" xfId="1872"/>
    <cellStyle name="Comma 5" xfId="1865"/>
    <cellStyle name="Commentaire 10 2" xfId="870"/>
    <cellStyle name="Commentaire 10 3" xfId="871"/>
    <cellStyle name="Commentaire 11 2" xfId="872"/>
    <cellStyle name="Commentaire 11 3" xfId="873"/>
    <cellStyle name="Commentaire 12 2" xfId="874"/>
    <cellStyle name="Commentaire 12 3" xfId="875"/>
    <cellStyle name="Commentaire 13 2" xfId="876"/>
    <cellStyle name="Commentaire 13 3" xfId="877"/>
    <cellStyle name="Commentaire 14 2" xfId="878"/>
    <cellStyle name="Commentaire 14 3" xfId="879"/>
    <cellStyle name="Commentaire 15 2" xfId="880"/>
    <cellStyle name="Commentaire 15 3" xfId="881"/>
    <cellStyle name="Commentaire 16 2" xfId="882"/>
    <cellStyle name="Commentaire 16 3" xfId="883"/>
    <cellStyle name="Commentaire 17 2" xfId="884"/>
    <cellStyle name="Commentaire 17 3" xfId="885"/>
    <cellStyle name="Commentaire 2 2" xfId="886"/>
    <cellStyle name="Commentaire 2 3" xfId="887"/>
    <cellStyle name="Commentaire 3 2" xfId="888"/>
    <cellStyle name="Commentaire 3 3" xfId="889"/>
    <cellStyle name="Commentaire 4 2" xfId="890"/>
    <cellStyle name="Commentaire 4 3" xfId="891"/>
    <cellStyle name="Commentaire 5 2" xfId="892"/>
    <cellStyle name="Commentaire 5 3" xfId="893"/>
    <cellStyle name="Commentaire 6 2" xfId="894"/>
    <cellStyle name="Commentaire 6 3" xfId="895"/>
    <cellStyle name="Commentaire 7 2" xfId="896"/>
    <cellStyle name="Commentaire 7 3" xfId="897"/>
    <cellStyle name="Commentaire 8 2" xfId="898"/>
    <cellStyle name="Commentaire 8 3" xfId="899"/>
    <cellStyle name="Commentaire 9 2" xfId="900"/>
    <cellStyle name="Commentaire 9 3" xfId="901"/>
    <cellStyle name="Entrée 10 2" xfId="902"/>
    <cellStyle name="Entrée 10 3" xfId="903"/>
    <cellStyle name="Entrée 11 2" xfId="904"/>
    <cellStyle name="Entrée 11 3" xfId="905"/>
    <cellStyle name="Entrée 12 2" xfId="906"/>
    <cellStyle name="Entrée 12 3" xfId="907"/>
    <cellStyle name="Entrée 13 2" xfId="908"/>
    <cellStyle name="Entrée 13 3" xfId="909"/>
    <cellStyle name="Entrée 14 2" xfId="910"/>
    <cellStyle name="Entrée 14 3" xfId="911"/>
    <cellStyle name="Entrée 15 2" xfId="912"/>
    <cellStyle name="Entrée 15 3" xfId="913"/>
    <cellStyle name="Entrée 16 2" xfId="914"/>
    <cellStyle name="Entrée 16 3" xfId="915"/>
    <cellStyle name="Entrée 17 2" xfId="916"/>
    <cellStyle name="Entrée 17 3" xfId="917"/>
    <cellStyle name="Entrée 2 2" xfId="918"/>
    <cellStyle name="Entrée 2 3" xfId="919"/>
    <cellStyle name="Entrée 3 2" xfId="920"/>
    <cellStyle name="Entrée 3 3" xfId="921"/>
    <cellStyle name="Entrée 4 2" xfId="922"/>
    <cellStyle name="Entrée 4 3" xfId="923"/>
    <cellStyle name="Entrée 5 2" xfId="924"/>
    <cellStyle name="Entrée 5 3" xfId="925"/>
    <cellStyle name="Entrée 6 2" xfId="926"/>
    <cellStyle name="Entrée 6 3" xfId="927"/>
    <cellStyle name="Entrée 7 2" xfId="928"/>
    <cellStyle name="Entrée 7 3" xfId="929"/>
    <cellStyle name="Entrée 8 2" xfId="930"/>
    <cellStyle name="Entrée 8 3" xfId="931"/>
    <cellStyle name="Entrée 9 2" xfId="932"/>
    <cellStyle name="Entrée 9 3" xfId="933"/>
    <cellStyle name="Euro" xfId="934"/>
    <cellStyle name="Insatisfaisant 10 2" xfId="935"/>
    <cellStyle name="Insatisfaisant 10 3" xfId="936"/>
    <cellStyle name="Insatisfaisant 11 2" xfId="937"/>
    <cellStyle name="Insatisfaisant 11 3" xfId="938"/>
    <cellStyle name="Insatisfaisant 12 2" xfId="939"/>
    <cellStyle name="Insatisfaisant 12 3" xfId="940"/>
    <cellStyle name="Insatisfaisant 13 2" xfId="941"/>
    <cellStyle name="Insatisfaisant 13 3" xfId="942"/>
    <cellStyle name="Insatisfaisant 14 2" xfId="943"/>
    <cellStyle name="Insatisfaisant 14 3" xfId="944"/>
    <cellStyle name="Insatisfaisant 15 2" xfId="945"/>
    <cellStyle name="Insatisfaisant 15 3" xfId="946"/>
    <cellStyle name="Insatisfaisant 16 2" xfId="947"/>
    <cellStyle name="Insatisfaisant 16 3" xfId="948"/>
    <cellStyle name="Insatisfaisant 17 2" xfId="949"/>
    <cellStyle name="Insatisfaisant 17 3" xfId="950"/>
    <cellStyle name="Insatisfaisant 2 2" xfId="951"/>
    <cellStyle name="Insatisfaisant 2 3" xfId="952"/>
    <cellStyle name="Insatisfaisant 3 2" xfId="953"/>
    <cellStyle name="Insatisfaisant 3 3" xfId="954"/>
    <cellStyle name="Insatisfaisant 4 2" xfId="955"/>
    <cellStyle name="Insatisfaisant 4 3" xfId="956"/>
    <cellStyle name="Insatisfaisant 5 2" xfId="957"/>
    <cellStyle name="Insatisfaisant 5 3" xfId="958"/>
    <cellStyle name="Insatisfaisant 6 2" xfId="959"/>
    <cellStyle name="Insatisfaisant 6 3" xfId="960"/>
    <cellStyle name="Insatisfaisant 7 2" xfId="961"/>
    <cellStyle name="Insatisfaisant 7 3" xfId="962"/>
    <cellStyle name="Insatisfaisant 8 2" xfId="963"/>
    <cellStyle name="Insatisfaisant 8 3" xfId="964"/>
    <cellStyle name="Insatisfaisant 9 2" xfId="965"/>
    <cellStyle name="Insatisfaisant 9 3" xfId="966"/>
    <cellStyle name="Lien hypertexte 2" xfId="1353"/>
    <cellStyle name="Lien hypertexte 3" xfId="1851"/>
    <cellStyle name="Milliers [0] 2" xfId="967"/>
    <cellStyle name="Milliers [0] 3" xfId="968"/>
    <cellStyle name="Milliers 10" xfId="1418"/>
    <cellStyle name="Milliers 100" xfId="1572"/>
    <cellStyle name="Milliers 100 2" xfId="1861"/>
    <cellStyle name="Milliers 101" xfId="1573"/>
    <cellStyle name="Milliers 102" xfId="1574"/>
    <cellStyle name="Milliers 103" xfId="1575"/>
    <cellStyle name="Milliers 104" xfId="1576"/>
    <cellStyle name="Milliers 105" xfId="1577"/>
    <cellStyle name="Milliers 106" xfId="1578"/>
    <cellStyle name="Milliers 107" xfId="1579"/>
    <cellStyle name="Milliers 108" xfId="1580"/>
    <cellStyle name="Milliers 109" xfId="1581"/>
    <cellStyle name="Milliers 11" xfId="1421"/>
    <cellStyle name="Milliers 110" xfId="1582"/>
    <cellStyle name="Milliers 111" xfId="1583"/>
    <cellStyle name="Milliers 112" xfId="1584"/>
    <cellStyle name="Milliers 113" xfId="1585"/>
    <cellStyle name="Milliers 114" xfId="1586"/>
    <cellStyle name="Milliers 115" xfId="1587"/>
    <cellStyle name="Milliers 116" xfId="1588"/>
    <cellStyle name="Milliers 117" xfId="1589"/>
    <cellStyle name="Milliers 118" xfId="1590"/>
    <cellStyle name="Milliers 119" xfId="1591"/>
    <cellStyle name="Milliers 12" xfId="1430"/>
    <cellStyle name="Milliers 120" xfId="1592"/>
    <cellStyle name="Milliers 121" xfId="1593"/>
    <cellStyle name="Milliers 122" xfId="1594"/>
    <cellStyle name="Milliers 123" xfId="1595"/>
    <cellStyle name="Milliers 124" xfId="1596"/>
    <cellStyle name="Milliers 125" xfId="1597"/>
    <cellStyle name="Milliers 126" xfId="1598"/>
    <cellStyle name="Milliers 127" xfId="1599"/>
    <cellStyle name="Milliers 128" xfId="1600"/>
    <cellStyle name="Milliers 129" xfId="1601"/>
    <cellStyle name="Milliers 13" xfId="1431"/>
    <cellStyle name="Milliers 130" xfId="1602"/>
    <cellStyle name="Milliers 131" xfId="1603"/>
    <cellStyle name="Milliers 132" xfId="1604"/>
    <cellStyle name="Milliers 133" xfId="1605"/>
    <cellStyle name="Milliers 134" xfId="1606"/>
    <cellStyle name="Milliers 135" xfId="1607"/>
    <cellStyle name="Milliers 136" xfId="1608"/>
    <cellStyle name="Milliers 137" xfId="1609"/>
    <cellStyle name="Milliers 138" xfId="1610"/>
    <cellStyle name="Milliers 139" xfId="1611"/>
    <cellStyle name="Milliers 14" xfId="1432"/>
    <cellStyle name="Milliers 140" xfId="1612"/>
    <cellStyle name="Milliers 141" xfId="1613"/>
    <cellStyle name="Milliers 142" xfId="1614"/>
    <cellStyle name="Milliers 143" xfId="1615"/>
    <cellStyle name="Milliers 144" xfId="1616"/>
    <cellStyle name="Milliers 145" xfId="1617"/>
    <cellStyle name="Milliers 146" xfId="1618"/>
    <cellStyle name="Milliers 147" xfId="1619"/>
    <cellStyle name="Milliers 148" xfId="1620"/>
    <cellStyle name="Milliers 149" xfId="1621"/>
    <cellStyle name="Milliers 15" xfId="1464"/>
    <cellStyle name="Milliers 150" xfId="1622"/>
    <cellStyle name="Milliers 151" xfId="1623"/>
    <cellStyle name="Milliers 152" xfId="1624"/>
    <cellStyle name="Milliers 153" xfId="1625"/>
    <cellStyle name="Milliers 154" xfId="1626"/>
    <cellStyle name="Milliers 155" xfId="1627"/>
    <cellStyle name="Milliers 156" xfId="1628"/>
    <cellStyle name="Milliers 157" xfId="1629"/>
    <cellStyle name="Milliers 158" xfId="1630"/>
    <cellStyle name="Milliers 159" xfId="1631"/>
    <cellStyle name="Milliers 16" xfId="1466"/>
    <cellStyle name="Milliers 160" xfId="1632"/>
    <cellStyle name="Milliers 161" xfId="1633"/>
    <cellStyle name="Milliers 162" xfId="1634"/>
    <cellStyle name="Milliers 163" xfId="1635"/>
    <cellStyle name="Milliers 164" xfId="1636"/>
    <cellStyle name="Milliers 165" xfId="1637"/>
    <cellStyle name="Milliers 166" xfId="1638"/>
    <cellStyle name="Milliers 167" xfId="1639"/>
    <cellStyle name="Milliers 168" xfId="1640"/>
    <cellStyle name="Milliers 169" xfId="1641"/>
    <cellStyle name="Milliers 17" xfId="1467"/>
    <cellStyle name="Milliers 170" xfId="1642"/>
    <cellStyle name="Milliers 171" xfId="1643"/>
    <cellStyle name="Milliers 172" xfId="1644"/>
    <cellStyle name="Milliers 173" xfId="1645"/>
    <cellStyle name="Milliers 174" xfId="1646"/>
    <cellStyle name="Milliers 175" xfId="1647"/>
    <cellStyle name="Milliers 176" xfId="1648"/>
    <cellStyle name="Milliers 177" xfId="1649"/>
    <cellStyle name="Milliers 178" xfId="1650"/>
    <cellStyle name="Milliers 179" xfId="1651"/>
    <cellStyle name="Milliers 18" xfId="1468"/>
    <cellStyle name="Milliers 180" xfId="1652"/>
    <cellStyle name="Milliers 181" xfId="1653"/>
    <cellStyle name="Milliers 182" xfId="1654"/>
    <cellStyle name="Milliers 183" xfId="1655"/>
    <cellStyle name="Milliers 184" xfId="1656"/>
    <cellStyle name="Milliers 185" xfId="1657"/>
    <cellStyle name="Milliers 186" xfId="1658"/>
    <cellStyle name="Milliers 187" xfId="1659"/>
    <cellStyle name="Milliers 188" xfId="1660"/>
    <cellStyle name="Milliers 189" xfId="1661"/>
    <cellStyle name="Milliers 19" xfId="1469"/>
    <cellStyle name="Milliers 190" xfId="1662"/>
    <cellStyle name="Milliers 191" xfId="1663"/>
    <cellStyle name="Milliers 192" xfId="1664"/>
    <cellStyle name="Milliers 193" xfId="1665"/>
    <cellStyle name="Milliers 194" xfId="1666"/>
    <cellStyle name="Milliers 195" xfId="1667"/>
    <cellStyle name="Milliers 196" xfId="1668"/>
    <cellStyle name="Milliers 197" xfId="1669"/>
    <cellStyle name="Milliers 198" xfId="1670"/>
    <cellStyle name="Milliers 199" xfId="1671"/>
    <cellStyle name="Milliers 2" xfId="969"/>
    <cellStyle name="Milliers 2 2" xfId="1359"/>
    <cellStyle name="Milliers 2 3" xfId="1422"/>
    <cellStyle name="Milliers 2 4" xfId="1852"/>
    <cellStyle name="Milliers 2 5" xfId="1856"/>
    <cellStyle name="Milliers 2 6" xfId="1866"/>
    <cellStyle name="Milliers 2 7" xfId="1876"/>
    <cellStyle name="Milliers 20" xfId="1470"/>
    <cellStyle name="Milliers 200" xfId="1672"/>
    <cellStyle name="Milliers 201" xfId="1673"/>
    <cellStyle name="Milliers 202" xfId="1674"/>
    <cellStyle name="Milliers 203" xfId="1675"/>
    <cellStyle name="Milliers 204" xfId="1676"/>
    <cellStyle name="Milliers 205" xfId="1677"/>
    <cellStyle name="Milliers 206" xfId="1678"/>
    <cellStyle name="Milliers 207" xfId="1679"/>
    <cellStyle name="Milliers 208" xfId="1680"/>
    <cellStyle name="Milliers 209" xfId="1681"/>
    <cellStyle name="Milliers 21" xfId="1471"/>
    <cellStyle name="Milliers 210" xfId="1682"/>
    <cellStyle name="Milliers 211" xfId="1683"/>
    <cellStyle name="Milliers 212" xfId="1684"/>
    <cellStyle name="Milliers 213" xfId="1685"/>
    <cellStyle name="Milliers 214" xfId="1686"/>
    <cellStyle name="Milliers 215" xfId="1687"/>
    <cellStyle name="Milliers 216" xfId="1688"/>
    <cellStyle name="Milliers 217" xfId="1689"/>
    <cellStyle name="Milliers 218" xfId="1690"/>
    <cellStyle name="Milliers 219" xfId="1691"/>
    <cellStyle name="Milliers 22" xfId="1472"/>
    <cellStyle name="Milliers 220" xfId="1692"/>
    <cellStyle name="Milliers 221" xfId="1693"/>
    <cellStyle name="Milliers 222" xfId="1694"/>
    <cellStyle name="Milliers 223" xfId="1695"/>
    <cellStyle name="Milliers 224" xfId="1696"/>
    <cellStyle name="Milliers 225" xfId="1697"/>
    <cellStyle name="Milliers 226" xfId="1698"/>
    <cellStyle name="Milliers 227" xfId="1699"/>
    <cellStyle name="Milliers 228" xfId="1700"/>
    <cellStyle name="Milliers 229" xfId="1701"/>
    <cellStyle name="Milliers 23" xfId="1473"/>
    <cellStyle name="Milliers 230" xfId="1702"/>
    <cellStyle name="Milliers 231" xfId="1703"/>
    <cellStyle name="Milliers 232" xfId="1704"/>
    <cellStyle name="Milliers 233" xfId="1705"/>
    <cellStyle name="Milliers 234" xfId="1706"/>
    <cellStyle name="Milliers 235" xfId="1707"/>
    <cellStyle name="Milliers 236" xfId="1708"/>
    <cellStyle name="Milliers 237" xfId="1709"/>
    <cellStyle name="Milliers 238" xfId="1710"/>
    <cellStyle name="Milliers 239" xfId="1711"/>
    <cellStyle name="Milliers 24" xfId="1474"/>
    <cellStyle name="Milliers 240" xfId="1712"/>
    <cellStyle name="Milliers 241" xfId="1713"/>
    <cellStyle name="Milliers 242" xfId="1714"/>
    <cellStyle name="Milliers 243" xfId="1715"/>
    <cellStyle name="Milliers 244" xfId="1716"/>
    <cellStyle name="Milliers 245" xfId="1717"/>
    <cellStyle name="Milliers 246" xfId="1718"/>
    <cellStyle name="Milliers 247" xfId="1719"/>
    <cellStyle name="Milliers 248" xfId="1720"/>
    <cellStyle name="Milliers 249" xfId="1721"/>
    <cellStyle name="Milliers 25" xfId="1475"/>
    <cellStyle name="Milliers 250" xfId="1722"/>
    <cellStyle name="Milliers 251" xfId="1723"/>
    <cellStyle name="Milliers 252" xfId="1724"/>
    <cellStyle name="Milliers 253" xfId="1725"/>
    <cellStyle name="Milliers 254" xfId="1726"/>
    <cellStyle name="Milliers 255" xfId="1727"/>
    <cellStyle name="Milliers 256" xfId="1728"/>
    <cellStyle name="Milliers 257" xfId="1729"/>
    <cellStyle name="Milliers 258" xfId="1730"/>
    <cellStyle name="Milliers 259" xfId="1731"/>
    <cellStyle name="Milliers 26" xfId="1476"/>
    <cellStyle name="Milliers 260" xfId="1732"/>
    <cellStyle name="Milliers 261" xfId="1733"/>
    <cellStyle name="Milliers 262" xfId="1734"/>
    <cellStyle name="Milliers 263" xfId="1735"/>
    <cellStyle name="Milliers 264" xfId="1736"/>
    <cellStyle name="Milliers 265" xfId="1737"/>
    <cellStyle name="Milliers 266" xfId="1738"/>
    <cellStyle name="Milliers 267" xfId="1739"/>
    <cellStyle name="Milliers 268" xfId="1740"/>
    <cellStyle name="Milliers 269" xfId="1741"/>
    <cellStyle name="Milliers 27" xfId="1477"/>
    <cellStyle name="Milliers 270" xfId="1742"/>
    <cellStyle name="Milliers 271" xfId="1743"/>
    <cellStyle name="Milliers 272" xfId="1744"/>
    <cellStyle name="Milliers 273" xfId="1745"/>
    <cellStyle name="Milliers 274" xfId="1746"/>
    <cellStyle name="Milliers 275" xfId="1747"/>
    <cellStyle name="Milliers 276" xfId="1748"/>
    <cellStyle name="Milliers 277" xfId="1749"/>
    <cellStyle name="Milliers 278" xfId="1750"/>
    <cellStyle name="Milliers 279" xfId="1751"/>
    <cellStyle name="Milliers 28" xfId="1478"/>
    <cellStyle name="Milliers 280" xfId="1752"/>
    <cellStyle name="Milliers 281" xfId="1753"/>
    <cellStyle name="Milliers 282" xfId="1754"/>
    <cellStyle name="Milliers 283" xfId="1755"/>
    <cellStyle name="Milliers 284" xfId="1756"/>
    <cellStyle name="Milliers 285" xfId="1757"/>
    <cellStyle name="Milliers 286" xfId="1758"/>
    <cellStyle name="Milliers 287" xfId="1759"/>
    <cellStyle name="Milliers 288" xfId="1760"/>
    <cellStyle name="Milliers 289" xfId="1761"/>
    <cellStyle name="Milliers 29" xfId="1479"/>
    <cellStyle name="Milliers 290" xfId="1762"/>
    <cellStyle name="Milliers 291" xfId="1763"/>
    <cellStyle name="Milliers 292" xfId="1764"/>
    <cellStyle name="Milliers 293" xfId="1765"/>
    <cellStyle name="Milliers 294" xfId="1766"/>
    <cellStyle name="Milliers 295" xfId="1767"/>
    <cellStyle name="Milliers 296" xfId="1768"/>
    <cellStyle name="Milliers 297" xfId="1769"/>
    <cellStyle name="Milliers 298" xfId="1770"/>
    <cellStyle name="Milliers 299" xfId="1771"/>
    <cellStyle name="Milliers 3" xfId="970"/>
    <cellStyle name="Milliers 3 2" xfId="971"/>
    <cellStyle name="Milliers 30" xfId="1480"/>
    <cellStyle name="Milliers 300" xfId="1772"/>
    <cellStyle name="Milliers 301" xfId="1773"/>
    <cellStyle name="Milliers 302" xfId="1774"/>
    <cellStyle name="Milliers 303" xfId="1775"/>
    <cellStyle name="Milliers 304" xfId="1776"/>
    <cellStyle name="Milliers 305" xfId="1777"/>
    <cellStyle name="Milliers 306" xfId="1778"/>
    <cellStyle name="Milliers 307" xfId="1779"/>
    <cellStyle name="Milliers 308" xfId="1780"/>
    <cellStyle name="Milliers 309" xfId="1781"/>
    <cellStyle name="Milliers 31" xfId="1481"/>
    <cellStyle name="Milliers 310" xfId="1782"/>
    <cellStyle name="Milliers 311" xfId="1783"/>
    <cellStyle name="Milliers 312" xfId="1784"/>
    <cellStyle name="Milliers 313" xfId="1785"/>
    <cellStyle name="Milliers 314" xfId="1786"/>
    <cellStyle name="Milliers 315" xfId="1787"/>
    <cellStyle name="Milliers 316" xfId="1788"/>
    <cellStyle name="Milliers 317" xfId="1789"/>
    <cellStyle name="Milliers 318" xfId="1790"/>
    <cellStyle name="Milliers 319" xfId="1791"/>
    <cellStyle name="Milliers 32" xfId="1482"/>
    <cellStyle name="Milliers 320" xfId="1792"/>
    <cellStyle name="Milliers 321" xfId="1793"/>
    <cellStyle name="Milliers 322" xfId="1794"/>
    <cellStyle name="Milliers 323" xfId="1795"/>
    <cellStyle name="Milliers 324" xfId="1796"/>
    <cellStyle name="Milliers 325" xfId="1797"/>
    <cellStyle name="Milliers 326" xfId="1798"/>
    <cellStyle name="Milliers 327" xfId="1799"/>
    <cellStyle name="Milliers 328" xfId="1800"/>
    <cellStyle name="Milliers 329" xfId="1801"/>
    <cellStyle name="Milliers 33" xfId="1483"/>
    <cellStyle name="Milliers 330" xfId="1802"/>
    <cellStyle name="Milliers 331" xfId="1803"/>
    <cellStyle name="Milliers 332" xfId="1804"/>
    <cellStyle name="Milliers 333" xfId="1805"/>
    <cellStyle name="Milliers 334" xfId="1806"/>
    <cellStyle name="Milliers 335" xfId="1807"/>
    <cellStyle name="Milliers 336" xfId="1808"/>
    <cellStyle name="Milliers 337" xfId="1809"/>
    <cellStyle name="Milliers 338" xfId="1810"/>
    <cellStyle name="Milliers 339" xfId="1811"/>
    <cellStyle name="Milliers 34" xfId="1484"/>
    <cellStyle name="Milliers 340" xfId="1812"/>
    <cellStyle name="Milliers 341" xfId="1813"/>
    <cellStyle name="Milliers 342" xfId="1814"/>
    <cellStyle name="Milliers 343" xfId="1815"/>
    <cellStyle name="Milliers 344" xfId="1816"/>
    <cellStyle name="Milliers 345" xfId="1817"/>
    <cellStyle name="Milliers 346" xfId="1818"/>
    <cellStyle name="Milliers 347" xfId="1819"/>
    <cellStyle name="Milliers 348" xfId="1820"/>
    <cellStyle name="Milliers 349" xfId="1821"/>
    <cellStyle name="Milliers 35" xfId="1485"/>
    <cellStyle name="Milliers 350" xfId="1822"/>
    <cellStyle name="Milliers 351" xfId="1823"/>
    <cellStyle name="Milliers 352" xfId="1824"/>
    <cellStyle name="Milliers 353" xfId="1825"/>
    <cellStyle name="Milliers 354" xfId="1826"/>
    <cellStyle name="Milliers 355" xfId="1827"/>
    <cellStyle name="Milliers 356" xfId="1828"/>
    <cellStyle name="Milliers 357" xfId="1829"/>
    <cellStyle name="Milliers 358" xfId="1830"/>
    <cellStyle name="Milliers 359" xfId="1831"/>
    <cellStyle name="Milliers 36" xfId="1486"/>
    <cellStyle name="Milliers 360" xfId="1832"/>
    <cellStyle name="Milliers 361" xfId="1833"/>
    <cellStyle name="Milliers 362" xfId="1834"/>
    <cellStyle name="Milliers 363" xfId="1845"/>
    <cellStyle name="Milliers 364" xfId="1849"/>
    <cellStyle name="Milliers 365" xfId="1859"/>
    <cellStyle name="Milliers 366" xfId="1864"/>
    <cellStyle name="Milliers 367" xfId="1869"/>
    <cellStyle name="Milliers 368" xfId="1871"/>
    <cellStyle name="Milliers 369" xfId="1870"/>
    <cellStyle name="Milliers 37" xfId="1487"/>
    <cellStyle name="Milliers 370" xfId="1873"/>
    <cellStyle name="Milliers 38" xfId="1488"/>
    <cellStyle name="Milliers 39" xfId="1489"/>
    <cellStyle name="Milliers 4" xfId="972"/>
    <cellStyle name="Milliers 40" xfId="1490"/>
    <cellStyle name="Milliers 41" xfId="1491"/>
    <cellStyle name="Milliers 42" xfId="1492"/>
    <cellStyle name="Milliers 43" xfId="1493"/>
    <cellStyle name="Milliers 44" xfId="1494"/>
    <cellStyle name="Milliers 45" xfId="1517"/>
    <cellStyle name="Milliers 46" xfId="1518"/>
    <cellStyle name="Milliers 47" xfId="1519"/>
    <cellStyle name="Milliers 48" xfId="1520"/>
    <cellStyle name="Milliers 49" xfId="1521"/>
    <cellStyle name="Milliers 5" xfId="973"/>
    <cellStyle name="Milliers 50" xfId="1522"/>
    <cellStyle name="Milliers 51" xfId="1523"/>
    <cellStyle name="Milliers 52" xfId="1524"/>
    <cellStyle name="Milliers 53" xfId="1525"/>
    <cellStyle name="Milliers 54" xfId="1526"/>
    <cellStyle name="Milliers 55" xfId="1527"/>
    <cellStyle name="Milliers 56" xfId="1528"/>
    <cellStyle name="Milliers 57" xfId="1529"/>
    <cellStyle name="Milliers 58" xfId="1530"/>
    <cellStyle name="Milliers 59" xfId="1531"/>
    <cellStyle name="Milliers 6" xfId="974"/>
    <cellStyle name="Milliers 60" xfId="1532"/>
    <cellStyle name="Milliers 61" xfId="1533"/>
    <cellStyle name="Milliers 62" xfId="1534"/>
    <cellStyle name="Milliers 63" xfId="1535"/>
    <cellStyle name="Milliers 64" xfId="1536"/>
    <cellStyle name="Milliers 65" xfId="1537"/>
    <cellStyle name="Milliers 66" xfId="1538"/>
    <cellStyle name="Milliers 67" xfId="1539"/>
    <cellStyle name="Milliers 68" xfId="1540"/>
    <cellStyle name="Milliers 69" xfId="1541"/>
    <cellStyle name="Milliers 7" xfId="975"/>
    <cellStyle name="Milliers 70" xfId="1542"/>
    <cellStyle name="Milliers 71" xfId="1543"/>
    <cellStyle name="Milliers 72" xfId="1544"/>
    <cellStyle name="Milliers 73" xfId="1545"/>
    <cellStyle name="Milliers 74" xfId="1546"/>
    <cellStyle name="Milliers 75" xfId="1547"/>
    <cellStyle name="Milliers 76" xfId="1548"/>
    <cellStyle name="Milliers 77" xfId="1549"/>
    <cellStyle name="Milliers 78" xfId="1550"/>
    <cellStyle name="Milliers 79" xfId="1551"/>
    <cellStyle name="Milliers 8" xfId="1352"/>
    <cellStyle name="Milliers 8 2" xfId="1413"/>
    <cellStyle name="Milliers 80" xfId="1552"/>
    <cellStyle name="Milliers 81" xfId="1553"/>
    <cellStyle name="Milliers 82" xfId="1554"/>
    <cellStyle name="Milliers 83" xfId="1555"/>
    <cellStyle name="Milliers 84" xfId="1556"/>
    <cellStyle name="Milliers 85" xfId="1557"/>
    <cellStyle name="Milliers 86" xfId="1558"/>
    <cellStyle name="Milliers 87" xfId="1559"/>
    <cellStyle name="Milliers 88" xfId="1560"/>
    <cellStyle name="Milliers 89" xfId="1561"/>
    <cellStyle name="Milliers 9" xfId="1411"/>
    <cellStyle name="Milliers 90" xfId="1562"/>
    <cellStyle name="Milliers 91" xfId="1563"/>
    <cellStyle name="Milliers 92" xfId="1564"/>
    <cellStyle name="Milliers 93" xfId="1565"/>
    <cellStyle name="Milliers 94" xfId="1566"/>
    <cellStyle name="Milliers 95" xfId="1567"/>
    <cellStyle name="Milliers 96" xfId="1568"/>
    <cellStyle name="Milliers 97" xfId="1569"/>
    <cellStyle name="Milliers 98" xfId="1570"/>
    <cellStyle name="Milliers 99" xfId="1571"/>
    <cellStyle name="Monétaire 2" xfId="976"/>
    <cellStyle name="Neutre 10 2" xfId="977"/>
    <cellStyle name="Neutre 10 3" xfId="978"/>
    <cellStyle name="Neutre 11 2" xfId="979"/>
    <cellStyle name="Neutre 11 3" xfId="980"/>
    <cellStyle name="Neutre 12 2" xfId="981"/>
    <cellStyle name="Neutre 12 3" xfId="982"/>
    <cellStyle name="Neutre 13 2" xfId="983"/>
    <cellStyle name="Neutre 13 3" xfId="984"/>
    <cellStyle name="Neutre 14 2" xfId="985"/>
    <cellStyle name="Neutre 14 3" xfId="986"/>
    <cellStyle name="Neutre 15 2" xfId="987"/>
    <cellStyle name="Neutre 15 3" xfId="988"/>
    <cellStyle name="Neutre 16 2" xfId="989"/>
    <cellStyle name="Neutre 16 3" xfId="990"/>
    <cellStyle name="Neutre 17 2" xfId="991"/>
    <cellStyle name="Neutre 17 3" xfId="992"/>
    <cellStyle name="Neutre 2 2" xfId="993"/>
    <cellStyle name="Neutre 2 3" xfId="994"/>
    <cellStyle name="Neutre 3 2" xfId="995"/>
    <cellStyle name="Neutre 3 3" xfId="996"/>
    <cellStyle name="Neutre 4 2" xfId="997"/>
    <cellStyle name="Neutre 4 3" xfId="998"/>
    <cellStyle name="Neutre 5 2" xfId="999"/>
    <cellStyle name="Neutre 5 3" xfId="1000"/>
    <cellStyle name="Neutre 6 2" xfId="1001"/>
    <cellStyle name="Neutre 6 3" xfId="1002"/>
    <cellStyle name="Neutre 7 2" xfId="1003"/>
    <cellStyle name="Neutre 7 3" xfId="1004"/>
    <cellStyle name="Neutre 8 2" xfId="1005"/>
    <cellStyle name="Neutre 8 3" xfId="1006"/>
    <cellStyle name="Neutre 9 2" xfId="1007"/>
    <cellStyle name="Neutre 9 3" xfId="1008"/>
    <cellStyle name="Normal" xfId="0" builtinId="0"/>
    <cellStyle name="Normal 10" xfId="1009"/>
    <cellStyle name="Normal 11" xfId="1010"/>
    <cellStyle name="Normal 12" xfId="1011"/>
    <cellStyle name="Normal 12 3" xfId="1"/>
    <cellStyle name="Normal 13" xfId="1012"/>
    <cellStyle name="Normal 14" xfId="1013"/>
    <cellStyle name="Normal 15" xfId="1356"/>
    <cellStyle name="Normal 15 2" xfId="1416"/>
    <cellStyle name="Normal 16" xfId="1014"/>
    <cellStyle name="Normal 17" xfId="1015"/>
    <cellStyle name="Normal 18" xfId="1357"/>
    <cellStyle name="Normal 18 2" xfId="1426"/>
    <cellStyle name="Normal 18 2 2" xfId="1444"/>
    <cellStyle name="Normal 18 2 3" xfId="1497"/>
    <cellStyle name="Normal 18 3" xfId="1443"/>
    <cellStyle name="Normal 18 4" xfId="1496"/>
    <cellStyle name="Normal 19" xfId="2"/>
    <cellStyle name="Normal 2" xfId="3"/>
    <cellStyle name="Normal 2 10" xfId="1445"/>
    <cellStyle name="Normal 2 11" xfId="1498"/>
    <cellStyle name="Normal 2 12" xfId="1847"/>
    <cellStyle name="Normal 2 13" xfId="1853"/>
    <cellStyle name="Normal 2 14" xfId="1857"/>
    <cellStyle name="Normal 2 15" xfId="1860"/>
    <cellStyle name="Normal 2 16" xfId="1867"/>
    <cellStyle name="Normal 2 17" xfId="1877"/>
    <cellStyle name="Normal 2 2" xfId="1016"/>
    <cellStyle name="Normal 2 2 2" xfId="1854"/>
    <cellStyle name="Normal 2 2 3" xfId="1858"/>
    <cellStyle name="Normal 2 2 4" xfId="1868"/>
    <cellStyle name="Normal 2 2 5" xfId="1878"/>
    <cellStyle name="Normal 2 3" xfId="1017"/>
    <cellStyle name="Normal 2 4" xfId="1018"/>
    <cellStyle name="Normal 2 4 2" xfId="1019"/>
    <cellStyle name="Normal 2 5" xfId="4"/>
    <cellStyle name="Normal 2 6" xfId="1358"/>
    <cellStyle name="Normal 2 6 2" xfId="1427"/>
    <cellStyle name="Normal 2 6 2 2" xfId="1447"/>
    <cellStyle name="Normal 2 6 2 3" xfId="1500"/>
    <cellStyle name="Normal 2 6 3" xfId="1446"/>
    <cellStyle name="Normal 2 6 4" xfId="1499"/>
    <cellStyle name="Normal 2 7" xfId="1380"/>
    <cellStyle name="Normal 2 8" xfId="1420"/>
    <cellStyle name="Normal 2 8 2" xfId="1448"/>
    <cellStyle name="Normal 2 8 3" xfId="1501"/>
    <cellStyle name="Normal 2 9" xfId="1434"/>
    <cellStyle name="Normal 2 9 2" xfId="1449"/>
    <cellStyle name="Normal 2 9 3" xfId="1502"/>
    <cellStyle name="Normal 2_Reporting Package - ZEITI 2009 - Final" xfId="1360"/>
    <cellStyle name="Normal 20" xfId="1361"/>
    <cellStyle name="Normal 21" xfId="1381"/>
    <cellStyle name="Normal 22" xfId="1408"/>
    <cellStyle name="Normal 23" xfId="1406"/>
    <cellStyle name="Normal 24" xfId="1407"/>
    <cellStyle name="Normal 25" xfId="1410"/>
    <cellStyle name="Normal 26" xfId="1419"/>
    <cellStyle name="Normal 26 2" xfId="1450"/>
    <cellStyle name="Normal 26 3" xfId="1503"/>
    <cellStyle name="Normal 27" xfId="1433"/>
    <cellStyle name="Normal 27 2" xfId="1451"/>
    <cellStyle name="Normal 27 3" xfId="1504"/>
    <cellStyle name="Normal 28" xfId="1435"/>
    <cellStyle name="Normal 28 2" xfId="1452"/>
    <cellStyle name="Normal 28 3" xfId="1505"/>
    <cellStyle name="Normal 29" xfId="1436"/>
    <cellStyle name="Normal 29 2" xfId="1453"/>
    <cellStyle name="Normal 29 3" xfId="1506"/>
    <cellStyle name="Normal 3" xfId="1020"/>
    <cellStyle name="Normal 3 2" xfId="1021"/>
    <cellStyle name="Normal 3 3" xfId="1855"/>
    <cellStyle name="Normal 3 4" xfId="1863"/>
    <cellStyle name="Normal 30" xfId="1437"/>
    <cellStyle name="Normal 30 2" xfId="1454"/>
    <cellStyle name="Normal 30 3" xfId="1507"/>
    <cellStyle name="Normal 31" xfId="1438"/>
    <cellStyle name="Normal 31 2" xfId="1455"/>
    <cellStyle name="Normal 31 3" xfId="1508"/>
    <cellStyle name="Normal 32" xfId="1439"/>
    <cellStyle name="Normal 32 2" xfId="1442"/>
    <cellStyle name="Normal 32 3" xfId="1495"/>
    <cellStyle name="Normal 32 4" xfId="1862"/>
    <cellStyle name="Normal 33" xfId="1440"/>
    <cellStyle name="Normal 34" xfId="1843"/>
    <cellStyle name="Normal 35" xfId="1844"/>
    <cellStyle name="Normal 36" xfId="1848"/>
    <cellStyle name="Normal 38" xfId="1837"/>
    <cellStyle name="Normal 4" xfId="1022"/>
    <cellStyle name="Normal 4 2" xfId="1354"/>
    <cellStyle name="Normal 4 2 2" xfId="1414"/>
    <cellStyle name="Normal 4 2 2 2" xfId="1429"/>
    <cellStyle name="Normal 4 2 2 2 2" xfId="1459"/>
    <cellStyle name="Normal 4 2 2 2 3" xfId="1512"/>
    <cellStyle name="Normal 4 2 2 3" xfId="1458"/>
    <cellStyle name="Normal 4 2 2 4" xfId="1511"/>
    <cellStyle name="Normal 4 2 3" xfId="1425"/>
    <cellStyle name="Normal 4 2 3 2" xfId="1460"/>
    <cellStyle name="Normal 4 2 3 3" xfId="1513"/>
    <cellStyle name="Normal 4 2 4" xfId="1457"/>
    <cellStyle name="Normal 4 2 5" xfId="1510"/>
    <cellStyle name="Normal 4 3" xfId="1412"/>
    <cellStyle name="Normal 4 3 2" xfId="1428"/>
    <cellStyle name="Normal 4 3 2 2" xfId="1462"/>
    <cellStyle name="Normal 4 3 2 3" xfId="1515"/>
    <cellStyle name="Normal 4 3 3" xfId="1461"/>
    <cellStyle name="Normal 4 3 4" xfId="1514"/>
    <cellStyle name="Normal 4 4" xfId="1423"/>
    <cellStyle name="Normal 4 4 2" xfId="1463"/>
    <cellStyle name="Normal 4 4 3" xfId="1516"/>
    <cellStyle name="Normal 4 5" xfId="1456"/>
    <cellStyle name="Normal 4 6" xfId="1509"/>
    <cellStyle name="Normal 4 7" xfId="1874"/>
    <cellStyle name="Normal 40" xfId="1839"/>
    <cellStyle name="Normal 40 2" xfId="1841"/>
    <cellStyle name="Normal 40 4" xfId="1840"/>
    <cellStyle name="Normal 5" xfId="5"/>
    <cellStyle name="Normal 5 2" xfId="1023"/>
    <cellStyle name="Normal 5 3" xfId="1836"/>
    <cellStyle name="Normal 5 5" xfId="1838"/>
    <cellStyle name="Normal 6" xfId="1024"/>
    <cellStyle name="Normal 6 2" xfId="1025"/>
    <cellStyle name="Normal 7" xfId="1026"/>
    <cellStyle name="Normal 7 2" xfId="1875"/>
    <cellStyle name="Normal 8" xfId="1027"/>
    <cellStyle name="Normal 9" xfId="1028"/>
    <cellStyle name="Pourcentage 2" xfId="1029"/>
    <cellStyle name="Pourcentage 3" xfId="1030"/>
    <cellStyle name="Pourcentage 4" xfId="1031"/>
    <cellStyle name="Pourcentage 5" xfId="1355"/>
    <cellStyle name="Pourcentage 5 2" xfId="1415"/>
    <cellStyle name="Pourcentage 6" xfId="1417"/>
    <cellStyle name="Pourcentage 7" xfId="1424"/>
    <cellStyle name="Pourcentage 8" xfId="1846"/>
    <cellStyle name="Pourcentage 9" xfId="1850"/>
    <cellStyle name="Satisfaisant 10 2" xfId="1032"/>
    <cellStyle name="Satisfaisant 10 3" xfId="1033"/>
    <cellStyle name="Satisfaisant 11 2" xfId="1034"/>
    <cellStyle name="Satisfaisant 11 3" xfId="1035"/>
    <cellStyle name="Satisfaisant 12 2" xfId="1036"/>
    <cellStyle name="Satisfaisant 12 3" xfId="1037"/>
    <cellStyle name="Satisfaisant 13 2" xfId="1038"/>
    <cellStyle name="Satisfaisant 13 3" xfId="1039"/>
    <cellStyle name="Satisfaisant 14 2" xfId="1040"/>
    <cellStyle name="Satisfaisant 14 3" xfId="1041"/>
    <cellStyle name="Satisfaisant 15 2" xfId="1042"/>
    <cellStyle name="Satisfaisant 15 3" xfId="1043"/>
    <cellStyle name="Satisfaisant 16 2" xfId="1044"/>
    <cellStyle name="Satisfaisant 16 3" xfId="1045"/>
    <cellStyle name="Satisfaisant 17 2" xfId="1046"/>
    <cellStyle name="Satisfaisant 17 3" xfId="1047"/>
    <cellStyle name="Satisfaisant 2 2" xfId="1048"/>
    <cellStyle name="Satisfaisant 2 3" xfId="1049"/>
    <cellStyle name="Satisfaisant 3 2" xfId="1050"/>
    <cellStyle name="Satisfaisant 3 3" xfId="1051"/>
    <cellStyle name="Satisfaisant 4 2" xfId="1052"/>
    <cellStyle name="Satisfaisant 4 3" xfId="1053"/>
    <cellStyle name="Satisfaisant 5 2" xfId="1054"/>
    <cellStyle name="Satisfaisant 5 3" xfId="1055"/>
    <cellStyle name="Satisfaisant 6 2" xfId="1056"/>
    <cellStyle name="Satisfaisant 6 3" xfId="1057"/>
    <cellStyle name="Satisfaisant 7 2" xfId="1058"/>
    <cellStyle name="Satisfaisant 7 3" xfId="1059"/>
    <cellStyle name="Satisfaisant 8 2" xfId="1060"/>
    <cellStyle name="Satisfaisant 8 3" xfId="1061"/>
    <cellStyle name="Satisfaisant 9 2" xfId="1062"/>
    <cellStyle name="Satisfaisant 9 3" xfId="1063"/>
    <cellStyle name="Sortie 10 2" xfId="1064"/>
    <cellStyle name="Sortie 10 3" xfId="1065"/>
    <cellStyle name="Sortie 11 2" xfId="1066"/>
    <cellStyle name="Sortie 11 3" xfId="1067"/>
    <cellStyle name="Sortie 12 2" xfId="1068"/>
    <cellStyle name="Sortie 12 3" xfId="1069"/>
    <cellStyle name="Sortie 13 2" xfId="1070"/>
    <cellStyle name="Sortie 13 3" xfId="1071"/>
    <cellStyle name="Sortie 14 2" xfId="1072"/>
    <cellStyle name="Sortie 14 3" xfId="1073"/>
    <cellStyle name="Sortie 15 2" xfId="1074"/>
    <cellStyle name="Sortie 15 3" xfId="1075"/>
    <cellStyle name="Sortie 16 2" xfId="1076"/>
    <cellStyle name="Sortie 16 3" xfId="1077"/>
    <cellStyle name="Sortie 17 2" xfId="1078"/>
    <cellStyle name="Sortie 17 3" xfId="1079"/>
    <cellStyle name="Sortie 2 2" xfId="1080"/>
    <cellStyle name="Sortie 2 3" xfId="1081"/>
    <cellStyle name="Sortie 3 2" xfId="1082"/>
    <cellStyle name="Sortie 3 3" xfId="1083"/>
    <cellStyle name="Sortie 4 2" xfId="1084"/>
    <cellStyle name="Sortie 4 3" xfId="1085"/>
    <cellStyle name="Sortie 5 2" xfId="1086"/>
    <cellStyle name="Sortie 5 3" xfId="1087"/>
    <cellStyle name="Sortie 6 2" xfId="1088"/>
    <cellStyle name="Sortie 6 3" xfId="1089"/>
    <cellStyle name="Sortie 7 2" xfId="1090"/>
    <cellStyle name="Sortie 7 3" xfId="1091"/>
    <cellStyle name="Sortie 8 2" xfId="1092"/>
    <cellStyle name="Sortie 8 3" xfId="1093"/>
    <cellStyle name="Sortie 9 2" xfId="1094"/>
    <cellStyle name="Sortie 9 3" xfId="1095"/>
    <cellStyle name="Texte explicatif 10 2" xfId="1096"/>
    <cellStyle name="Texte explicatif 10 3" xfId="1097"/>
    <cellStyle name="Texte explicatif 11 2" xfId="1098"/>
    <cellStyle name="Texte explicatif 11 3" xfId="1099"/>
    <cellStyle name="Texte explicatif 12 2" xfId="1100"/>
    <cellStyle name="Texte explicatif 12 3" xfId="1101"/>
    <cellStyle name="Texte explicatif 13 2" xfId="1102"/>
    <cellStyle name="Texte explicatif 13 3" xfId="1103"/>
    <cellStyle name="Texte explicatif 14 2" xfId="1104"/>
    <cellStyle name="Texte explicatif 14 3" xfId="1105"/>
    <cellStyle name="Texte explicatif 15 2" xfId="1106"/>
    <cellStyle name="Texte explicatif 15 3" xfId="1107"/>
    <cellStyle name="Texte explicatif 16 2" xfId="1108"/>
    <cellStyle name="Texte explicatif 16 3" xfId="1109"/>
    <cellStyle name="Texte explicatif 17 2" xfId="1110"/>
    <cellStyle name="Texte explicatif 17 3" xfId="1111"/>
    <cellStyle name="Texte explicatif 2 2" xfId="1112"/>
    <cellStyle name="Texte explicatif 2 3" xfId="1113"/>
    <cellStyle name="Texte explicatif 3 2" xfId="1114"/>
    <cellStyle name="Texte explicatif 3 3" xfId="1115"/>
    <cellStyle name="Texte explicatif 4 2" xfId="1116"/>
    <cellStyle name="Texte explicatif 4 3" xfId="1117"/>
    <cellStyle name="Texte explicatif 5 2" xfId="1118"/>
    <cellStyle name="Texte explicatif 5 3" xfId="1119"/>
    <cellStyle name="Texte explicatif 6 2" xfId="1120"/>
    <cellStyle name="Texte explicatif 6 3" xfId="1121"/>
    <cellStyle name="Texte explicatif 7 2" xfId="1122"/>
    <cellStyle name="Texte explicatif 7 3" xfId="1123"/>
    <cellStyle name="Texte explicatif 8 2" xfId="1124"/>
    <cellStyle name="Texte explicatif 8 3" xfId="1125"/>
    <cellStyle name="Texte explicatif 9 2" xfId="1126"/>
    <cellStyle name="Texte explicatif 9 3" xfId="1127"/>
    <cellStyle name="Titre 10 2" xfId="1128"/>
    <cellStyle name="Titre 10 3" xfId="1129"/>
    <cellStyle name="Titre 11 2" xfId="1130"/>
    <cellStyle name="Titre 11 3" xfId="1131"/>
    <cellStyle name="Titre 12 2" xfId="1132"/>
    <cellStyle name="Titre 12 3" xfId="1133"/>
    <cellStyle name="Titre 13 2" xfId="1134"/>
    <cellStyle name="Titre 13 3" xfId="1135"/>
    <cellStyle name="Titre 14 2" xfId="1136"/>
    <cellStyle name="Titre 14 3" xfId="1137"/>
    <cellStyle name="Titre 15 2" xfId="1138"/>
    <cellStyle name="Titre 15 3" xfId="1139"/>
    <cellStyle name="Titre 16 2" xfId="1140"/>
    <cellStyle name="Titre 16 3" xfId="1141"/>
    <cellStyle name="Titre 17 2" xfId="1142"/>
    <cellStyle name="Titre 17 3" xfId="1143"/>
    <cellStyle name="Titre 2 2" xfId="1144"/>
    <cellStyle name="Titre 2 3" xfId="1145"/>
    <cellStyle name="Titre 3 2" xfId="1146"/>
    <cellStyle name="Titre 3 3" xfId="1147"/>
    <cellStyle name="Titre 4 2" xfId="1148"/>
    <cellStyle name="Titre 4 3" xfId="1149"/>
    <cellStyle name="Titre 5 2" xfId="1150"/>
    <cellStyle name="Titre 5 3" xfId="1151"/>
    <cellStyle name="Titre 6 2" xfId="1152"/>
    <cellStyle name="Titre 6 3" xfId="1153"/>
    <cellStyle name="Titre 7 2" xfId="1154"/>
    <cellStyle name="Titre 7 3" xfId="1155"/>
    <cellStyle name="Titre 8 2" xfId="1156"/>
    <cellStyle name="Titre 8 3" xfId="1157"/>
    <cellStyle name="Titre 9 2" xfId="1158"/>
    <cellStyle name="Titre 9 3" xfId="1159"/>
    <cellStyle name="Titre 1 10 2" xfId="1160"/>
    <cellStyle name="Titre 1 10 3" xfId="1161"/>
    <cellStyle name="Titre 1 11 2" xfId="1162"/>
    <cellStyle name="Titre 1 11 3" xfId="1163"/>
    <cellStyle name="Titre 1 12 2" xfId="1164"/>
    <cellStyle name="Titre 1 12 3" xfId="1165"/>
    <cellStyle name="Titre 1 13 2" xfId="1166"/>
    <cellStyle name="Titre 1 13 3" xfId="1167"/>
    <cellStyle name="Titre 1 14 2" xfId="1168"/>
    <cellStyle name="Titre 1 14 3" xfId="1169"/>
    <cellStyle name="Titre 1 15 2" xfId="1170"/>
    <cellStyle name="Titre 1 15 3" xfId="1171"/>
    <cellStyle name="Titre 1 16 2" xfId="1172"/>
    <cellStyle name="Titre 1 16 3" xfId="1173"/>
    <cellStyle name="Titre 1 17 2" xfId="1174"/>
    <cellStyle name="Titre 1 17 3" xfId="1175"/>
    <cellStyle name="Titre 1 2 2" xfId="1176"/>
    <cellStyle name="Titre 1 2 3" xfId="1177"/>
    <cellStyle name="Titre 1 3 2" xfId="1178"/>
    <cellStyle name="Titre 1 3 3" xfId="1179"/>
    <cellStyle name="Titre 1 4 2" xfId="1180"/>
    <cellStyle name="Titre 1 4 3" xfId="1181"/>
    <cellStyle name="Titre 1 5 2" xfId="1182"/>
    <cellStyle name="Titre 1 5 3" xfId="1183"/>
    <cellStyle name="Titre 1 6 2" xfId="1184"/>
    <cellStyle name="Titre 1 6 3" xfId="1185"/>
    <cellStyle name="Titre 1 7 2" xfId="1186"/>
    <cellStyle name="Titre 1 7 3" xfId="1187"/>
    <cellStyle name="Titre 1 8 2" xfId="1188"/>
    <cellStyle name="Titre 1 8 3" xfId="1189"/>
    <cellStyle name="Titre 1 9 2" xfId="1190"/>
    <cellStyle name="Titre 1 9 3" xfId="1191"/>
    <cellStyle name="Titre 2 10 2" xfId="1192"/>
    <cellStyle name="Titre 2 10 3" xfId="1193"/>
    <cellStyle name="Titre 2 11 2" xfId="1194"/>
    <cellStyle name="Titre 2 11 3" xfId="1195"/>
    <cellStyle name="Titre 2 12 2" xfId="1196"/>
    <cellStyle name="Titre 2 12 3" xfId="1197"/>
    <cellStyle name="Titre 2 13 2" xfId="1198"/>
    <cellStyle name="Titre 2 13 3" xfId="1199"/>
    <cellStyle name="Titre 2 14 2" xfId="1200"/>
    <cellStyle name="Titre 2 14 3" xfId="1201"/>
    <cellStyle name="Titre 2 15 2" xfId="1202"/>
    <cellStyle name="Titre 2 15 3" xfId="1203"/>
    <cellStyle name="Titre 2 16 2" xfId="1204"/>
    <cellStyle name="Titre 2 16 3" xfId="1205"/>
    <cellStyle name="Titre 2 17 2" xfId="1206"/>
    <cellStyle name="Titre 2 17 3" xfId="1207"/>
    <cellStyle name="Titre 2 2 2" xfId="1208"/>
    <cellStyle name="Titre 2 2 3" xfId="1209"/>
    <cellStyle name="Titre 2 3 2" xfId="1210"/>
    <cellStyle name="Titre 2 3 3" xfId="1211"/>
    <cellStyle name="Titre 2 4 2" xfId="1212"/>
    <cellStyle name="Titre 2 4 3" xfId="1213"/>
    <cellStyle name="Titre 2 5 2" xfId="1214"/>
    <cellStyle name="Titre 2 5 3" xfId="1215"/>
    <cellStyle name="Titre 2 6 2" xfId="1216"/>
    <cellStyle name="Titre 2 6 3" xfId="1217"/>
    <cellStyle name="Titre 2 7 2" xfId="1218"/>
    <cellStyle name="Titre 2 7 3" xfId="1219"/>
    <cellStyle name="Titre 2 8 2" xfId="1220"/>
    <cellStyle name="Titre 2 8 3" xfId="1221"/>
    <cellStyle name="Titre 2 9 2" xfId="1222"/>
    <cellStyle name="Titre 2 9 3" xfId="1223"/>
    <cellStyle name="Titre 3 10 2" xfId="1224"/>
    <cellStyle name="Titre 3 10 3" xfId="1225"/>
    <cellStyle name="Titre 3 11 2" xfId="1226"/>
    <cellStyle name="Titre 3 11 3" xfId="1227"/>
    <cellStyle name="Titre 3 12 2" xfId="1228"/>
    <cellStyle name="Titre 3 12 3" xfId="1229"/>
    <cellStyle name="Titre 3 13 2" xfId="1230"/>
    <cellStyle name="Titre 3 13 3" xfId="1231"/>
    <cellStyle name="Titre 3 14 2" xfId="1232"/>
    <cellStyle name="Titre 3 14 3" xfId="1233"/>
    <cellStyle name="Titre 3 15 2" xfId="1234"/>
    <cellStyle name="Titre 3 15 3" xfId="1235"/>
    <cellStyle name="Titre 3 16 2" xfId="1236"/>
    <cellStyle name="Titre 3 16 3" xfId="1237"/>
    <cellStyle name="Titre 3 17 2" xfId="1238"/>
    <cellStyle name="Titre 3 17 3" xfId="1239"/>
    <cellStyle name="Titre 3 2 2" xfId="1240"/>
    <cellStyle name="Titre 3 2 3" xfId="1241"/>
    <cellStyle name="Titre 3 3 2" xfId="1242"/>
    <cellStyle name="Titre 3 3 3" xfId="1243"/>
    <cellStyle name="Titre 3 4 2" xfId="1244"/>
    <cellStyle name="Titre 3 4 3" xfId="1245"/>
    <cellStyle name="Titre 3 5 2" xfId="1246"/>
    <cellStyle name="Titre 3 5 3" xfId="1247"/>
    <cellStyle name="Titre 3 6 2" xfId="1248"/>
    <cellStyle name="Titre 3 6 3" xfId="1249"/>
    <cellStyle name="Titre 3 7 2" xfId="1250"/>
    <cellStyle name="Titre 3 7 3" xfId="1251"/>
    <cellStyle name="Titre 3 8 2" xfId="1252"/>
    <cellStyle name="Titre 3 8 3" xfId="1253"/>
    <cellStyle name="Titre 3 9 2" xfId="1254"/>
    <cellStyle name="Titre 3 9 3" xfId="1255"/>
    <cellStyle name="Titre 4 10 2" xfId="1256"/>
    <cellStyle name="Titre 4 10 3" xfId="1257"/>
    <cellStyle name="Titre 4 11 2" xfId="1258"/>
    <cellStyle name="Titre 4 11 3" xfId="1259"/>
    <cellStyle name="Titre 4 12 2" xfId="1260"/>
    <cellStyle name="Titre 4 12 3" xfId="1261"/>
    <cellStyle name="Titre 4 13 2" xfId="1262"/>
    <cellStyle name="Titre 4 13 3" xfId="1263"/>
    <cellStyle name="Titre 4 14 2" xfId="1264"/>
    <cellStyle name="Titre 4 14 3" xfId="1265"/>
    <cellStyle name="Titre 4 15 2" xfId="1266"/>
    <cellStyle name="Titre 4 15 3" xfId="1267"/>
    <cellStyle name="Titre 4 16 2" xfId="1268"/>
    <cellStyle name="Titre 4 16 3" xfId="1269"/>
    <cellStyle name="Titre 4 17 2" xfId="1270"/>
    <cellStyle name="Titre 4 17 3" xfId="1271"/>
    <cellStyle name="Titre 4 2 2" xfId="1272"/>
    <cellStyle name="Titre 4 2 3" xfId="1273"/>
    <cellStyle name="Titre 4 3 2" xfId="1274"/>
    <cellStyle name="Titre 4 3 3" xfId="1275"/>
    <cellStyle name="Titre 4 4 2" xfId="1276"/>
    <cellStyle name="Titre 4 4 3" xfId="1277"/>
    <cellStyle name="Titre 4 5 2" xfId="1278"/>
    <cellStyle name="Titre 4 5 3" xfId="1279"/>
    <cellStyle name="Titre 4 6 2" xfId="1280"/>
    <cellStyle name="Titre 4 6 3" xfId="1281"/>
    <cellStyle name="Titre 4 7 2" xfId="1282"/>
    <cellStyle name="Titre 4 7 3" xfId="1283"/>
    <cellStyle name="Titre 4 8 2" xfId="1284"/>
    <cellStyle name="Titre 4 8 3" xfId="1285"/>
    <cellStyle name="Titre 4 9 2" xfId="1286"/>
    <cellStyle name="Titre 4 9 3" xfId="1287"/>
    <cellStyle name="Total 10 2" xfId="1288"/>
    <cellStyle name="Total 10 3" xfId="1289"/>
    <cellStyle name="Total 11 2" xfId="1290"/>
    <cellStyle name="Total 11 3" xfId="1291"/>
    <cellStyle name="Total 12 2" xfId="1292"/>
    <cellStyle name="Total 12 3" xfId="1293"/>
    <cellStyle name="Total 13 2" xfId="1294"/>
    <cellStyle name="Total 13 3" xfId="1295"/>
    <cellStyle name="Total 14 2" xfId="1296"/>
    <cellStyle name="Total 14 3" xfId="1297"/>
    <cellStyle name="Total 15 2" xfId="1298"/>
    <cellStyle name="Total 15 3" xfId="1299"/>
    <cellStyle name="Total 16 2" xfId="1300"/>
    <cellStyle name="Total 16 3" xfId="1301"/>
    <cellStyle name="Total 17 2" xfId="1302"/>
    <cellStyle name="Total 17 3" xfId="1303"/>
    <cellStyle name="Total 2 2" xfId="1304"/>
    <cellStyle name="Total 2 3" xfId="1305"/>
    <cellStyle name="Total 3 2" xfId="1306"/>
    <cellStyle name="Total 3 3" xfId="1307"/>
    <cellStyle name="Total 4 2" xfId="1308"/>
    <cellStyle name="Total 4 3" xfId="1309"/>
    <cellStyle name="Total 5 2" xfId="1310"/>
    <cellStyle name="Total 5 3" xfId="1311"/>
    <cellStyle name="Total 6 2" xfId="1312"/>
    <cellStyle name="Total 6 3" xfId="1313"/>
    <cellStyle name="Total 7 2" xfId="1314"/>
    <cellStyle name="Total 7 3" xfId="1315"/>
    <cellStyle name="Total 8 2" xfId="1316"/>
    <cellStyle name="Total 8 3" xfId="1317"/>
    <cellStyle name="Total 9 2" xfId="1318"/>
    <cellStyle name="Total 9 3" xfId="1319"/>
    <cellStyle name="Vérification 10 2" xfId="1320"/>
    <cellStyle name="Vérification 10 3" xfId="1321"/>
    <cellStyle name="Vérification 11 2" xfId="1322"/>
    <cellStyle name="Vérification 11 3" xfId="1323"/>
    <cellStyle name="Vérification 12 2" xfId="1324"/>
    <cellStyle name="Vérification 12 3" xfId="1325"/>
    <cellStyle name="Vérification 13 2" xfId="1326"/>
    <cellStyle name="Vérification 13 3" xfId="1327"/>
    <cellStyle name="Vérification 14 2" xfId="1328"/>
    <cellStyle name="Vérification 14 3" xfId="1329"/>
    <cellStyle name="Vérification 15 2" xfId="1330"/>
    <cellStyle name="Vérification 15 3" xfId="1331"/>
    <cellStyle name="Vérification 16 2" xfId="1332"/>
    <cellStyle name="Vérification 16 3" xfId="1333"/>
    <cellStyle name="Vérification 17 2" xfId="1334"/>
    <cellStyle name="Vérification 17 3" xfId="1335"/>
    <cellStyle name="Vérification 2 2" xfId="1336"/>
    <cellStyle name="Vérification 2 3" xfId="1337"/>
    <cellStyle name="Vérification 3 2" xfId="1338"/>
    <cellStyle name="Vérification 3 3" xfId="1339"/>
    <cellStyle name="Vérification 4 2" xfId="1340"/>
    <cellStyle name="Vérification 4 3" xfId="1341"/>
    <cellStyle name="Vérification 5 2" xfId="1342"/>
    <cellStyle name="Vérification 5 3" xfId="1343"/>
    <cellStyle name="Vérification 6 2" xfId="1344"/>
    <cellStyle name="Vérification 6 3" xfId="1345"/>
    <cellStyle name="Vérification 7 2" xfId="1346"/>
    <cellStyle name="Vérification 7 3" xfId="1347"/>
    <cellStyle name="Vérification 8 2" xfId="1348"/>
    <cellStyle name="Vérification 8 3" xfId="1349"/>
    <cellStyle name="Vérification 9 2" xfId="1350"/>
    <cellStyle name="Vérification 9 3" xfId="1351"/>
    <cellStyle name="好" xfId="1389"/>
    <cellStyle name="差" xfId="1387"/>
    <cellStyle name="常规_Copy of Reporting Package - ZEITI 2009 - Final" xfId="1388"/>
    <cellStyle name="强调文字颜色 1" xfId="1396"/>
    <cellStyle name="强调文字颜色 2" xfId="1397"/>
    <cellStyle name="强调文字颜色 3" xfId="1398"/>
    <cellStyle name="强调文字颜色 4" xfId="1399"/>
    <cellStyle name="强调文字颜色 5" xfId="1400"/>
    <cellStyle name="强调文字颜色 6" xfId="1401"/>
    <cellStyle name="标题" xfId="1382"/>
    <cellStyle name="标题 1" xfId="1383"/>
    <cellStyle name="标题 2" xfId="1384"/>
    <cellStyle name="标题 3" xfId="1385"/>
    <cellStyle name="标题 4" xfId="1386"/>
    <cellStyle name="检查单元格" xfId="1392"/>
    <cellStyle name="汇总" xfId="1390"/>
    <cellStyle name="注释" xfId="1405"/>
    <cellStyle name="解释性文本" xfId="1393"/>
    <cellStyle name="警告文本" xfId="1394"/>
    <cellStyle name="计算" xfId="1391"/>
    <cellStyle name="输入" xfId="1404"/>
    <cellStyle name="输出" xfId="1403"/>
    <cellStyle name="适中" xfId="1402"/>
    <cellStyle name="链接单元格" xfId="1395"/>
  </cellStyles>
  <dxfs count="289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5" tint="0.39994506668294322"/>
        </patternFill>
      </fill>
    </dxf>
  </dxfs>
  <tableStyles count="0" defaultTableStyle="TableStyleMedium9" defaultPivotStyle="PivotStyleLight16"/>
  <colors>
    <mruColors>
      <color rgb="FF66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Karim%20Ghezaiel/Documents/04-%20Missions/2014/09-%20NEITI/Final%20data%20base%20and%20reporting%20NEII/Conciliation%202013/12-%20Reconciliation%20database%20-%20NEITI%202012%20after%20adjusting%20scope%20of%20companies%20%20%20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 Rep Temp follow-up"/>
      <sheetName val="Gov Rep Temp follow-up"/>
      <sheetName val="Taxes"/>
      <sheetName val="Lists"/>
      <sheetName val="C (1)"/>
      <sheetName val="C (2)"/>
      <sheetName val="C (3)"/>
      <sheetName val="C (4)"/>
      <sheetName val="C (5)"/>
      <sheetName val="C (6)"/>
      <sheetName val="C (7)"/>
      <sheetName val="C (8)"/>
      <sheetName val="C (9)"/>
      <sheetName val="C (10)"/>
      <sheetName val="C (11)"/>
      <sheetName val="C (12)"/>
      <sheetName val="C (13)"/>
      <sheetName val="C (14)"/>
      <sheetName val="C (15)"/>
      <sheetName val="C (16)"/>
      <sheetName val="C (17)"/>
      <sheetName val="C (18)"/>
      <sheetName val="C (19)"/>
      <sheetName val="C (20)"/>
      <sheetName val="C (21)"/>
      <sheetName val="C (22)"/>
      <sheetName val="C (23)"/>
      <sheetName val="C (24)"/>
      <sheetName val="C (25)"/>
      <sheetName val="C (26)"/>
      <sheetName val="C (27)"/>
      <sheetName val="C (28)"/>
      <sheetName val="C (29)"/>
      <sheetName val="C (30)"/>
      <sheetName val="C (31)"/>
      <sheetName val="C (32)"/>
      <sheetName val="C (33)"/>
      <sheetName val="C (34)"/>
      <sheetName val="C (35)"/>
      <sheetName val="C (36)"/>
      <sheetName val="C (37)"/>
      <sheetName val="C (38)"/>
      <sheetName val="C (39)"/>
      <sheetName val="C (40)"/>
      <sheetName val="C (41)"/>
      <sheetName val="C (42)"/>
      <sheetName val="C (43)"/>
      <sheetName val="C (44)"/>
      <sheetName val="C (45)"/>
      <sheetName val="C (46)"/>
      <sheetName val="C (47)"/>
      <sheetName val="C (48)"/>
      <sheetName val="C (49)"/>
      <sheetName val="C (50)"/>
      <sheetName val="C (51)"/>
      <sheetName val="C (52)"/>
      <sheetName val="C (53)"/>
      <sheetName val="C (54)"/>
      <sheetName val="C (55)"/>
      <sheetName val="C (56)"/>
      <sheetName val="C (57)"/>
      <sheetName val="C (58)"/>
      <sheetName val="C (59)"/>
      <sheetName val="C (60)"/>
      <sheetName val="C (61)"/>
      <sheetName val="C (62)"/>
      <sheetName val="C (63)"/>
      <sheetName val="C (64)"/>
      <sheetName val="C (65)"/>
      <sheetName val="C (66)"/>
      <sheetName val="C (67)"/>
      <sheetName val="C (68)"/>
      <sheetName val="C (69)"/>
      <sheetName val="C (70)"/>
      <sheetName val="C (71)"/>
      <sheetName val="C (72)"/>
      <sheetName val="C (73)"/>
      <sheetName val="C (74)"/>
      <sheetName val="C (75)"/>
      <sheetName val="C (76)"/>
      <sheetName val="C (77)"/>
      <sheetName val="C (78)"/>
      <sheetName val="C (79)"/>
      <sheetName val="C (80)"/>
      <sheetName val="C (81)"/>
      <sheetName val="C (82)"/>
      <sheetName val="C (83)"/>
      <sheetName val="C (84)"/>
      <sheetName val="C (85)"/>
      <sheetName val="C (86)"/>
      <sheetName val="C (87)"/>
      <sheetName val="C (88)"/>
      <sheetName val="C (89)"/>
      <sheetName val="C (90)"/>
      <sheetName val="C (91)"/>
      <sheetName val="C (92)"/>
      <sheetName val="C (93)"/>
      <sheetName val="C (94)"/>
      <sheetName val="C (95)"/>
      <sheetName val="C (96)"/>
      <sheetName val="C (97)"/>
      <sheetName val="C (98)"/>
      <sheetName val="C (99)"/>
      <sheetName val="C (100)"/>
      <sheetName val="Results"/>
      <sheetName val="Reporting by Comp"/>
      <sheetName val="Reporting by tax"/>
      <sheetName val="Adjust per Comp (C)"/>
      <sheetName val="Adjust per Comp (Gov)"/>
      <sheetName val="Adjust per Tax (C)"/>
      <sheetName val="Adjust per Tax (Gov)"/>
      <sheetName val="Total Adjust"/>
      <sheetName val="Unrec diff Comp"/>
      <sheetName val="Unrec diff Tax"/>
      <sheetName val="Analysis comp"/>
      <sheetName val="Analysis tax"/>
      <sheetName val="Analysis Govt"/>
      <sheetName val="Analysis Rec Exer"/>
      <sheetName val="Revenu comparison"/>
      <sheetName val="Social contribution"/>
      <sheetName val="Companies info"/>
      <sheetName val="Production"/>
      <sheetName val="Licences"/>
      <sheetName val="Other payments"/>
    </sheetNames>
    <sheetDataSet>
      <sheetData sheetId="0"/>
      <sheetData sheetId="1"/>
      <sheetData sheetId="2"/>
      <sheetData sheetId="3">
        <row r="80">
          <cell r="A80" t="str">
            <v>Tax paid not reported</v>
          </cell>
        </row>
        <row r="81">
          <cell r="A81" t="str">
            <v>Tax paid not reported</v>
          </cell>
        </row>
        <row r="82">
          <cell r="A82" t="str">
            <v>Tax paid reported but outside the period covered</v>
          </cell>
        </row>
        <row r="83">
          <cell r="A83" t="str">
            <v>Tax paid reported but outside the reconciliation scope</v>
          </cell>
        </row>
        <row r="84">
          <cell r="A84" t="str">
            <v>Tax amount incorrectly reported</v>
          </cell>
        </row>
        <row r="85">
          <cell r="A85" t="str">
            <v>Tax reported but not paid</v>
          </cell>
        </row>
        <row r="86">
          <cell r="A86" t="str">
            <v>Tax paid to other Government entity</v>
          </cell>
        </row>
        <row r="87">
          <cell r="A87" t="str">
            <v>Tax incorrectly classified</v>
          </cell>
        </row>
        <row r="88">
          <cell r="A88" t="str">
            <v>Tax paid on other identification number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6"/>
  <sheetViews>
    <sheetView showGridLines="0" tabSelected="1" zoomScaleNormal="100" workbookViewId="0">
      <selection activeCell="F9" sqref="F9"/>
    </sheetView>
  </sheetViews>
  <sheetFormatPr defaultColWidth="11.54296875" defaultRowHeight="10"/>
  <cols>
    <col min="1" max="1" width="4.54296875" style="14" customWidth="1"/>
    <col min="2" max="2" width="7.81640625" style="6" customWidth="1"/>
    <col min="3" max="3" width="51.453125" style="1" customWidth="1"/>
    <col min="4" max="4" width="0.81640625" style="7" customWidth="1"/>
    <col min="5" max="5" width="13.26953125" style="1" customWidth="1"/>
    <col min="6" max="6" width="14.1796875" style="6" customWidth="1"/>
    <col min="7" max="7" width="13.26953125" style="1" customWidth="1"/>
    <col min="8" max="8" width="1" style="7" customWidth="1"/>
    <col min="9" max="11" width="13.26953125" style="1" customWidth="1"/>
    <col min="12" max="12" width="0.81640625" style="7" customWidth="1"/>
    <col min="13" max="13" width="12.81640625" style="1" customWidth="1"/>
    <col min="14" max="14" width="41.7265625" style="14" hidden="1" customWidth="1"/>
    <col min="15" max="16384" width="11.54296875" style="1"/>
  </cols>
  <sheetData>
    <row r="1" spans="1:14">
      <c r="A1" s="26"/>
      <c r="N1" s="26"/>
    </row>
    <row r="2" spans="1:14" s="40" customFormat="1" ht="10.5">
      <c r="A2" s="26"/>
      <c r="B2" s="6"/>
      <c r="C2" s="17" t="s">
        <v>23</v>
      </c>
      <c r="D2" s="7"/>
      <c r="E2" s="16" t="s">
        <v>120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1" t="s">
        <v>140</v>
      </c>
      <c r="F3" s="1"/>
      <c r="J3" s="17"/>
    </row>
    <row r="4" spans="1:14" ht="10.5">
      <c r="C4" s="5"/>
      <c r="F4" s="1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9" t="s">
        <v>3</v>
      </c>
      <c r="F6" s="9" t="s">
        <v>4</v>
      </c>
      <c r="G6" s="9" t="s">
        <v>5</v>
      </c>
      <c r="I6" s="9" t="s">
        <v>3</v>
      </c>
      <c r="J6" s="9" t="s">
        <v>4</v>
      </c>
      <c r="K6" s="9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14916676410.819998</v>
      </c>
      <c r="F10" s="73">
        <v>0</v>
      </c>
      <c r="G10" s="73">
        <v>14916676410.819998</v>
      </c>
      <c r="H10" s="49"/>
      <c r="I10" s="73">
        <v>21098640416.579773</v>
      </c>
      <c r="J10" s="73">
        <v>-6158550025.8000002</v>
      </c>
      <c r="K10" s="73">
        <v>14940090390.779772</v>
      </c>
      <c r="L10" s="49"/>
      <c r="M10" s="73">
        <v>-23413979.959771514</v>
      </c>
      <c r="N10" s="83"/>
    </row>
    <row r="11" spans="1:14" ht="44.25" customHeight="1">
      <c r="A11" s="26"/>
      <c r="B11" s="220" t="s">
        <v>88</v>
      </c>
      <c r="C11" s="220"/>
      <c r="D11" s="49"/>
      <c r="E11" s="46">
        <v>14260775963.939999</v>
      </c>
      <c r="F11" s="46">
        <v>0</v>
      </c>
      <c r="G11" s="46">
        <v>14260775963.939999</v>
      </c>
      <c r="H11" s="49"/>
      <c r="I11" s="46">
        <v>14284319994.079771</v>
      </c>
      <c r="J11" s="46">
        <v>0</v>
      </c>
      <c r="K11" s="46">
        <v>14284319994.079771</v>
      </c>
      <c r="L11" s="49"/>
      <c r="M11" s="46">
        <v>-23544030.139771461</v>
      </c>
      <c r="N11" s="45"/>
    </row>
    <row r="12" spans="1:14">
      <c r="B12" s="10">
        <v>1</v>
      </c>
      <c r="C12" s="11" t="s">
        <v>89</v>
      </c>
      <c r="E12" s="189">
        <v>81968380</v>
      </c>
      <c r="F12" s="189">
        <v>0</v>
      </c>
      <c r="G12" s="57">
        <v>81968380</v>
      </c>
      <c r="H12" s="49"/>
      <c r="I12" s="57"/>
      <c r="J12" s="189">
        <v>81968380</v>
      </c>
      <c r="K12" s="57">
        <v>81968380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81968380</v>
      </c>
      <c r="J13" s="56">
        <v>-81968380</v>
      </c>
      <c r="K13" s="56">
        <v>0</v>
      </c>
      <c r="L13" s="49"/>
      <c r="M13" s="56">
        <v>0</v>
      </c>
      <c r="N13" s="51"/>
    </row>
    <row r="14" spans="1:14">
      <c r="A14" s="54"/>
      <c r="B14" s="10">
        <v>3</v>
      </c>
      <c r="C14" s="11" t="s">
        <v>201</v>
      </c>
      <c r="E14" s="189">
        <v>6351487152.3000002</v>
      </c>
      <c r="F14" s="57">
        <v>0</v>
      </c>
      <c r="G14" s="57">
        <v>6351487152.3000002</v>
      </c>
      <c r="H14" s="49"/>
      <c r="I14" s="189">
        <v>6350712339.3000002</v>
      </c>
      <c r="J14" s="57">
        <v>0</v>
      </c>
      <c r="K14" s="57">
        <v>6350712339.3000002</v>
      </c>
      <c r="L14" s="49"/>
      <c r="M14" s="57">
        <v>774813</v>
      </c>
      <c r="N14" s="50" t="s">
        <v>75</v>
      </c>
    </row>
    <row r="15" spans="1:14">
      <c r="A15" s="54"/>
      <c r="B15" s="2">
        <v>4</v>
      </c>
      <c r="C15" s="8" t="s">
        <v>92</v>
      </c>
      <c r="E15" s="56">
        <v>1984740433.4200001</v>
      </c>
      <c r="F15" s="56">
        <v>0</v>
      </c>
      <c r="G15" s="56">
        <v>1984740433.4200001</v>
      </c>
      <c r="H15" s="49"/>
      <c r="I15" s="56">
        <v>1984740433.4200001</v>
      </c>
      <c r="J15" s="56">
        <v>0</v>
      </c>
      <c r="K15" s="56">
        <v>1984740433.4200001</v>
      </c>
      <c r="L15" s="49"/>
      <c r="M15" s="56">
        <v>0</v>
      </c>
      <c r="N15" s="51"/>
    </row>
    <row r="16" spans="1:14">
      <c r="A16" s="54"/>
      <c r="B16" s="10">
        <v>5</v>
      </c>
      <c r="C16" s="11" t="s">
        <v>93</v>
      </c>
      <c r="E16" s="189">
        <v>850602656.42000008</v>
      </c>
      <c r="F16" s="57">
        <v>0</v>
      </c>
      <c r="G16" s="57">
        <v>850602656.42000008</v>
      </c>
      <c r="H16" s="49"/>
      <c r="I16" s="57">
        <v>850602656.42000008</v>
      </c>
      <c r="J16" s="57">
        <v>0</v>
      </c>
      <c r="K16" s="57">
        <v>850602656.42000008</v>
      </c>
      <c r="L16" s="49"/>
      <c r="M16" s="57">
        <v>0</v>
      </c>
      <c r="N16" s="50"/>
    </row>
    <row r="17" spans="1:15">
      <c r="A17" s="54"/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H17" s="49"/>
      <c r="I17" s="56"/>
      <c r="J17" s="56">
        <v>0</v>
      </c>
      <c r="K17" s="56">
        <v>0</v>
      </c>
      <c r="L17" s="49"/>
      <c r="M17" s="56">
        <v>0</v>
      </c>
      <c r="N17" s="51"/>
    </row>
    <row r="18" spans="1:15" s="34" customFormat="1" ht="33.75" customHeight="1">
      <c r="A18" s="54"/>
      <c r="B18" s="10">
        <v>7</v>
      </c>
      <c r="C18" s="11" t="s">
        <v>95</v>
      </c>
      <c r="D18" s="7"/>
      <c r="E18" s="189">
        <v>255180661.66000003</v>
      </c>
      <c r="F18" s="189">
        <v>0</v>
      </c>
      <c r="G18" s="57">
        <v>255180661.66000003</v>
      </c>
      <c r="H18" s="49"/>
      <c r="I18" s="57">
        <v>255180661.66000003</v>
      </c>
      <c r="J18" s="57">
        <v>0</v>
      </c>
      <c r="K18" s="57">
        <v>255180661.66000003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4311689458.6400003</v>
      </c>
      <c r="F19" s="56">
        <v>0</v>
      </c>
      <c r="G19" s="56">
        <v>4311689458.6400003</v>
      </c>
      <c r="H19" s="98"/>
      <c r="I19" s="56">
        <v>4336008301.7797718</v>
      </c>
      <c r="J19" s="56">
        <v>0</v>
      </c>
      <c r="K19" s="56">
        <v>4336008301.7797718</v>
      </c>
      <c r="L19" s="98"/>
      <c r="M19" s="56">
        <v>-24318843.139771461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425107221.5</v>
      </c>
      <c r="F22" s="189">
        <v>0</v>
      </c>
      <c r="G22" s="189">
        <v>425107221.5</v>
      </c>
      <c r="H22" s="98"/>
      <c r="I22" s="189">
        <v>425107221.5</v>
      </c>
      <c r="J22" s="189">
        <v>0</v>
      </c>
      <c r="K22" s="189">
        <v>425107221.5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385000000</v>
      </c>
      <c r="F23" s="46">
        <v>0</v>
      </c>
      <c r="G23" s="46">
        <v>385000000</v>
      </c>
      <c r="H23" s="98"/>
      <c r="I23" s="46">
        <v>6543550025.8000002</v>
      </c>
      <c r="J23" s="46">
        <v>-6158550025.8000002</v>
      </c>
      <c r="K23" s="46">
        <v>385000000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385000000</v>
      </c>
      <c r="F24" s="56">
        <v>0</v>
      </c>
      <c r="G24" s="56">
        <v>385000000</v>
      </c>
      <c r="H24" s="98"/>
      <c r="I24" s="56">
        <v>385000000</v>
      </c>
      <c r="J24" s="56">
        <v>0</v>
      </c>
      <c r="K24" s="56">
        <v>385000000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6158550025.8000002</v>
      </c>
      <c r="J25" s="189">
        <v>-6158550025.8000002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270900446.88</v>
      </c>
      <c r="F29" s="46">
        <v>0</v>
      </c>
      <c r="G29" s="46">
        <v>270900446.88</v>
      </c>
      <c r="H29" s="98"/>
      <c r="I29" s="46">
        <v>270770396.70000005</v>
      </c>
      <c r="J29" s="46">
        <v>0</v>
      </c>
      <c r="K29" s="46">
        <v>270770396.70000005</v>
      </c>
      <c r="L29" s="98"/>
      <c r="M29" s="46">
        <v>130050.17999994755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270900446.88</v>
      </c>
      <c r="F30" s="189">
        <v>0</v>
      </c>
      <c r="G30" s="189">
        <v>270900446.88</v>
      </c>
      <c r="H30" s="98"/>
      <c r="I30" s="189">
        <v>270770396.70000005</v>
      </c>
      <c r="J30" s="189">
        <v>0</v>
      </c>
      <c r="K30" s="189">
        <v>270770396.70000005</v>
      </c>
      <c r="L30" s="98"/>
      <c r="M30" s="189">
        <v>130050.17999994755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A32" s="54"/>
      <c r="B32" s="2">
        <v>18</v>
      </c>
      <c r="C32" s="8" t="s">
        <v>59</v>
      </c>
      <c r="D32" s="49"/>
      <c r="E32" s="56"/>
      <c r="F32" s="56">
        <v>0</v>
      </c>
      <c r="G32" s="56">
        <v>0</v>
      </c>
      <c r="H32" s="49"/>
      <c r="I32" s="56"/>
      <c r="J32" s="56">
        <v>0</v>
      </c>
      <c r="K32" s="56">
        <v>0</v>
      </c>
      <c r="L32" s="49"/>
      <c r="M32" s="56">
        <v>0</v>
      </c>
      <c r="N32" s="51"/>
    </row>
    <row r="33" spans="1:14" ht="10.5">
      <c r="A33" s="34"/>
      <c r="B33" s="69" t="s">
        <v>48</v>
      </c>
      <c r="C33" s="70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0"/>
    </row>
    <row r="34" spans="1:14" ht="10.5">
      <c r="A34" s="40"/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A35" s="54"/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A36" s="54"/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A37" s="54"/>
      <c r="B37" s="35"/>
      <c r="C37" s="36" t="s">
        <v>0</v>
      </c>
      <c r="E37" s="30">
        <v>14916676410.819998</v>
      </c>
      <c r="F37" s="183">
        <v>0</v>
      </c>
      <c r="G37" s="30">
        <v>14916676410.819998</v>
      </c>
      <c r="H37" s="49"/>
      <c r="I37" s="30">
        <v>21098640416.579773</v>
      </c>
      <c r="J37" s="30">
        <v>-6158550025.8000002</v>
      </c>
      <c r="K37" s="30">
        <v>14940090390.779772</v>
      </c>
      <c r="L37" s="49"/>
      <c r="M37" s="30">
        <v>-23413979.959771514</v>
      </c>
      <c r="N37" s="30"/>
    </row>
    <row r="38" spans="1:14">
      <c r="F38" s="3" t="s">
        <v>240</v>
      </c>
      <c r="J38" s="3" t="s">
        <v>240</v>
      </c>
    </row>
    <row r="39" spans="1:14">
      <c r="F39" s="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18" t="s">
        <v>2</v>
      </c>
      <c r="C41" s="18" t="s">
        <v>29</v>
      </c>
      <c r="E41" s="19" t="s">
        <v>8</v>
      </c>
      <c r="F41" s="19" t="s">
        <v>1</v>
      </c>
      <c r="G41" s="19" t="s">
        <v>7</v>
      </c>
      <c r="J41" s="209" t="s">
        <v>2</v>
      </c>
      <c r="K41" s="209"/>
      <c r="L41" s="209"/>
      <c r="M41" s="209"/>
      <c r="N41" s="18" t="s">
        <v>30</v>
      </c>
    </row>
    <row r="42" spans="1:14" hidden="1">
      <c r="A42" s="149"/>
      <c r="B42" s="150"/>
      <c r="C42" s="151"/>
      <c r="D42" s="98"/>
      <c r="E42" s="88"/>
      <c r="F42" s="89"/>
      <c r="G42" s="182"/>
      <c r="J42" s="221" t="s">
        <v>208</v>
      </c>
      <c r="K42" s="221"/>
      <c r="L42" s="221"/>
      <c r="M42" s="221"/>
      <c r="N42" s="144" t="s">
        <v>26</v>
      </c>
    </row>
    <row r="43" spans="1:14" hidden="1">
      <c r="A43" s="149"/>
      <c r="B43" s="150"/>
      <c r="C43" s="151"/>
      <c r="D43" s="98"/>
      <c r="E43" s="88"/>
      <c r="F43" s="89"/>
      <c r="G43" s="182"/>
      <c r="J43" s="221" t="s">
        <v>207</v>
      </c>
      <c r="K43" s="221"/>
      <c r="L43" s="221"/>
      <c r="M43" s="221"/>
      <c r="N43" s="144" t="s">
        <v>26</v>
      </c>
    </row>
    <row r="44" spans="1:14" hidden="1">
      <c r="A44" s="149"/>
      <c r="B44" s="150"/>
      <c r="C44" s="151"/>
      <c r="D44" s="98"/>
      <c r="E44" s="88"/>
      <c r="F44" s="89"/>
      <c r="G44" s="182"/>
      <c r="J44" s="221" t="s">
        <v>206</v>
      </c>
      <c r="K44" s="221"/>
      <c r="L44" s="221"/>
      <c r="M44" s="221"/>
      <c r="N44" s="144" t="s">
        <v>32</v>
      </c>
    </row>
    <row r="45" spans="1:14" hidden="1">
      <c r="A45" s="149"/>
      <c r="B45" s="150"/>
      <c r="C45" s="151"/>
      <c r="D45" s="98"/>
      <c r="E45" s="88"/>
      <c r="F45" s="89"/>
      <c r="G45" s="182"/>
      <c r="J45" s="221"/>
      <c r="K45" s="221"/>
      <c r="L45" s="221"/>
      <c r="M45" s="221"/>
      <c r="N45" s="144"/>
    </row>
    <row r="46" spans="1:14" hidden="1">
      <c r="A46" s="149"/>
      <c r="B46" s="150"/>
      <c r="C46" s="151"/>
      <c r="D46" s="98"/>
      <c r="E46" s="88"/>
      <c r="F46" s="89"/>
      <c r="G46" s="182"/>
      <c r="J46" s="221"/>
      <c r="K46" s="221"/>
      <c r="L46" s="221"/>
      <c r="M46" s="221"/>
      <c r="N46" s="144"/>
    </row>
    <row r="47" spans="1:14" hidden="1">
      <c r="A47" s="149"/>
      <c r="B47" s="150"/>
      <c r="C47" s="151"/>
      <c r="D47" s="98"/>
      <c r="E47" s="88"/>
      <c r="F47" s="89"/>
      <c r="G47" s="93"/>
      <c r="J47" s="221"/>
      <c r="K47" s="221"/>
      <c r="L47" s="221"/>
      <c r="M47" s="221"/>
      <c r="N47" s="144"/>
    </row>
    <row r="48" spans="1:14" hidden="1">
      <c r="A48" s="149"/>
      <c r="B48" s="150"/>
      <c r="C48" s="151"/>
      <c r="D48" s="98"/>
      <c r="E48" s="88"/>
      <c r="F48" s="89"/>
      <c r="G48" s="93"/>
      <c r="J48" s="221"/>
      <c r="K48" s="221"/>
      <c r="L48" s="221"/>
      <c r="M48" s="221"/>
      <c r="N48" s="144"/>
    </row>
    <row r="49" spans="1:14" hidden="1">
      <c r="A49" s="149"/>
      <c r="B49" s="150"/>
      <c r="C49" s="151"/>
      <c r="D49" s="98"/>
      <c r="E49" s="88"/>
      <c r="F49" s="89"/>
      <c r="G49" s="93"/>
      <c r="J49" s="221"/>
      <c r="K49" s="221"/>
      <c r="L49" s="221"/>
      <c r="M49" s="221"/>
      <c r="N49" s="144"/>
    </row>
    <row r="50" spans="1:14" hidden="1">
      <c r="A50" s="149"/>
      <c r="B50" s="150"/>
      <c r="C50" s="151"/>
      <c r="D50" s="98"/>
      <c r="E50" s="88"/>
      <c r="F50" s="89"/>
      <c r="G50" s="93"/>
      <c r="J50" s="221"/>
      <c r="K50" s="221"/>
      <c r="L50" s="221"/>
      <c r="M50" s="221"/>
      <c r="N50" s="144"/>
    </row>
    <row r="51" spans="1:14" ht="12.5" hidden="1">
      <c r="A51" s="149"/>
      <c r="B51" s="150"/>
      <c r="C51" s="151"/>
      <c r="D51" s="98"/>
      <c r="E51" s="129"/>
      <c r="F51" s="89"/>
      <c r="G51" s="93"/>
      <c r="J51" s="221"/>
      <c r="K51" s="221"/>
      <c r="L51" s="221"/>
      <c r="M51" s="221"/>
      <c r="N51" s="144"/>
    </row>
    <row r="52" spans="1:14" ht="12.5" hidden="1">
      <c r="A52" s="149"/>
      <c r="B52" s="150"/>
      <c r="C52" s="151"/>
      <c r="D52" s="98"/>
      <c r="E52" s="129"/>
      <c r="F52" s="89"/>
      <c r="G52" s="93"/>
      <c r="J52" s="221"/>
      <c r="K52" s="221"/>
      <c r="L52" s="221"/>
      <c r="M52" s="221"/>
      <c r="N52" s="144"/>
    </row>
    <row r="53" spans="1:14" ht="12.5" hidden="1">
      <c r="A53" s="149"/>
      <c r="B53" s="150"/>
      <c r="C53" s="151"/>
      <c r="D53" s="98"/>
      <c r="E53" s="129"/>
      <c r="F53" s="89"/>
      <c r="G53" s="93"/>
      <c r="J53" s="221"/>
      <c r="K53" s="221"/>
      <c r="L53" s="221"/>
      <c r="M53" s="221"/>
      <c r="N53" s="144"/>
    </row>
    <row r="54" spans="1:14" ht="12.5" hidden="1">
      <c r="A54" s="149"/>
      <c r="B54" s="150"/>
      <c r="C54" s="151"/>
      <c r="D54" s="98"/>
      <c r="E54" s="129"/>
      <c r="F54" s="89"/>
      <c r="G54" s="93"/>
      <c r="J54" s="221"/>
      <c r="K54" s="221"/>
      <c r="L54" s="221"/>
      <c r="M54" s="221"/>
      <c r="N54" s="144"/>
    </row>
    <row r="55" spans="1:14" ht="12.5" hidden="1">
      <c r="A55" s="149"/>
      <c r="B55" s="150"/>
      <c r="C55" s="151"/>
      <c r="D55" s="98"/>
      <c r="E55" s="129"/>
      <c r="F55" s="89"/>
      <c r="G55" s="93"/>
      <c r="J55" s="221"/>
      <c r="K55" s="221"/>
      <c r="L55" s="221"/>
      <c r="M55" s="221"/>
      <c r="N55" s="144"/>
    </row>
    <row r="56" spans="1:14" ht="12.5" hidden="1">
      <c r="A56" s="149"/>
      <c r="B56" s="150"/>
      <c r="C56" s="151"/>
      <c r="D56" s="98"/>
      <c r="E56" s="129"/>
      <c r="F56" s="89"/>
      <c r="G56" s="93"/>
      <c r="J56" s="221"/>
      <c r="K56" s="221"/>
      <c r="L56" s="221"/>
      <c r="M56" s="221"/>
      <c r="N56" s="144"/>
    </row>
    <row r="57" spans="1:14" hidden="1">
      <c r="A57" s="149"/>
      <c r="B57" s="150"/>
      <c r="C57" s="151"/>
      <c r="D57" s="98"/>
      <c r="E57" s="88"/>
      <c r="F57" s="128"/>
      <c r="G57" s="93"/>
      <c r="J57" s="221"/>
      <c r="K57" s="221"/>
      <c r="L57" s="221"/>
      <c r="M57" s="221"/>
      <c r="N57" s="144"/>
    </row>
    <row r="58" spans="1:14" ht="12.5" hidden="1">
      <c r="A58" s="149"/>
      <c r="B58" s="150"/>
      <c r="C58" s="151"/>
      <c r="D58" s="98"/>
      <c r="E58" s="88"/>
      <c r="F58" s="128"/>
      <c r="G58" s="142"/>
      <c r="J58" s="221"/>
      <c r="K58" s="221"/>
      <c r="L58" s="221"/>
      <c r="M58" s="221"/>
      <c r="N58" s="144"/>
    </row>
    <row r="59" spans="1:14" hidden="1">
      <c r="A59" s="149"/>
      <c r="B59" s="150"/>
      <c r="C59" s="151"/>
      <c r="D59" s="98"/>
      <c r="E59" s="88"/>
      <c r="F59" s="89"/>
      <c r="G59" s="136"/>
      <c r="J59" s="221"/>
      <c r="K59" s="221"/>
      <c r="L59" s="221"/>
      <c r="M59" s="221"/>
      <c r="N59" s="144"/>
    </row>
    <row r="60" spans="1:14" hidden="1">
      <c r="A60" s="149"/>
      <c r="B60" s="150"/>
      <c r="C60" s="151"/>
      <c r="D60" s="98"/>
      <c r="E60" s="88"/>
      <c r="F60" s="89"/>
      <c r="G60" s="136"/>
      <c r="J60" s="221"/>
      <c r="K60" s="221"/>
      <c r="L60" s="221"/>
      <c r="M60" s="221"/>
      <c r="N60" s="144"/>
    </row>
    <row r="61" spans="1:14" hidden="1">
      <c r="A61" s="149"/>
      <c r="B61" s="150"/>
      <c r="C61" s="151"/>
      <c r="D61" s="98"/>
      <c r="E61" s="88"/>
      <c r="F61" s="89"/>
      <c r="G61" s="136"/>
      <c r="J61" s="221"/>
      <c r="K61" s="221"/>
      <c r="L61" s="221"/>
      <c r="M61" s="221"/>
      <c r="N61" s="144"/>
    </row>
    <row r="62" spans="1:14" hidden="1">
      <c r="A62" s="149"/>
      <c r="B62" s="150"/>
      <c r="C62" s="151"/>
      <c r="D62" s="98"/>
      <c r="E62" s="88"/>
      <c r="F62" s="89"/>
      <c r="G62" s="136"/>
      <c r="J62" s="221"/>
      <c r="K62" s="221"/>
      <c r="L62" s="221"/>
      <c r="M62" s="221"/>
      <c r="N62" s="144"/>
    </row>
    <row r="63" spans="1:14" hidden="1">
      <c r="A63" s="149"/>
      <c r="B63" s="150"/>
      <c r="C63" s="151"/>
      <c r="D63" s="98"/>
      <c r="E63" s="88"/>
      <c r="F63" s="89"/>
      <c r="G63" s="136"/>
      <c r="J63" s="221"/>
      <c r="K63" s="221"/>
      <c r="L63" s="221"/>
      <c r="M63" s="221"/>
      <c r="N63" s="144"/>
    </row>
    <row r="64" spans="1:14" hidden="1">
      <c r="A64" s="149"/>
      <c r="B64" s="150"/>
      <c r="C64" s="151"/>
      <c r="D64" s="98"/>
      <c r="E64" s="88"/>
      <c r="F64" s="89"/>
      <c r="G64" s="136"/>
      <c r="J64" s="221"/>
      <c r="K64" s="221"/>
      <c r="L64" s="221"/>
      <c r="M64" s="221"/>
      <c r="N64" s="144"/>
    </row>
    <row r="65" spans="1:14" hidden="1">
      <c r="A65" s="149"/>
      <c r="B65" s="150"/>
      <c r="C65" s="151"/>
      <c r="D65" s="98"/>
      <c r="E65" s="88"/>
      <c r="F65" s="89"/>
      <c r="G65" s="136"/>
      <c r="J65" s="221"/>
      <c r="K65" s="221"/>
      <c r="L65" s="221"/>
      <c r="M65" s="221"/>
      <c r="N65" s="144"/>
    </row>
    <row r="66" spans="1:14" hidden="1">
      <c r="A66" s="149"/>
      <c r="B66" s="150"/>
      <c r="C66" s="151"/>
      <c r="D66" s="98"/>
      <c r="E66" s="88"/>
      <c r="F66" s="89"/>
      <c r="G66" s="136"/>
      <c r="J66" s="221"/>
      <c r="K66" s="221"/>
      <c r="L66" s="221"/>
      <c r="M66" s="221"/>
      <c r="N66" s="144"/>
    </row>
    <row r="67" spans="1:14" hidden="1">
      <c r="A67" s="149"/>
      <c r="B67" s="150"/>
      <c r="C67" s="151"/>
      <c r="D67" s="98"/>
      <c r="E67" s="88"/>
      <c r="F67" s="89"/>
      <c r="G67" s="136"/>
      <c r="J67" s="221"/>
      <c r="K67" s="221"/>
      <c r="L67" s="221"/>
      <c r="M67" s="221"/>
      <c r="N67" s="144"/>
    </row>
    <row r="68" spans="1:14" hidden="1">
      <c r="A68" s="149"/>
      <c r="B68" s="150"/>
      <c r="C68" s="151"/>
      <c r="D68" s="98"/>
      <c r="E68" s="88"/>
      <c r="F68" s="89"/>
      <c r="G68" s="136"/>
      <c r="J68" s="221"/>
      <c r="K68" s="221"/>
      <c r="L68" s="221"/>
      <c r="M68" s="221"/>
      <c r="N68" s="144"/>
    </row>
    <row r="69" spans="1:14" hidden="1">
      <c r="A69" s="149"/>
      <c r="B69" s="150"/>
      <c r="C69" s="151"/>
      <c r="D69" s="98"/>
      <c r="E69" s="88"/>
      <c r="F69" s="89"/>
      <c r="G69" s="136"/>
      <c r="J69" s="221"/>
      <c r="K69" s="221"/>
      <c r="L69" s="221"/>
      <c r="M69" s="221"/>
      <c r="N69" s="144"/>
    </row>
    <row r="70" spans="1:14" hidden="1">
      <c r="A70" s="149"/>
      <c r="B70" s="150"/>
      <c r="C70" s="151"/>
      <c r="D70" s="98"/>
      <c r="E70" s="88"/>
      <c r="F70" s="89"/>
      <c r="G70" s="136"/>
      <c r="J70" s="221"/>
      <c r="K70" s="221"/>
      <c r="L70" s="221"/>
      <c r="M70" s="221"/>
      <c r="N70" s="144"/>
    </row>
    <row r="71" spans="1:14" ht="12.5" hidden="1">
      <c r="A71" s="149"/>
      <c r="B71" s="150"/>
      <c r="C71" s="151"/>
      <c r="D71" s="98"/>
      <c r="E71" s="87"/>
      <c r="F71" s="87"/>
      <c r="G71" s="93"/>
      <c r="J71" s="221"/>
      <c r="K71" s="221"/>
      <c r="L71" s="221"/>
      <c r="M71" s="221"/>
      <c r="N71" s="144"/>
    </row>
    <row r="72" spans="1:14" ht="12.5" hidden="1">
      <c r="A72" s="149"/>
      <c r="B72" s="150"/>
      <c r="C72" s="151"/>
      <c r="D72" s="98"/>
      <c r="E72" s="87"/>
      <c r="F72" s="87"/>
      <c r="G72" s="93"/>
      <c r="J72" s="221"/>
      <c r="K72" s="221"/>
      <c r="L72" s="221"/>
      <c r="M72" s="221"/>
      <c r="N72" s="144"/>
    </row>
    <row r="73" spans="1:14" ht="12.5" hidden="1">
      <c r="A73" s="149"/>
      <c r="B73" s="150"/>
      <c r="C73" s="151"/>
      <c r="D73" s="98"/>
      <c r="E73" s="87"/>
      <c r="F73" s="87"/>
      <c r="G73" s="93"/>
      <c r="J73" s="221"/>
      <c r="K73" s="221"/>
      <c r="L73" s="221"/>
      <c r="M73" s="221"/>
      <c r="N73" s="144"/>
    </row>
    <row r="74" spans="1:14" hidden="1">
      <c r="A74" s="149"/>
      <c r="B74" s="150"/>
      <c r="C74" s="151"/>
      <c r="D74" s="98"/>
      <c r="E74" s="88"/>
      <c r="F74" s="89"/>
      <c r="G74" s="94"/>
      <c r="J74" s="221"/>
      <c r="K74" s="221"/>
      <c r="L74" s="221"/>
      <c r="M74" s="221"/>
      <c r="N74" s="144"/>
    </row>
    <row r="75" spans="1:14" hidden="1">
      <c r="A75" s="149"/>
      <c r="B75" s="150"/>
      <c r="C75" s="151"/>
      <c r="D75" s="98"/>
      <c r="E75" s="90"/>
      <c r="F75" s="89"/>
      <c r="G75" s="94"/>
      <c r="J75" s="221"/>
      <c r="K75" s="221"/>
      <c r="L75" s="221"/>
      <c r="M75" s="221"/>
      <c r="N75" s="144"/>
    </row>
    <row r="76" spans="1:14" hidden="1">
      <c r="A76" s="149"/>
      <c r="B76" s="150"/>
      <c r="C76" s="151"/>
      <c r="D76" s="98"/>
      <c r="E76" s="91"/>
      <c r="F76" s="89"/>
      <c r="G76" s="94"/>
      <c r="J76" s="221"/>
      <c r="K76" s="221"/>
      <c r="L76" s="221"/>
      <c r="M76" s="221"/>
      <c r="N76" s="144"/>
    </row>
    <row r="77" spans="1:14" hidden="1">
      <c r="A77" s="149"/>
      <c r="B77" s="150"/>
      <c r="C77" s="151"/>
      <c r="D77" s="98"/>
      <c r="E77" s="91"/>
      <c r="F77" s="89"/>
      <c r="G77" s="94"/>
      <c r="J77" s="221"/>
      <c r="K77" s="221"/>
      <c r="L77" s="221"/>
      <c r="M77" s="221"/>
      <c r="N77" s="144"/>
    </row>
    <row r="78" spans="1:14" hidden="1">
      <c r="A78" s="149"/>
      <c r="B78" s="150"/>
      <c r="C78" s="151"/>
      <c r="D78" s="98"/>
      <c r="E78" s="91"/>
      <c r="F78" s="89"/>
      <c r="G78" s="134"/>
      <c r="J78" s="221"/>
      <c r="K78" s="221"/>
      <c r="L78" s="221"/>
      <c r="M78" s="221"/>
      <c r="N78" s="144"/>
    </row>
    <row r="79" spans="1:14" hidden="1">
      <c r="A79" s="149"/>
      <c r="B79" s="150"/>
      <c r="C79" s="151"/>
      <c r="D79" s="98"/>
      <c r="E79" s="91"/>
      <c r="F79" s="89"/>
      <c r="G79" s="134"/>
      <c r="J79" s="221"/>
      <c r="K79" s="221"/>
      <c r="L79" s="221"/>
      <c r="M79" s="221"/>
      <c r="N79" s="144"/>
    </row>
    <row r="80" spans="1:14" hidden="1">
      <c r="A80" s="149"/>
      <c r="B80" s="150"/>
      <c r="C80" s="151"/>
      <c r="D80" s="98"/>
      <c r="E80" s="90"/>
      <c r="F80" s="89"/>
      <c r="G80" s="134"/>
      <c r="J80" s="221"/>
      <c r="K80" s="221"/>
      <c r="L80" s="221"/>
      <c r="M80" s="221"/>
      <c r="N80" s="144"/>
    </row>
    <row r="81" spans="1:14" hidden="1">
      <c r="A81" s="149"/>
      <c r="B81" s="150"/>
      <c r="C81" s="151"/>
      <c r="D81" s="98"/>
      <c r="E81" s="91"/>
      <c r="F81" s="89"/>
      <c r="G81" s="134"/>
      <c r="J81" s="221"/>
      <c r="K81" s="221"/>
      <c r="L81" s="221"/>
      <c r="M81" s="221"/>
      <c r="N81" s="144"/>
    </row>
    <row r="82" spans="1:14" hidden="1">
      <c r="A82" s="149"/>
      <c r="B82" s="150"/>
      <c r="C82" s="151"/>
      <c r="D82" s="98"/>
      <c r="E82" s="91"/>
      <c r="F82" s="89"/>
      <c r="G82" s="134"/>
      <c r="J82" s="221"/>
      <c r="K82" s="221"/>
      <c r="L82" s="221"/>
      <c r="M82" s="221"/>
      <c r="N82" s="144"/>
    </row>
    <row r="83" spans="1:14" hidden="1">
      <c r="A83" s="149"/>
      <c r="B83" s="150"/>
      <c r="C83" s="151"/>
      <c r="D83" s="98"/>
      <c r="E83" s="90"/>
      <c r="F83" s="89"/>
      <c r="G83" s="134"/>
      <c r="J83" s="221"/>
      <c r="K83" s="221"/>
      <c r="L83" s="221"/>
      <c r="M83" s="221"/>
      <c r="N83" s="144"/>
    </row>
    <row r="84" spans="1:14" hidden="1">
      <c r="A84" s="149"/>
      <c r="B84" s="150"/>
      <c r="C84" s="151"/>
      <c r="D84" s="98"/>
      <c r="E84" s="88"/>
      <c r="F84" s="128"/>
      <c r="G84" s="93"/>
      <c r="J84" s="221"/>
      <c r="K84" s="221"/>
      <c r="L84" s="221"/>
      <c r="M84" s="221"/>
      <c r="N84" s="144"/>
    </row>
    <row r="85" spans="1:14" hidden="1">
      <c r="A85" s="149"/>
      <c r="B85" s="150"/>
      <c r="C85" s="151"/>
      <c r="D85" s="98"/>
      <c r="E85" s="88"/>
      <c r="F85" s="128"/>
      <c r="G85" s="93"/>
      <c r="J85" s="221"/>
      <c r="K85" s="221"/>
      <c r="L85" s="221"/>
      <c r="M85" s="221"/>
      <c r="N85" s="144"/>
    </row>
    <row r="86" spans="1:14" hidden="1">
      <c r="A86" s="149"/>
      <c r="B86" s="150"/>
      <c r="C86" s="151"/>
      <c r="D86" s="98"/>
      <c r="E86" s="127"/>
      <c r="F86" s="128"/>
      <c r="G86" s="133"/>
      <c r="J86" s="221"/>
      <c r="K86" s="221"/>
      <c r="L86" s="221"/>
      <c r="M86" s="221"/>
      <c r="N86" s="144"/>
    </row>
    <row r="87" spans="1:14" hidden="1">
      <c r="A87" s="149"/>
      <c r="B87" s="150"/>
      <c r="C87" s="151"/>
      <c r="D87" s="98"/>
      <c r="E87" s="127"/>
      <c r="F87" s="128"/>
      <c r="G87" s="133"/>
      <c r="J87" s="221"/>
      <c r="K87" s="221"/>
      <c r="L87" s="221"/>
      <c r="M87" s="221"/>
      <c r="N87" s="144"/>
    </row>
    <row r="88" spans="1:14" hidden="1">
      <c r="A88" s="149"/>
      <c r="B88" s="150"/>
      <c r="C88" s="151"/>
      <c r="D88" s="98"/>
      <c r="E88" s="127"/>
      <c r="F88" s="89"/>
      <c r="G88" s="133"/>
      <c r="J88" s="221"/>
      <c r="K88" s="221"/>
      <c r="L88" s="221"/>
      <c r="M88" s="221"/>
      <c r="N88" s="144"/>
    </row>
    <row r="89" spans="1:14" hidden="1">
      <c r="A89" s="149"/>
      <c r="B89" s="150"/>
      <c r="C89" s="151"/>
      <c r="D89" s="98"/>
      <c r="E89" s="127"/>
      <c r="F89" s="89"/>
      <c r="G89" s="133"/>
      <c r="J89" s="221"/>
      <c r="K89" s="221"/>
      <c r="L89" s="221"/>
      <c r="M89" s="221"/>
      <c r="N89" s="144"/>
    </row>
    <row r="90" spans="1:14" hidden="1">
      <c r="A90" s="149"/>
      <c r="B90" s="150"/>
      <c r="C90" s="151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149"/>
      <c r="B91" s="150"/>
      <c r="C91" s="151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149"/>
      <c r="B92" s="150"/>
      <c r="C92" s="151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149"/>
      <c r="B93" s="150"/>
      <c r="C93" s="151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149"/>
      <c r="B94" s="150"/>
      <c r="C94" s="151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149"/>
      <c r="B95" s="150"/>
      <c r="C95" s="151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149"/>
      <c r="B96" s="150"/>
      <c r="C96" s="151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149"/>
      <c r="B97" s="150"/>
      <c r="C97" s="151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149"/>
      <c r="B98" s="150"/>
      <c r="C98" s="151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149"/>
      <c r="B99" s="150"/>
      <c r="C99" s="151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149"/>
      <c r="B100" s="150"/>
      <c r="C100" s="151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149"/>
      <c r="B101" s="150"/>
      <c r="C101" s="151"/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149"/>
      <c r="B102" s="150"/>
      <c r="C102" s="151"/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149"/>
      <c r="B103" s="150"/>
      <c r="C103" s="151"/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149"/>
      <c r="B104" s="150"/>
      <c r="C104" s="151"/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149"/>
      <c r="B105" s="150"/>
      <c r="C105" s="151"/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149"/>
      <c r="B106" s="150"/>
      <c r="C106" s="151"/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149"/>
      <c r="B107" s="150"/>
      <c r="C107" s="151"/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149"/>
      <c r="B108" s="150"/>
      <c r="C108" s="151"/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149"/>
      <c r="B109" s="150"/>
      <c r="C109" s="151"/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149"/>
      <c r="B110" s="150"/>
      <c r="C110" s="151"/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149"/>
      <c r="B111" s="150"/>
      <c r="C111" s="151"/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149"/>
      <c r="B112" s="150"/>
      <c r="C112" s="151"/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149"/>
      <c r="B113" s="150"/>
      <c r="C113" s="151"/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149"/>
      <c r="B114" s="150"/>
      <c r="C114" s="151"/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149"/>
      <c r="B115" s="150"/>
      <c r="C115" s="151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149"/>
      <c r="B116" s="150"/>
      <c r="C116" s="151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149"/>
      <c r="B117" s="150"/>
      <c r="C117" s="151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149"/>
      <c r="B118" s="150"/>
      <c r="C118" s="151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149"/>
      <c r="B119" s="150"/>
      <c r="C119" s="151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149"/>
      <c r="B120" s="150"/>
      <c r="C120" s="151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149"/>
      <c r="B121" s="150"/>
      <c r="C121" s="151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149"/>
      <c r="B122" s="150"/>
      <c r="C122" s="151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149"/>
      <c r="B123" s="150"/>
      <c r="C123" s="151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149"/>
      <c r="B124" s="150"/>
      <c r="C124" s="151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149"/>
      <c r="B125" s="150"/>
      <c r="C125" s="151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149"/>
      <c r="B126" s="150"/>
      <c r="C126" s="151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149"/>
      <c r="B127" s="150"/>
      <c r="C127" s="151"/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149"/>
      <c r="B128" s="150"/>
      <c r="C128" s="151"/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149"/>
      <c r="B129" s="150"/>
      <c r="C129" s="151"/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149"/>
      <c r="B130" s="150"/>
      <c r="C130" s="151"/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J710" s="141"/>
      <c r="K710" s="141"/>
      <c r="L710" s="141"/>
      <c r="M710" s="141"/>
      <c r="N710" s="144"/>
    </row>
    <row r="711" spans="1:14" ht="13.5" hidden="1">
      <c r="E711" s="20"/>
      <c r="F711" s="22" t="s">
        <v>34</v>
      </c>
      <c r="G711" s="21">
        <v>0</v>
      </c>
    </row>
    <row r="712" spans="1:14" hidden="1">
      <c r="G712" s="63"/>
    </row>
    <row r="713" spans="1:14" hidden="1"/>
    <row r="714" spans="1:14" ht="12.5" hidden="1">
      <c r="A714">
        <v>1</v>
      </c>
      <c r="B714" s="122"/>
      <c r="C714" s="121"/>
      <c r="D714" s="98"/>
      <c r="E714" s="121"/>
      <c r="F714" s="122"/>
      <c r="G714" s="121"/>
      <c r="H714" s="98"/>
      <c r="I714" s="121"/>
      <c r="J714" s="75"/>
    </row>
    <row r="715" spans="1:14" ht="12.5" hidden="1">
      <c r="A715">
        <v>1</v>
      </c>
      <c r="B715" s="122"/>
      <c r="C715" s="121"/>
      <c r="D715" s="98"/>
      <c r="E715" s="121"/>
      <c r="F715" s="122"/>
      <c r="G715" s="121"/>
      <c r="H715" s="98"/>
      <c r="I715" s="121"/>
    </row>
    <row r="716" spans="1:14" hidden="1"/>
  </sheetData>
  <mergeCells count="680">
    <mergeCell ref="J686:M686"/>
    <mergeCell ref="J687:M687"/>
    <mergeCell ref="J688:M688"/>
    <mergeCell ref="J665:M665"/>
    <mergeCell ref="J666:M666"/>
    <mergeCell ref="J667:M667"/>
    <mergeCell ref="J668:M668"/>
    <mergeCell ref="J669:M669"/>
    <mergeCell ref="J670:M670"/>
    <mergeCell ref="J671:M671"/>
    <mergeCell ref="J672:M672"/>
    <mergeCell ref="J673:M673"/>
    <mergeCell ref="J677:M677"/>
    <mergeCell ref="J678:M678"/>
    <mergeCell ref="J679:M679"/>
    <mergeCell ref="J680:M680"/>
    <mergeCell ref="J681:M681"/>
    <mergeCell ref="J682:M682"/>
    <mergeCell ref="J683:M683"/>
    <mergeCell ref="J684:M684"/>
    <mergeCell ref="J685:M685"/>
    <mergeCell ref="J674:M674"/>
    <mergeCell ref="J675:M675"/>
    <mergeCell ref="J676:M676"/>
    <mergeCell ref="J702:M702"/>
    <mergeCell ref="J703:M703"/>
    <mergeCell ref="J704:M704"/>
    <mergeCell ref="J705:M705"/>
    <mergeCell ref="J706:M706"/>
    <mergeCell ref="J707:M707"/>
    <mergeCell ref="J708:M708"/>
    <mergeCell ref="J709:M709"/>
    <mergeCell ref="J689:M689"/>
    <mergeCell ref="J690:M690"/>
    <mergeCell ref="J691:M691"/>
    <mergeCell ref="J692:M692"/>
    <mergeCell ref="J693:M693"/>
    <mergeCell ref="J694:M694"/>
    <mergeCell ref="J695:M695"/>
    <mergeCell ref="J696:M696"/>
    <mergeCell ref="J697:M697"/>
    <mergeCell ref="J698:M698"/>
    <mergeCell ref="J699:M699"/>
    <mergeCell ref="J700:M700"/>
    <mergeCell ref="J701:M701"/>
    <mergeCell ref="J662:M662"/>
    <mergeCell ref="J663:M663"/>
    <mergeCell ref="J664:M664"/>
    <mergeCell ref="J641:M641"/>
    <mergeCell ref="J642:M642"/>
    <mergeCell ref="J643:M643"/>
    <mergeCell ref="J644:M644"/>
    <mergeCell ref="J645:M645"/>
    <mergeCell ref="J646:M646"/>
    <mergeCell ref="J647:M647"/>
    <mergeCell ref="J648:M648"/>
    <mergeCell ref="J649:M649"/>
    <mergeCell ref="J650:M650"/>
    <mergeCell ref="J651:M651"/>
    <mergeCell ref="J652:M652"/>
    <mergeCell ref="J653:M653"/>
    <mergeCell ref="J654:M654"/>
    <mergeCell ref="J655:M655"/>
    <mergeCell ref="J656:M656"/>
    <mergeCell ref="J657:M657"/>
    <mergeCell ref="J658:M658"/>
    <mergeCell ref="J659:M659"/>
    <mergeCell ref="J660:M660"/>
    <mergeCell ref="J661:M661"/>
    <mergeCell ref="J638:M638"/>
    <mergeCell ref="J639:M639"/>
    <mergeCell ref="J640:M640"/>
    <mergeCell ref="J617:M617"/>
    <mergeCell ref="J618:M618"/>
    <mergeCell ref="J619:M619"/>
    <mergeCell ref="J620:M620"/>
    <mergeCell ref="J621:M621"/>
    <mergeCell ref="J622:M622"/>
    <mergeCell ref="J623:M623"/>
    <mergeCell ref="J624:M624"/>
    <mergeCell ref="J625:M625"/>
    <mergeCell ref="J626:M626"/>
    <mergeCell ref="J627:M627"/>
    <mergeCell ref="J628:M628"/>
    <mergeCell ref="J629:M629"/>
    <mergeCell ref="J630:M630"/>
    <mergeCell ref="J631:M631"/>
    <mergeCell ref="J632:M632"/>
    <mergeCell ref="J633:M633"/>
    <mergeCell ref="J634:M634"/>
    <mergeCell ref="J635:M635"/>
    <mergeCell ref="J636:M636"/>
    <mergeCell ref="J637:M637"/>
    <mergeCell ref="J614:M614"/>
    <mergeCell ref="J615:M615"/>
    <mergeCell ref="J616:M616"/>
    <mergeCell ref="J593:M593"/>
    <mergeCell ref="J594:M594"/>
    <mergeCell ref="J595:M595"/>
    <mergeCell ref="J596:M596"/>
    <mergeCell ref="J597:M597"/>
    <mergeCell ref="J598:M598"/>
    <mergeCell ref="J599:M599"/>
    <mergeCell ref="J600:M600"/>
    <mergeCell ref="J601:M601"/>
    <mergeCell ref="J602:M602"/>
    <mergeCell ref="J603:M603"/>
    <mergeCell ref="J604:M604"/>
    <mergeCell ref="J605:M605"/>
    <mergeCell ref="J606:M606"/>
    <mergeCell ref="J607:M607"/>
    <mergeCell ref="J608:M608"/>
    <mergeCell ref="J609:M609"/>
    <mergeCell ref="J610:M610"/>
    <mergeCell ref="J611:M611"/>
    <mergeCell ref="J612:M612"/>
    <mergeCell ref="J613:M613"/>
    <mergeCell ref="J590:M590"/>
    <mergeCell ref="J591:M591"/>
    <mergeCell ref="J592:M592"/>
    <mergeCell ref="J569:M569"/>
    <mergeCell ref="J570:M570"/>
    <mergeCell ref="J571:M571"/>
    <mergeCell ref="J572:M572"/>
    <mergeCell ref="J573:M573"/>
    <mergeCell ref="J574:M574"/>
    <mergeCell ref="J575:M575"/>
    <mergeCell ref="J576:M576"/>
    <mergeCell ref="J577:M577"/>
    <mergeCell ref="J578:M578"/>
    <mergeCell ref="J579:M579"/>
    <mergeCell ref="J580:M580"/>
    <mergeCell ref="J581:M581"/>
    <mergeCell ref="J582:M582"/>
    <mergeCell ref="J583:M583"/>
    <mergeCell ref="J584:M584"/>
    <mergeCell ref="J585:M585"/>
    <mergeCell ref="J586:M586"/>
    <mergeCell ref="J587:M587"/>
    <mergeCell ref="J588:M588"/>
    <mergeCell ref="J589:M589"/>
    <mergeCell ref="J566:M566"/>
    <mergeCell ref="J567:M567"/>
    <mergeCell ref="J568:M568"/>
    <mergeCell ref="J545:M545"/>
    <mergeCell ref="J546:M546"/>
    <mergeCell ref="J547:M547"/>
    <mergeCell ref="J548:M548"/>
    <mergeCell ref="J549:M549"/>
    <mergeCell ref="J550:M550"/>
    <mergeCell ref="J551:M551"/>
    <mergeCell ref="J552:M552"/>
    <mergeCell ref="J553:M553"/>
    <mergeCell ref="J554:M554"/>
    <mergeCell ref="J555:M555"/>
    <mergeCell ref="J556:M556"/>
    <mergeCell ref="J557:M557"/>
    <mergeCell ref="J558:M558"/>
    <mergeCell ref="J559:M559"/>
    <mergeCell ref="J560:M560"/>
    <mergeCell ref="J561:M561"/>
    <mergeCell ref="J562:M562"/>
    <mergeCell ref="J563:M563"/>
    <mergeCell ref="J564:M564"/>
    <mergeCell ref="J565:M565"/>
    <mergeCell ref="J542:M542"/>
    <mergeCell ref="J543:M543"/>
    <mergeCell ref="J544:M544"/>
    <mergeCell ref="J521:M521"/>
    <mergeCell ref="J522:M522"/>
    <mergeCell ref="J523:M523"/>
    <mergeCell ref="J524:M524"/>
    <mergeCell ref="J525:M525"/>
    <mergeCell ref="J526:M526"/>
    <mergeCell ref="J527:M527"/>
    <mergeCell ref="J528:M528"/>
    <mergeCell ref="J529:M529"/>
    <mergeCell ref="J530:M530"/>
    <mergeCell ref="J531:M531"/>
    <mergeCell ref="J532:M532"/>
    <mergeCell ref="J533:M533"/>
    <mergeCell ref="J534:M534"/>
    <mergeCell ref="J535:M535"/>
    <mergeCell ref="J536:M536"/>
    <mergeCell ref="J537:M537"/>
    <mergeCell ref="J538:M538"/>
    <mergeCell ref="J539:M539"/>
    <mergeCell ref="J540:M540"/>
    <mergeCell ref="J541:M541"/>
    <mergeCell ref="J518:M518"/>
    <mergeCell ref="J519:M519"/>
    <mergeCell ref="J520:M520"/>
    <mergeCell ref="J497:M497"/>
    <mergeCell ref="J498:M498"/>
    <mergeCell ref="J499:M499"/>
    <mergeCell ref="J500:M500"/>
    <mergeCell ref="J501:M501"/>
    <mergeCell ref="J502:M502"/>
    <mergeCell ref="J503:M503"/>
    <mergeCell ref="J504:M504"/>
    <mergeCell ref="J505:M505"/>
    <mergeCell ref="J506:M506"/>
    <mergeCell ref="J507:M507"/>
    <mergeCell ref="J508:M508"/>
    <mergeCell ref="J509:M509"/>
    <mergeCell ref="J510:M510"/>
    <mergeCell ref="J511:M511"/>
    <mergeCell ref="J512:M512"/>
    <mergeCell ref="J513:M513"/>
    <mergeCell ref="J514:M514"/>
    <mergeCell ref="J515:M515"/>
    <mergeCell ref="J516:M516"/>
    <mergeCell ref="J517:M517"/>
    <mergeCell ref="J494:M494"/>
    <mergeCell ref="J495:M495"/>
    <mergeCell ref="J496:M496"/>
    <mergeCell ref="J473:M473"/>
    <mergeCell ref="J474:M474"/>
    <mergeCell ref="J475:M475"/>
    <mergeCell ref="J476:M476"/>
    <mergeCell ref="J477:M477"/>
    <mergeCell ref="J478:M478"/>
    <mergeCell ref="J479:M479"/>
    <mergeCell ref="J480:M480"/>
    <mergeCell ref="J481:M481"/>
    <mergeCell ref="J482:M482"/>
    <mergeCell ref="J483:M483"/>
    <mergeCell ref="J484:M484"/>
    <mergeCell ref="J485:M485"/>
    <mergeCell ref="J486:M486"/>
    <mergeCell ref="J487:M487"/>
    <mergeCell ref="J488:M488"/>
    <mergeCell ref="J489:M489"/>
    <mergeCell ref="J490:M490"/>
    <mergeCell ref="J491:M491"/>
    <mergeCell ref="J492:M492"/>
    <mergeCell ref="J493:M493"/>
    <mergeCell ref="J470:M470"/>
    <mergeCell ref="J471:M471"/>
    <mergeCell ref="J472:M472"/>
    <mergeCell ref="J449:M449"/>
    <mergeCell ref="J450:M450"/>
    <mergeCell ref="J451:M451"/>
    <mergeCell ref="J452:M452"/>
    <mergeCell ref="J453:M453"/>
    <mergeCell ref="J454:M454"/>
    <mergeCell ref="J455:M455"/>
    <mergeCell ref="J456:M456"/>
    <mergeCell ref="J457:M457"/>
    <mergeCell ref="J458:M458"/>
    <mergeCell ref="J459:M459"/>
    <mergeCell ref="J460:M460"/>
    <mergeCell ref="J461:M461"/>
    <mergeCell ref="J462:M462"/>
    <mergeCell ref="J463:M463"/>
    <mergeCell ref="J464:M464"/>
    <mergeCell ref="J465:M465"/>
    <mergeCell ref="J466:M466"/>
    <mergeCell ref="J467:M467"/>
    <mergeCell ref="J468:M468"/>
    <mergeCell ref="J469:M469"/>
    <mergeCell ref="J446:M446"/>
    <mergeCell ref="J447:M447"/>
    <mergeCell ref="J448:M448"/>
    <mergeCell ref="J425:M425"/>
    <mergeCell ref="J426:M426"/>
    <mergeCell ref="J427:M427"/>
    <mergeCell ref="J428:M428"/>
    <mergeCell ref="J429:M429"/>
    <mergeCell ref="J430:M430"/>
    <mergeCell ref="J431:M431"/>
    <mergeCell ref="J432:M432"/>
    <mergeCell ref="J433:M433"/>
    <mergeCell ref="J434:M434"/>
    <mergeCell ref="J435:M435"/>
    <mergeCell ref="J436:M436"/>
    <mergeCell ref="J437:M437"/>
    <mergeCell ref="J438:M438"/>
    <mergeCell ref="J439:M439"/>
    <mergeCell ref="J440:M440"/>
    <mergeCell ref="J441:M441"/>
    <mergeCell ref="J442:M442"/>
    <mergeCell ref="J443:M443"/>
    <mergeCell ref="J444:M444"/>
    <mergeCell ref="J445:M445"/>
    <mergeCell ref="J422:M422"/>
    <mergeCell ref="J423:M423"/>
    <mergeCell ref="J424:M424"/>
    <mergeCell ref="J401:M401"/>
    <mergeCell ref="J402:M402"/>
    <mergeCell ref="J403:M403"/>
    <mergeCell ref="J404:M404"/>
    <mergeCell ref="J405:M405"/>
    <mergeCell ref="J406:M406"/>
    <mergeCell ref="J407:M407"/>
    <mergeCell ref="J408:M408"/>
    <mergeCell ref="J409:M409"/>
    <mergeCell ref="J410:M410"/>
    <mergeCell ref="J411:M411"/>
    <mergeCell ref="J412:M412"/>
    <mergeCell ref="J413:M413"/>
    <mergeCell ref="J414:M414"/>
    <mergeCell ref="J415:M415"/>
    <mergeCell ref="J416:M416"/>
    <mergeCell ref="J417:M417"/>
    <mergeCell ref="J418:M418"/>
    <mergeCell ref="J419:M419"/>
    <mergeCell ref="J420:M420"/>
    <mergeCell ref="J421:M421"/>
    <mergeCell ref="J398:M398"/>
    <mergeCell ref="J399:M399"/>
    <mergeCell ref="J400:M400"/>
    <mergeCell ref="J377:M377"/>
    <mergeCell ref="J378:M378"/>
    <mergeCell ref="J379:M379"/>
    <mergeCell ref="J380:M380"/>
    <mergeCell ref="J381:M381"/>
    <mergeCell ref="J382:M382"/>
    <mergeCell ref="J383:M383"/>
    <mergeCell ref="J384:M384"/>
    <mergeCell ref="J385:M385"/>
    <mergeCell ref="J386:M386"/>
    <mergeCell ref="J387:M387"/>
    <mergeCell ref="J388:M388"/>
    <mergeCell ref="J389:M389"/>
    <mergeCell ref="J390:M390"/>
    <mergeCell ref="J391:M391"/>
    <mergeCell ref="J392:M392"/>
    <mergeCell ref="J393:M393"/>
    <mergeCell ref="J394:M394"/>
    <mergeCell ref="J395:M395"/>
    <mergeCell ref="J396:M396"/>
    <mergeCell ref="J397:M397"/>
    <mergeCell ref="J374:M374"/>
    <mergeCell ref="J375:M375"/>
    <mergeCell ref="J376:M376"/>
    <mergeCell ref="J353:M353"/>
    <mergeCell ref="J354:M354"/>
    <mergeCell ref="J355:M355"/>
    <mergeCell ref="J356:M356"/>
    <mergeCell ref="J357:M357"/>
    <mergeCell ref="J358:M358"/>
    <mergeCell ref="J359:M359"/>
    <mergeCell ref="J360:M360"/>
    <mergeCell ref="J361:M361"/>
    <mergeCell ref="J362:M362"/>
    <mergeCell ref="J363:M363"/>
    <mergeCell ref="J364:M364"/>
    <mergeCell ref="J365:M365"/>
    <mergeCell ref="J366:M366"/>
    <mergeCell ref="J367:M367"/>
    <mergeCell ref="J368:M368"/>
    <mergeCell ref="J369:M369"/>
    <mergeCell ref="J370:M370"/>
    <mergeCell ref="J371:M371"/>
    <mergeCell ref="J372:M372"/>
    <mergeCell ref="J373:M373"/>
    <mergeCell ref="J350:M350"/>
    <mergeCell ref="J351:M351"/>
    <mergeCell ref="J352:M352"/>
    <mergeCell ref="J329:M329"/>
    <mergeCell ref="J330:M330"/>
    <mergeCell ref="J331:M331"/>
    <mergeCell ref="J332:M332"/>
    <mergeCell ref="J333:M333"/>
    <mergeCell ref="J334:M334"/>
    <mergeCell ref="J335:M335"/>
    <mergeCell ref="J336:M336"/>
    <mergeCell ref="J337:M337"/>
    <mergeCell ref="J338:M338"/>
    <mergeCell ref="J339:M339"/>
    <mergeCell ref="J340:M340"/>
    <mergeCell ref="J341:M341"/>
    <mergeCell ref="J342:M342"/>
    <mergeCell ref="J343:M343"/>
    <mergeCell ref="J344:M344"/>
    <mergeCell ref="J345:M345"/>
    <mergeCell ref="J346:M346"/>
    <mergeCell ref="J347:M347"/>
    <mergeCell ref="J348:M348"/>
    <mergeCell ref="J349:M349"/>
    <mergeCell ref="J326:M326"/>
    <mergeCell ref="J327:M327"/>
    <mergeCell ref="J328:M328"/>
    <mergeCell ref="J305:M305"/>
    <mergeCell ref="J306:M306"/>
    <mergeCell ref="J307:M307"/>
    <mergeCell ref="J308:M308"/>
    <mergeCell ref="J309:M309"/>
    <mergeCell ref="J310:M310"/>
    <mergeCell ref="J311:M311"/>
    <mergeCell ref="J312:M312"/>
    <mergeCell ref="J313:M313"/>
    <mergeCell ref="J314:M314"/>
    <mergeCell ref="J315:M315"/>
    <mergeCell ref="J316:M316"/>
    <mergeCell ref="J317:M317"/>
    <mergeCell ref="J318:M318"/>
    <mergeCell ref="J319:M319"/>
    <mergeCell ref="J320:M320"/>
    <mergeCell ref="J321:M321"/>
    <mergeCell ref="J322:M322"/>
    <mergeCell ref="J323:M323"/>
    <mergeCell ref="J324:M324"/>
    <mergeCell ref="J325:M325"/>
    <mergeCell ref="J302:M302"/>
    <mergeCell ref="J303:M303"/>
    <mergeCell ref="J304:M304"/>
    <mergeCell ref="J281:M281"/>
    <mergeCell ref="J282:M282"/>
    <mergeCell ref="J283:M283"/>
    <mergeCell ref="J284:M284"/>
    <mergeCell ref="J285:M285"/>
    <mergeCell ref="J286:M286"/>
    <mergeCell ref="J287:M287"/>
    <mergeCell ref="J288:M288"/>
    <mergeCell ref="J289:M289"/>
    <mergeCell ref="J290:M290"/>
    <mergeCell ref="J291:M291"/>
    <mergeCell ref="J292:M292"/>
    <mergeCell ref="J293:M293"/>
    <mergeCell ref="J294:M294"/>
    <mergeCell ref="J295:M295"/>
    <mergeCell ref="J296:M296"/>
    <mergeCell ref="J297:M297"/>
    <mergeCell ref="J298:M298"/>
    <mergeCell ref="J299:M299"/>
    <mergeCell ref="J300:M300"/>
    <mergeCell ref="J301:M301"/>
    <mergeCell ref="J278:M278"/>
    <mergeCell ref="J279:M279"/>
    <mergeCell ref="J280:M280"/>
    <mergeCell ref="J257:M257"/>
    <mergeCell ref="J258:M258"/>
    <mergeCell ref="J259:M259"/>
    <mergeCell ref="J260:M260"/>
    <mergeCell ref="J261:M261"/>
    <mergeCell ref="J262:M262"/>
    <mergeCell ref="J263:M263"/>
    <mergeCell ref="J264:M264"/>
    <mergeCell ref="J265:M265"/>
    <mergeCell ref="J266:M266"/>
    <mergeCell ref="J267:M267"/>
    <mergeCell ref="J268:M268"/>
    <mergeCell ref="J269:M269"/>
    <mergeCell ref="J270:M270"/>
    <mergeCell ref="J271:M271"/>
    <mergeCell ref="J272:M272"/>
    <mergeCell ref="J273:M273"/>
    <mergeCell ref="J274:M274"/>
    <mergeCell ref="J275:M275"/>
    <mergeCell ref="J276:M276"/>
    <mergeCell ref="J277:M277"/>
    <mergeCell ref="J254:M254"/>
    <mergeCell ref="J255:M255"/>
    <mergeCell ref="J256:M256"/>
    <mergeCell ref="J233:M233"/>
    <mergeCell ref="J234:M234"/>
    <mergeCell ref="J235:M235"/>
    <mergeCell ref="J236:M236"/>
    <mergeCell ref="J237:M237"/>
    <mergeCell ref="J238:M238"/>
    <mergeCell ref="J239:M239"/>
    <mergeCell ref="J240:M240"/>
    <mergeCell ref="J241:M241"/>
    <mergeCell ref="J242:M242"/>
    <mergeCell ref="J243:M243"/>
    <mergeCell ref="J244:M244"/>
    <mergeCell ref="J245:M245"/>
    <mergeCell ref="J246:M246"/>
    <mergeCell ref="J247:M247"/>
    <mergeCell ref="J248:M248"/>
    <mergeCell ref="J249:M249"/>
    <mergeCell ref="J250:M250"/>
    <mergeCell ref="J251:M251"/>
    <mergeCell ref="J252:M252"/>
    <mergeCell ref="J253:M253"/>
    <mergeCell ref="J230:M230"/>
    <mergeCell ref="J231:M231"/>
    <mergeCell ref="J232:M232"/>
    <mergeCell ref="J209:M209"/>
    <mergeCell ref="J210:M210"/>
    <mergeCell ref="J211:M211"/>
    <mergeCell ref="J212:M212"/>
    <mergeCell ref="J213:M213"/>
    <mergeCell ref="J214:M214"/>
    <mergeCell ref="J215:M215"/>
    <mergeCell ref="J216:M216"/>
    <mergeCell ref="J217:M217"/>
    <mergeCell ref="J218:M218"/>
    <mergeCell ref="J219:M219"/>
    <mergeCell ref="J220:M220"/>
    <mergeCell ref="J221:M221"/>
    <mergeCell ref="J222:M222"/>
    <mergeCell ref="J223:M223"/>
    <mergeCell ref="J224:M224"/>
    <mergeCell ref="J225:M225"/>
    <mergeCell ref="J226:M226"/>
    <mergeCell ref="J227:M227"/>
    <mergeCell ref="J228:M228"/>
    <mergeCell ref="J229:M229"/>
    <mergeCell ref="J206:M206"/>
    <mergeCell ref="J207:M207"/>
    <mergeCell ref="J208:M208"/>
    <mergeCell ref="J185:M185"/>
    <mergeCell ref="J186:M186"/>
    <mergeCell ref="J187:M187"/>
    <mergeCell ref="J188:M188"/>
    <mergeCell ref="J189:M189"/>
    <mergeCell ref="J190:M190"/>
    <mergeCell ref="J191:M191"/>
    <mergeCell ref="J192:M192"/>
    <mergeCell ref="J193:M193"/>
    <mergeCell ref="J194:M194"/>
    <mergeCell ref="J195:M195"/>
    <mergeCell ref="J196:M196"/>
    <mergeCell ref="J197:M197"/>
    <mergeCell ref="J198:M198"/>
    <mergeCell ref="J199:M199"/>
    <mergeCell ref="J200:M200"/>
    <mergeCell ref="J201:M201"/>
    <mergeCell ref="J202:M202"/>
    <mergeCell ref="J203:M203"/>
    <mergeCell ref="J204:M204"/>
    <mergeCell ref="J205:M205"/>
    <mergeCell ref="J182:M182"/>
    <mergeCell ref="J183:M183"/>
    <mergeCell ref="J184:M184"/>
    <mergeCell ref="J161:M161"/>
    <mergeCell ref="J162:M162"/>
    <mergeCell ref="J163:M163"/>
    <mergeCell ref="J164:M164"/>
    <mergeCell ref="J165:M165"/>
    <mergeCell ref="J166:M166"/>
    <mergeCell ref="J167:M167"/>
    <mergeCell ref="J168:M168"/>
    <mergeCell ref="J169:M169"/>
    <mergeCell ref="J170:M170"/>
    <mergeCell ref="J171:M171"/>
    <mergeCell ref="J172:M172"/>
    <mergeCell ref="J173:M173"/>
    <mergeCell ref="J174:M174"/>
    <mergeCell ref="J175:M175"/>
    <mergeCell ref="J176:M176"/>
    <mergeCell ref="J177:M177"/>
    <mergeCell ref="J178:M178"/>
    <mergeCell ref="J179:M179"/>
    <mergeCell ref="J180:M180"/>
    <mergeCell ref="J181:M181"/>
    <mergeCell ref="J158:M158"/>
    <mergeCell ref="J159:M159"/>
    <mergeCell ref="J160:M160"/>
    <mergeCell ref="J137:M137"/>
    <mergeCell ref="J138:M138"/>
    <mergeCell ref="J139:M139"/>
    <mergeCell ref="J140:M140"/>
    <mergeCell ref="J141:M141"/>
    <mergeCell ref="J142:M142"/>
    <mergeCell ref="J143:M143"/>
    <mergeCell ref="J144:M144"/>
    <mergeCell ref="J145:M145"/>
    <mergeCell ref="J146:M146"/>
    <mergeCell ref="J147:M147"/>
    <mergeCell ref="J148:M148"/>
    <mergeCell ref="J149:M149"/>
    <mergeCell ref="J150:M150"/>
    <mergeCell ref="J151:M151"/>
    <mergeCell ref="J152:M152"/>
    <mergeCell ref="J153:M153"/>
    <mergeCell ref="J154:M154"/>
    <mergeCell ref="J155:M155"/>
    <mergeCell ref="J156:M156"/>
    <mergeCell ref="J157:M157"/>
    <mergeCell ref="J134:M134"/>
    <mergeCell ref="J135:M135"/>
    <mergeCell ref="J136:M136"/>
    <mergeCell ref="J113:M113"/>
    <mergeCell ref="J114:M114"/>
    <mergeCell ref="J115:M115"/>
    <mergeCell ref="J116:M116"/>
    <mergeCell ref="J117:M117"/>
    <mergeCell ref="J118:M118"/>
    <mergeCell ref="J119:M119"/>
    <mergeCell ref="J120:M120"/>
    <mergeCell ref="J121:M121"/>
    <mergeCell ref="J122:M122"/>
    <mergeCell ref="J123:M123"/>
    <mergeCell ref="J124:M124"/>
    <mergeCell ref="J125:M125"/>
    <mergeCell ref="J126:M126"/>
    <mergeCell ref="J127:M127"/>
    <mergeCell ref="J128:M128"/>
    <mergeCell ref="J129:M129"/>
    <mergeCell ref="J130:M130"/>
    <mergeCell ref="J131:M131"/>
    <mergeCell ref="J132:M132"/>
    <mergeCell ref="J133:M133"/>
    <mergeCell ref="J110:M110"/>
    <mergeCell ref="J111:M111"/>
    <mergeCell ref="J112:M112"/>
    <mergeCell ref="J89:M89"/>
    <mergeCell ref="J90:M90"/>
    <mergeCell ref="J91:M91"/>
    <mergeCell ref="J92:M92"/>
    <mergeCell ref="J93:M93"/>
    <mergeCell ref="J94:M94"/>
    <mergeCell ref="J95:M95"/>
    <mergeCell ref="J96:M96"/>
    <mergeCell ref="J97:M97"/>
    <mergeCell ref="J98:M98"/>
    <mergeCell ref="J99:M99"/>
    <mergeCell ref="J100:M100"/>
    <mergeCell ref="J101:M101"/>
    <mergeCell ref="J102:M102"/>
    <mergeCell ref="J103:M103"/>
    <mergeCell ref="J104:M104"/>
    <mergeCell ref="J105:M105"/>
    <mergeCell ref="J106:M106"/>
    <mergeCell ref="J107:M107"/>
    <mergeCell ref="J108:M108"/>
    <mergeCell ref="J109:M109"/>
    <mergeCell ref="J86:M86"/>
    <mergeCell ref="J87:M87"/>
    <mergeCell ref="J88:M88"/>
    <mergeCell ref="J65:M65"/>
    <mergeCell ref="J66:M66"/>
    <mergeCell ref="J67:M67"/>
    <mergeCell ref="J68:M68"/>
    <mergeCell ref="J69:M69"/>
    <mergeCell ref="J70:M70"/>
    <mergeCell ref="J71:M71"/>
    <mergeCell ref="J72:M72"/>
    <mergeCell ref="J73:M73"/>
    <mergeCell ref="J74:M74"/>
    <mergeCell ref="J75:M75"/>
    <mergeCell ref="J76:M76"/>
    <mergeCell ref="J77:M77"/>
    <mergeCell ref="J78:M78"/>
    <mergeCell ref="J79:M79"/>
    <mergeCell ref="J80:M80"/>
    <mergeCell ref="J81:M81"/>
    <mergeCell ref="J82:M82"/>
    <mergeCell ref="J83:M83"/>
    <mergeCell ref="J84:M84"/>
    <mergeCell ref="J85:M85"/>
    <mergeCell ref="J62:M62"/>
    <mergeCell ref="J63:M63"/>
    <mergeCell ref="J64:M64"/>
    <mergeCell ref="J42:M42"/>
    <mergeCell ref="J43:M43"/>
    <mergeCell ref="J44:M44"/>
    <mergeCell ref="J45:M45"/>
    <mergeCell ref="J46:M46"/>
    <mergeCell ref="J47:M47"/>
    <mergeCell ref="J48:M48"/>
    <mergeCell ref="J49:M49"/>
    <mergeCell ref="J50:M50"/>
    <mergeCell ref="J51:M51"/>
    <mergeCell ref="J52:M52"/>
    <mergeCell ref="J53:M53"/>
    <mergeCell ref="J54:M54"/>
    <mergeCell ref="J55:M55"/>
    <mergeCell ref="J56:M56"/>
    <mergeCell ref="J57:M57"/>
    <mergeCell ref="J58:M58"/>
    <mergeCell ref="J59:M59"/>
    <mergeCell ref="J60:M60"/>
    <mergeCell ref="J61:M61"/>
    <mergeCell ref="J41:M41"/>
    <mergeCell ref="J40:N40"/>
    <mergeCell ref="I5:K5"/>
    <mergeCell ref="M5:M6"/>
    <mergeCell ref="N5:N6"/>
    <mergeCell ref="A40:G40"/>
    <mergeCell ref="B5:B6"/>
    <mergeCell ref="C5:C6"/>
    <mergeCell ref="E5:G5"/>
    <mergeCell ref="B11:C11"/>
    <mergeCell ref="B23:C23"/>
    <mergeCell ref="B8:C8"/>
  </mergeCells>
  <conditionalFormatting sqref="F38">
    <cfRule type="containsText" dxfId="288" priority="27" operator="containsText" text="ERROR">
      <formula>NOT(ISERROR(SEARCH("ERROR",F38)))</formula>
    </cfRule>
  </conditionalFormatting>
  <conditionalFormatting sqref="J38">
    <cfRule type="containsText" dxfId="287" priority="26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7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110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72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13161379655.710001</v>
      </c>
      <c r="F10" s="73">
        <v>1219501489.1199999</v>
      </c>
      <c r="G10" s="73">
        <v>14380881144.830002</v>
      </c>
      <c r="H10" s="49"/>
      <c r="I10" s="73">
        <v>20333269020.669998</v>
      </c>
      <c r="J10" s="73">
        <v>-5947344826</v>
      </c>
      <c r="K10" s="73">
        <v>14385924194.670002</v>
      </c>
      <c r="L10" s="49"/>
      <c r="M10" s="73">
        <v>-5043049.8400000036</v>
      </c>
      <c r="N10" s="83"/>
    </row>
    <row r="11" spans="1:14" ht="44.25" customHeight="1">
      <c r="B11" s="220" t="s">
        <v>88</v>
      </c>
      <c r="C11" s="220"/>
      <c r="D11" s="49"/>
      <c r="E11" s="46">
        <v>12924362315.450001</v>
      </c>
      <c r="F11" s="46">
        <v>1207063175.1199999</v>
      </c>
      <c r="G11" s="46">
        <v>14131425490.570002</v>
      </c>
      <c r="H11" s="49"/>
      <c r="I11" s="46">
        <v>14131425490.570002</v>
      </c>
      <c r="J11" s="46">
        <v>0</v>
      </c>
      <c r="K11" s="46">
        <v>14131425490.570002</v>
      </c>
      <c r="L11" s="49"/>
      <c r="M11" s="46">
        <v>0</v>
      </c>
      <c r="N11" s="45"/>
    </row>
    <row r="12" spans="1:14">
      <c r="B12" s="10">
        <v>1</v>
      </c>
      <c r="C12" s="11" t="s">
        <v>89</v>
      </c>
      <c r="E12" s="189">
        <v>351881160</v>
      </c>
      <c r="F12" s="189">
        <v>82381950</v>
      </c>
      <c r="G12" s="57">
        <v>434263110</v>
      </c>
      <c r="H12" s="49"/>
      <c r="I12" s="57"/>
      <c r="J12" s="189">
        <v>434263110</v>
      </c>
      <c r="K12" s="57">
        <v>434263110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434263110</v>
      </c>
      <c r="J13" s="56">
        <v>-434263110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5873442387.4400005</v>
      </c>
      <c r="F14" s="57">
        <v>45652425</v>
      </c>
      <c r="G14" s="57">
        <v>5919094812.4400005</v>
      </c>
      <c r="H14" s="49"/>
      <c r="I14" s="57">
        <v>5919094812.4400005</v>
      </c>
      <c r="J14" s="57">
        <v>0</v>
      </c>
      <c r="K14" s="57">
        <v>5919094812.4400005</v>
      </c>
      <c r="L14" s="49"/>
      <c r="M14" s="57">
        <v>0</v>
      </c>
      <c r="N14" s="50"/>
    </row>
    <row r="15" spans="1:14">
      <c r="B15" s="2">
        <v>4</v>
      </c>
      <c r="C15" s="8" t="s">
        <v>92</v>
      </c>
      <c r="E15" s="56">
        <v>1771354936.7700002</v>
      </c>
      <c r="F15" s="56">
        <v>0</v>
      </c>
      <c r="G15" s="56">
        <v>1771354936.7700002</v>
      </c>
      <c r="H15" s="49"/>
      <c r="I15" s="56">
        <v>1771354936.7700002</v>
      </c>
      <c r="J15" s="56">
        <v>0</v>
      </c>
      <c r="K15" s="56">
        <v>1771354936.7700002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765260726.1400001</v>
      </c>
      <c r="F16" s="57">
        <v>-6108707</v>
      </c>
      <c r="G16" s="57">
        <v>759152019.1400001</v>
      </c>
      <c r="H16" s="49"/>
      <c r="I16" s="189">
        <v>759152019.1400001</v>
      </c>
      <c r="J16" s="57">
        <v>0</v>
      </c>
      <c r="K16" s="57">
        <v>759152019.1400001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876060000</v>
      </c>
      <c r="G17" s="56">
        <v>876060000</v>
      </c>
      <c r="H17" s="49"/>
      <c r="I17" s="56">
        <v>876060000</v>
      </c>
      <c r="J17" s="56">
        <v>0</v>
      </c>
      <c r="K17" s="56">
        <v>876060000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227746011.54000002</v>
      </c>
      <c r="F18" s="189">
        <v>0</v>
      </c>
      <c r="G18" s="57">
        <v>227746011.54000002</v>
      </c>
      <c r="H18" s="49"/>
      <c r="I18" s="57">
        <v>227746011.54000002</v>
      </c>
      <c r="J18" s="57">
        <v>0</v>
      </c>
      <c r="K18" s="57">
        <v>227746011.54000002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3934677093.5600004</v>
      </c>
      <c r="F19" s="56">
        <v>27390300</v>
      </c>
      <c r="G19" s="56">
        <v>3962067393.5600004</v>
      </c>
      <c r="H19" s="98"/>
      <c r="I19" s="56">
        <v>3962067393.5600004</v>
      </c>
      <c r="J19" s="56">
        <v>0</v>
      </c>
      <c r="K19" s="56">
        <v>3962067393.5600004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181687207.12</v>
      </c>
      <c r="G22" s="189">
        <v>181687207.12</v>
      </c>
      <c r="H22" s="98"/>
      <c r="I22" s="189">
        <v>181687207.12</v>
      </c>
      <c r="J22" s="189">
        <v>0</v>
      </c>
      <c r="K22" s="189">
        <v>181687207.12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6329607</v>
      </c>
      <c r="G23" s="46">
        <v>6329607</v>
      </c>
      <c r="H23" s="98"/>
      <c r="I23" s="46">
        <v>5953674433</v>
      </c>
      <c r="J23" s="46">
        <v>-5947344826</v>
      </c>
      <c r="K23" s="46">
        <v>6329607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6329607</v>
      </c>
      <c r="G24" s="56">
        <v>6329607</v>
      </c>
      <c r="H24" s="98"/>
      <c r="I24" s="56">
        <v>6329607</v>
      </c>
      <c r="J24" s="56">
        <v>0</v>
      </c>
      <c r="K24" s="56">
        <v>6329607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5947344826</v>
      </c>
      <c r="J25" s="189">
        <v>-5947344826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237017340.26000002</v>
      </c>
      <c r="F29" s="46">
        <v>6108707</v>
      </c>
      <c r="G29" s="46">
        <v>243126047.26000002</v>
      </c>
      <c r="H29" s="98"/>
      <c r="I29" s="46">
        <v>248169097.10000002</v>
      </c>
      <c r="J29" s="46">
        <v>0</v>
      </c>
      <c r="K29" s="46">
        <v>248169097.10000002</v>
      </c>
      <c r="L29" s="98"/>
      <c r="M29" s="46">
        <v>-5043049.8400000036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237017340.26000002</v>
      </c>
      <c r="F30" s="189">
        <v>6108707</v>
      </c>
      <c r="G30" s="189">
        <v>243126047.26000002</v>
      </c>
      <c r="H30" s="98"/>
      <c r="I30" s="189">
        <v>248169097.10000002</v>
      </c>
      <c r="J30" s="189">
        <v>0</v>
      </c>
      <c r="K30" s="189">
        <v>248169097.10000002</v>
      </c>
      <c r="L30" s="98"/>
      <c r="M30" s="189">
        <v>-5043049.8400000036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13161379655.710001</v>
      </c>
      <c r="F37" s="30">
        <v>1219501489.1199999</v>
      </c>
      <c r="G37" s="30">
        <v>14380881144.830002</v>
      </c>
      <c r="H37" s="49"/>
      <c r="I37" s="30">
        <v>20333269020.669998</v>
      </c>
      <c r="J37" s="30">
        <v>-5947344826</v>
      </c>
      <c r="K37" s="30">
        <v>14385924194.670002</v>
      </c>
      <c r="L37" s="49"/>
      <c r="M37" s="30">
        <v>-5043049.8400000036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207</v>
      </c>
      <c r="B42" s="85"/>
      <c r="C42" s="84" t="s">
        <v>9</v>
      </c>
      <c r="D42" s="98"/>
      <c r="E42" s="88"/>
      <c r="F42" s="128"/>
      <c r="G42" s="176">
        <v>82381950</v>
      </c>
      <c r="J42" s="141" t="s">
        <v>208</v>
      </c>
      <c r="K42" s="141"/>
      <c r="L42" s="141"/>
      <c r="M42" s="141"/>
      <c r="N42" s="144" t="s">
        <v>26</v>
      </c>
    </row>
    <row r="43" spans="1:14" hidden="1">
      <c r="A43" s="54" t="s">
        <v>217</v>
      </c>
      <c r="B43" s="85"/>
      <c r="C43" s="121" t="s">
        <v>9</v>
      </c>
      <c r="D43" s="98"/>
      <c r="E43" s="88"/>
      <c r="F43" s="128"/>
      <c r="G43" s="180">
        <v>45652425</v>
      </c>
      <c r="J43" s="141" t="s">
        <v>207</v>
      </c>
      <c r="K43" s="141"/>
      <c r="L43" s="141"/>
      <c r="M43" s="141"/>
      <c r="N43" s="144" t="s">
        <v>26</v>
      </c>
    </row>
    <row r="44" spans="1:14" hidden="1">
      <c r="A44" s="54" t="s">
        <v>210</v>
      </c>
      <c r="B44" s="85"/>
      <c r="C44" s="84" t="s">
        <v>26</v>
      </c>
      <c r="D44" s="98"/>
      <c r="E44" s="88"/>
      <c r="F44" s="128"/>
      <c r="G44" s="180">
        <v>-6108707</v>
      </c>
      <c r="J44" s="141" t="s">
        <v>206</v>
      </c>
      <c r="K44" s="141"/>
      <c r="L44" s="141"/>
      <c r="M44" s="141"/>
      <c r="N44" s="144" t="s">
        <v>32</v>
      </c>
    </row>
    <row r="45" spans="1:14" hidden="1">
      <c r="A45" s="54" t="s">
        <v>204</v>
      </c>
      <c r="B45" s="85"/>
      <c r="C45" s="121" t="s">
        <v>26</v>
      </c>
      <c r="D45" s="98"/>
      <c r="E45" s="88"/>
      <c r="F45" s="128"/>
      <c r="G45" s="180">
        <v>6108707</v>
      </c>
      <c r="J45" s="141"/>
      <c r="K45" s="141"/>
      <c r="L45" s="141"/>
      <c r="M45" s="141"/>
      <c r="N45" s="144"/>
    </row>
    <row r="46" spans="1:14" hidden="1">
      <c r="A46" s="54" t="s">
        <v>212</v>
      </c>
      <c r="B46" s="85"/>
      <c r="C46" s="121" t="s">
        <v>9</v>
      </c>
      <c r="D46" s="98"/>
      <c r="E46" s="88"/>
      <c r="F46" s="128" t="s">
        <v>230</v>
      </c>
      <c r="G46" s="140">
        <v>660060000</v>
      </c>
      <c r="J46" s="141"/>
      <c r="K46" s="141"/>
      <c r="L46" s="141"/>
      <c r="M46" s="141"/>
      <c r="N46" s="144"/>
    </row>
    <row r="47" spans="1:14" hidden="1">
      <c r="A47" s="117" t="s">
        <v>212</v>
      </c>
      <c r="B47" s="85"/>
      <c r="C47" s="121" t="s">
        <v>9</v>
      </c>
      <c r="D47" s="98"/>
      <c r="E47" s="88"/>
      <c r="F47" s="128" t="s">
        <v>231</v>
      </c>
      <c r="G47" s="140">
        <v>200000000</v>
      </c>
      <c r="J47" s="141"/>
      <c r="K47" s="141"/>
      <c r="L47" s="141"/>
      <c r="M47" s="141"/>
      <c r="N47" s="144"/>
    </row>
    <row r="48" spans="1:14" hidden="1">
      <c r="A48" s="117" t="s">
        <v>212</v>
      </c>
      <c r="B48" s="85"/>
      <c r="C48" s="121" t="s">
        <v>9</v>
      </c>
      <c r="D48" s="98"/>
      <c r="E48" s="88"/>
      <c r="F48" s="128" t="s">
        <v>232</v>
      </c>
      <c r="G48" s="140">
        <v>16000000</v>
      </c>
      <c r="J48" s="141"/>
      <c r="K48" s="141"/>
      <c r="L48" s="141"/>
      <c r="M48" s="141"/>
      <c r="N48" s="144"/>
    </row>
    <row r="49" spans="1:14" hidden="1">
      <c r="A49" s="54" t="s">
        <v>202</v>
      </c>
      <c r="B49" s="85"/>
      <c r="C49" s="121" t="s">
        <v>9</v>
      </c>
      <c r="D49" s="98"/>
      <c r="E49" s="88"/>
      <c r="F49" s="128"/>
      <c r="G49" s="140">
        <v>27390300</v>
      </c>
      <c r="J49" s="141"/>
      <c r="K49" s="141"/>
      <c r="L49" s="141"/>
      <c r="M49" s="141"/>
      <c r="N49" s="144"/>
    </row>
    <row r="50" spans="1:14" hidden="1">
      <c r="A50" s="54" t="s">
        <v>209</v>
      </c>
      <c r="B50" s="85"/>
      <c r="C50" s="121" t="s">
        <v>9</v>
      </c>
      <c r="D50" s="98"/>
      <c r="E50" s="88"/>
      <c r="F50" s="128"/>
      <c r="G50" s="140">
        <v>181687207.12</v>
      </c>
      <c r="J50" s="221"/>
      <c r="K50" s="221"/>
      <c r="L50" s="221"/>
      <c r="M50" s="221"/>
      <c r="N50" s="144"/>
    </row>
    <row r="51" spans="1:14" hidden="1">
      <c r="A51" s="54" t="s">
        <v>228</v>
      </c>
      <c r="B51" s="85"/>
      <c r="C51" s="121" t="s">
        <v>9</v>
      </c>
      <c r="D51" s="98"/>
      <c r="E51" s="88"/>
      <c r="F51" s="128" t="s">
        <v>233</v>
      </c>
      <c r="G51" s="140">
        <v>6329607</v>
      </c>
      <c r="J51" s="221"/>
      <c r="K51" s="221"/>
      <c r="L51" s="221"/>
      <c r="M51" s="221"/>
      <c r="N51" s="144"/>
    </row>
    <row r="52" spans="1:14" hidden="1">
      <c r="A52" s="54"/>
      <c r="B52" s="85"/>
      <c r="C52" s="84"/>
      <c r="D52" s="98"/>
      <c r="E52" s="88"/>
      <c r="F52" s="128"/>
      <c r="G52" s="140"/>
      <c r="J52" s="221"/>
      <c r="K52" s="221"/>
      <c r="L52" s="221"/>
      <c r="M52" s="221"/>
      <c r="N52" s="144"/>
    </row>
    <row r="53" spans="1:14" hidden="1">
      <c r="A53" s="54"/>
      <c r="B53" s="85"/>
      <c r="C53" s="84"/>
      <c r="D53" s="98"/>
      <c r="E53" s="88"/>
      <c r="F53" s="128"/>
      <c r="G53" s="140"/>
      <c r="J53" s="221"/>
      <c r="K53" s="221"/>
      <c r="L53" s="221"/>
      <c r="M53" s="221"/>
      <c r="N53" s="144"/>
    </row>
    <row r="54" spans="1:14" hidden="1">
      <c r="A54" s="54"/>
      <c r="B54" s="85"/>
      <c r="C54" s="84"/>
      <c r="D54" s="98"/>
      <c r="E54" s="88"/>
      <c r="F54" s="128"/>
      <c r="G54" s="140"/>
      <c r="J54" s="221"/>
      <c r="K54" s="221"/>
      <c r="L54" s="221"/>
      <c r="M54" s="221"/>
      <c r="N54" s="144"/>
    </row>
    <row r="55" spans="1:14" hidden="1">
      <c r="A55" s="54"/>
      <c r="B55" s="85"/>
      <c r="C55" s="84"/>
      <c r="D55" s="98"/>
      <c r="E55" s="88"/>
      <c r="F55" s="128"/>
      <c r="G55" s="140"/>
      <c r="J55" s="221"/>
      <c r="K55" s="221"/>
      <c r="L55" s="221"/>
      <c r="M55" s="221"/>
      <c r="N55" s="144"/>
    </row>
    <row r="56" spans="1:14" hidden="1">
      <c r="A56" s="54"/>
      <c r="B56" s="85"/>
      <c r="C56" s="84"/>
      <c r="D56" s="98"/>
      <c r="E56" s="88"/>
      <c r="F56" s="128"/>
      <c r="G56" s="140"/>
      <c r="J56" s="221"/>
      <c r="K56" s="221"/>
      <c r="L56" s="221"/>
      <c r="M56" s="221"/>
      <c r="N56" s="144"/>
    </row>
    <row r="57" spans="1:14" hidden="1">
      <c r="A57" s="54"/>
      <c r="B57" s="85"/>
      <c r="C57" s="84"/>
      <c r="D57" s="98"/>
      <c r="E57" s="88"/>
      <c r="F57" s="128"/>
      <c r="G57" s="140"/>
      <c r="J57" s="221"/>
      <c r="K57" s="221"/>
      <c r="L57" s="221"/>
      <c r="M57" s="221"/>
      <c r="N57" s="144"/>
    </row>
    <row r="58" spans="1:14" hidden="1">
      <c r="A58" s="54"/>
      <c r="B58" s="85"/>
      <c r="C58" s="84"/>
      <c r="D58" s="98"/>
      <c r="E58" s="88"/>
      <c r="F58" s="128"/>
      <c r="G58" s="140"/>
      <c r="J58" s="221"/>
      <c r="K58" s="221"/>
      <c r="L58" s="221"/>
      <c r="M58" s="221"/>
      <c r="N58" s="144"/>
    </row>
    <row r="59" spans="1:14" hidden="1">
      <c r="A59" s="54"/>
      <c r="B59" s="85"/>
      <c r="C59" s="84"/>
      <c r="D59" s="98"/>
      <c r="E59" s="88"/>
      <c r="F59" s="128"/>
      <c r="G59" s="93"/>
      <c r="J59" s="221"/>
      <c r="K59" s="221"/>
      <c r="L59" s="221"/>
      <c r="M59" s="221"/>
      <c r="N59" s="144"/>
    </row>
    <row r="60" spans="1:14" hidden="1">
      <c r="A60" s="118"/>
      <c r="B60" s="119"/>
      <c r="C60" s="120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118"/>
      <c r="B61" s="119"/>
      <c r="C61" s="120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118"/>
      <c r="B62" s="119"/>
      <c r="C62" s="120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141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141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1219501489.1199999</v>
      </c>
    </row>
    <row r="712" spans="5:14" hidden="1"/>
    <row r="713" spans="5:14" hidden="1"/>
    <row r="714" spans="5:14" hidden="1"/>
    <row r="715" spans="5:14" hidden="1"/>
    <row r="716" spans="5:14" hidden="1"/>
  </sheetData>
  <mergeCells count="672">
    <mergeCell ref="J50:M50"/>
    <mergeCell ref="A40:G40"/>
    <mergeCell ref="J40:N40"/>
    <mergeCell ref="J41:M41"/>
    <mergeCell ref="I5:K5"/>
    <mergeCell ref="M5:M6"/>
    <mergeCell ref="N5:N6"/>
    <mergeCell ref="B5:B6"/>
    <mergeCell ref="C5:C6"/>
    <mergeCell ref="E5:G5"/>
    <mergeCell ref="B11:C11"/>
    <mergeCell ref="B23:C23"/>
    <mergeCell ref="B8:C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86" priority="25" operator="containsText" text="ERROR">
      <formula>NOT(ISERROR(SEARCH("ERROR",F38)))</formula>
    </cfRule>
  </conditionalFormatting>
  <conditionalFormatting sqref="J38">
    <cfRule type="containsText" dxfId="285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6"/>
  <sheetViews>
    <sheetView showGridLines="0" topLeftCell="D25" zoomScaleNormal="100" workbookViewId="0">
      <selection activeCell="F728" sqref="F728"/>
    </sheetView>
  </sheetViews>
  <sheetFormatPr defaultColWidth="11.54296875" defaultRowHeight="10"/>
  <cols>
    <col min="1" max="1" width="9.17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1" spans="1:14">
      <c r="G1" s="147"/>
    </row>
    <row r="2" spans="1:14" s="40" customFormat="1" ht="10.5">
      <c r="A2" s="26"/>
      <c r="B2" s="6"/>
      <c r="C2" s="17" t="s">
        <v>23</v>
      </c>
      <c r="D2" s="7"/>
      <c r="E2" s="16" t="s">
        <v>113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74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431457</v>
      </c>
      <c r="F7" s="73">
        <v>0</v>
      </c>
      <c r="G7" s="73">
        <v>431457</v>
      </c>
      <c r="H7" s="98"/>
      <c r="I7" s="73">
        <v>3303</v>
      </c>
      <c r="J7" s="73">
        <v>0</v>
      </c>
      <c r="K7" s="73">
        <v>3303</v>
      </c>
      <c r="L7" s="98"/>
      <c r="M7" s="73">
        <v>428154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431457</v>
      </c>
      <c r="F8" s="46">
        <v>0</v>
      </c>
      <c r="G8" s="46">
        <v>431457</v>
      </c>
      <c r="H8" s="98"/>
      <c r="I8" s="46">
        <v>3303</v>
      </c>
      <c r="J8" s="46">
        <v>0</v>
      </c>
      <c r="K8" s="46">
        <v>3303</v>
      </c>
      <c r="L8" s="98"/>
      <c r="M8" s="46">
        <v>428154</v>
      </c>
      <c r="N8" s="45"/>
    </row>
    <row r="9" spans="1:14">
      <c r="A9" s="117"/>
      <c r="B9" s="2">
        <v>1</v>
      </c>
      <c r="C9" s="8" t="s">
        <v>87</v>
      </c>
      <c r="D9" s="98"/>
      <c r="E9" s="56">
        <v>431457</v>
      </c>
      <c r="F9" s="56">
        <v>0</v>
      </c>
      <c r="G9" s="56">
        <v>431457</v>
      </c>
      <c r="H9" s="98"/>
      <c r="I9" s="81">
        <v>3303</v>
      </c>
      <c r="J9" s="56">
        <v>0</v>
      </c>
      <c r="K9" s="56">
        <v>3303</v>
      </c>
      <c r="L9" s="98"/>
      <c r="M9" s="56">
        <v>428154</v>
      </c>
      <c r="N9" s="51" t="s">
        <v>39</v>
      </c>
    </row>
    <row r="10" spans="1:14" ht="10.5">
      <c r="A10" s="54"/>
      <c r="B10" s="67" t="s">
        <v>107</v>
      </c>
      <c r="C10" s="67"/>
      <c r="D10" s="49"/>
      <c r="E10" s="73">
        <v>11968903983.439957</v>
      </c>
      <c r="F10" s="73">
        <v>23477400</v>
      </c>
      <c r="G10" s="73">
        <v>11992381383.439957</v>
      </c>
      <c r="H10" s="49"/>
      <c r="I10" s="73">
        <v>16287964920.759998</v>
      </c>
      <c r="J10" s="73">
        <v>-3946895502.8200006</v>
      </c>
      <c r="K10" s="73">
        <v>12341069417.939999</v>
      </c>
      <c r="L10" s="49"/>
      <c r="M10" s="73">
        <v>-348688034.50004405</v>
      </c>
      <c r="N10" s="83"/>
    </row>
    <row r="11" spans="1:14" ht="44.25" customHeight="1">
      <c r="B11" s="220" t="s">
        <v>88</v>
      </c>
      <c r="C11" s="220"/>
      <c r="D11" s="49"/>
      <c r="E11" s="46">
        <v>11158500820.02</v>
      </c>
      <c r="F11" s="46">
        <v>-32574032</v>
      </c>
      <c r="G11" s="46">
        <v>11125926788.02</v>
      </c>
      <c r="H11" s="49"/>
      <c r="I11" s="46">
        <v>11380755374.98</v>
      </c>
      <c r="J11" s="46">
        <v>0</v>
      </c>
      <c r="K11" s="46">
        <v>11380755374.98</v>
      </c>
      <c r="L11" s="49"/>
      <c r="M11" s="46">
        <v>-254828586.96000001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57">
        <v>0</v>
      </c>
      <c r="H12" s="49"/>
      <c r="I12" s="57"/>
      <c r="J12" s="189">
        <v>0</v>
      </c>
      <c r="K12" s="57">
        <v>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701945860</v>
      </c>
      <c r="F13" s="56">
        <v>0</v>
      </c>
      <c r="G13" s="56">
        <v>701945860</v>
      </c>
      <c r="H13" s="49"/>
      <c r="I13" s="56">
        <v>701945860</v>
      </c>
      <c r="J13" s="56">
        <v>0</v>
      </c>
      <c r="K13" s="56">
        <v>701945860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4962238477.2200003</v>
      </c>
      <c r="F14" s="57">
        <v>0</v>
      </c>
      <c r="G14" s="57">
        <v>4962238477.2200003</v>
      </c>
      <c r="H14" s="49"/>
      <c r="I14" s="57">
        <v>5032759023.2200003</v>
      </c>
      <c r="J14" s="57">
        <v>0</v>
      </c>
      <c r="K14" s="57">
        <v>5032759023.2200003</v>
      </c>
      <c r="L14" s="49"/>
      <c r="M14" s="208">
        <v>-70520546</v>
      </c>
      <c r="N14" s="50" t="s">
        <v>38</v>
      </c>
    </row>
    <row r="15" spans="1:14">
      <c r="B15" s="2">
        <v>4</v>
      </c>
      <c r="C15" s="8" t="s">
        <v>92</v>
      </c>
      <c r="E15" s="56">
        <v>1167804131.74</v>
      </c>
      <c r="F15" s="56">
        <v>0</v>
      </c>
      <c r="G15" s="56">
        <v>1167804131.74</v>
      </c>
      <c r="H15" s="49"/>
      <c r="I15" s="56">
        <v>1167804131.74</v>
      </c>
      <c r="J15" s="56">
        <v>0</v>
      </c>
      <c r="K15" s="56">
        <v>1167804131.74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500486905.32000005</v>
      </c>
      <c r="F16" s="57">
        <v>0</v>
      </c>
      <c r="G16" s="57">
        <v>500486905.32000005</v>
      </c>
      <c r="H16" s="49"/>
      <c r="I16" s="57">
        <v>500486905.32000005</v>
      </c>
      <c r="J16" s="57">
        <v>0</v>
      </c>
      <c r="K16" s="57">
        <v>500486905.32000005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H17" s="49"/>
      <c r="I17" s="56"/>
      <c r="J17" s="56">
        <v>0</v>
      </c>
      <c r="K17" s="56">
        <v>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206198044.66</v>
      </c>
      <c r="F18" s="189">
        <v>-56051432</v>
      </c>
      <c r="G18" s="57">
        <v>150146612.66</v>
      </c>
      <c r="H18" s="49"/>
      <c r="I18" s="57">
        <v>150146612.66</v>
      </c>
      <c r="J18" s="57">
        <v>0</v>
      </c>
      <c r="K18" s="57">
        <v>150146612.66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3619827401.0800004</v>
      </c>
      <c r="F19" s="56">
        <v>23477400</v>
      </c>
      <c r="G19" s="56">
        <v>3643304801.0800004</v>
      </c>
      <c r="H19" s="98"/>
      <c r="I19" s="56">
        <v>3643304801.0800004</v>
      </c>
      <c r="J19" s="56">
        <v>0</v>
      </c>
      <c r="K19" s="56">
        <v>3643304801.0800004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184308040.96000001</v>
      </c>
      <c r="J22" s="189">
        <v>0</v>
      </c>
      <c r="K22" s="189">
        <v>184308040.96000001</v>
      </c>
      <c r="L22" s="98"/>
      <c r="M22" s="208">
        <v>-184308040.96000001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640822211</v>
      </c>
      <c r="F23" s="46">
        <v>0</v>
      </c>
      <c r="G23" s="46">
        <v>640822211</v>
      </c>
      <c r="H23" s="98"/>
      <c r="I23" s="46">
        <v>4674906133.8200006</v>
      </c>
      <c r="J23" s="46">
        <v>-3946895502.8200006</v>
      </c>
      <c r="K23" s="46">
        <v>728010631</v>
      </c>
      <c r="L23" s="98"/>
      <c r="M23" s="46">
        <v>-87188420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413352019</v>
      </c>
      <c r="F24" s="56">
        <v>0</v>
      </c>
      <c r="G24" s="56">
        <v>413352019</v>
      </c>
      <c r="H24" s="98"/>
      <c r="I24" s="56">
        <v>411852019</v>
      </c>
      <c r="J24" s="56">
        <v>0</v>
      </c>
      <c r="K24" s="56">
        <v>411852019</v>
      </c>
      <c r="L24" s="98"/>
      <c r="M24" s="56">
        <v>1500000</v>
      </c>
      <c r="N24" s="51" t="s">
        <v>75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210109256</v>
      </c>
      <c r="F25" s="189">
        <v>0</v>
      </c>
      <c r="G25" s="189">
        <v>210109256</v>
      </c>
      <c r="H25" s="98"/>
      <c r="I25" s="189">
        <v>2989200627.0800004</v>
      </c>
      <c r="J25" s="189">
        <v>-2779091371.0800004</v>
      </c>
      <c r="K25" s="189">
        <v>210109256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>
        <v>17360936</v>
      </c>
      <c r="F26" s="56">
        <v>0</v>
      </c>
      <c r="G26" s="56">
        <v>17360936</v>
      </c>
      <c r="H26" s="98"/>
      <c r="I26" s="56">
        <v>106049356</v>
      </c>
      <c r="J26" s="56">
        <v>0</v>
      </c>
      <c r="K26" s="56">
        <v>106049356</v>
      </c>
      <c r="L26" s="98"/>
      <c r="M26" s="208">
        <v>-88688420</v>
      </c>
      <c r="N26" s="51" t="s">
        <v>38</v>
      </c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1167804131.74</v>
      </c>
      <c r="J27" s="189">
        <v>-1167804131.74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169580952.419956</v>
      </c>
      <c r="F29" s="46">
        <v>56051432</v>
      </c>
      <c r="G29" s="46">
        <v>225632384.419956</v>
      </c>
      <c r="H29" s="98"/>
      <c r="I29" s="46">
        <v>232303411.96000001</v>
      </c>
      <c r="J29" s="46">
        <v>0</v>
      </c>
      <c r="K29" s="46">
        <v>232303411.96000001</v>
      </c>
      <c r="L29" s="98"/>
      <c r="M29" s="46">
        <v>-6671027.5400440097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169580952.419956</v>
      </c>
      <c r="F30" s="189">
        <v>56051432</v>
      </c>
      <c r="G30" s="189">
        <v>225632384.419956</v>
      </c>
      <c r="H30" s="98"/>
      <c r="I30" s="189">
        <v>232303411.96000001</v>
      </c>
      <c r="J30" s="189">
        <v>0</v>
      </c>
      <c r="K30" s="189">
        <v>232303411.96000001</v>
      </c>
      <c r="L30" s="98"/>
      <c r="M30" s="208">
        <v>-6671027.5400440097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11968903983.439957</v>
      </c>
      <c r="F37" s="30">
        <v>23477400</v>
      </c>
      <c r="G37" s="30">
        <v>11992381383.439957</v>
      </c>
      <c r="H37" s="49"/>
      <c r="I37" s="30">
        <v>16287964920.759998</v>
      </c>
      <c r="J37" s="30">
        <v>-3946895502.8200006</v>
      </c>
      <c r="K37" s="30">
        <v>12341069417.939999</v>
      </c>
      <c r="L37" s="49"/>
      <c r="M37" s="30">
        <v>-348688034.50004405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202</v>
      </c>
      <c r="B42" s="85"/>
      <c r="C42" s="84" t="s">
        <v>9</v>
      </c>
      <c r="D42" s="98"/>
      <c r="E42" s="88"/>
      <c r="F42" s="128"/>
      <c r="G42" s="81">
        <v>23477400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54" t="s">
        <v>203</v>
      </c>
      <c r="B43" s="85"/>
      <c r="C43" s="84" t="s">
        <v>26</v>
      </c>
      <c r="D43" s="98"/>
      <c r="E43" s="88"/>
      <c r="F43" s="128"/>
      <c r="G43" s="176">
        <v>-56051432</v>
      </c>
      <c r="H43" s="7">
        <v>-1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117" t="s">
        <v>204</v>
      </c>
      <c r="B44" s="122"/>
      <c r="C44" s="121" t="s">
        <v>26</v>
      </c>
      <c r="D44" s="98"/>
      <c r="E44" s="88"/>
      <c r="F44" s="128"/>
      <c r="G44" s="176">
        <v>56051432</v>
      </c>
      <c r="J44" s="221"/>
      <c r="K44" s="221"/>
      <c r="L44" s="221"/>
      <c r="M44" s="221"/>
      <c r="N44" s="144"/>
    </row>
    <row r="45" spans="1:14" hidden="1">
      <c r="A45" s="117"/>
      <c r="B45" s="122"/>
      <c r="C45" s="121"/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A46" s="117"/>
      <c r="B46" s="122"/>
      <c r="C46" s="121"/>
      <c r="D46" s="98"/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A47" s="117"/>
      <c r="B47" s="122"/>
      <c r="C47" s="121"/>
      <c r="D47" s="98"/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A48" s="117"/>
      <c r="B48" s="122"/>
      <c r="C48" s="121"/>
      <c r="D48" s="98"/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A49" s="117"/>
      <c r="B49" s="122"/>
      <c r="C49" s="121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117"/>
      <c r="B50" s="122"/>
      <c r="C50" s="121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117"/>
      <c r="B51" s="122"/>
      <c r="C51" s="121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117"/>
      <c r="B52" s="122"/>
      <c r="C52" s="121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117"/>
      <c r="B53" s="122"/>
      <c r="C53" s="121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117"/>
      <c r="B54" s="122"/>
      <c r="C54" s="121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117"/>
      <c r="B55" s="122"/>
      <c r="C55" s="121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117"/>
      <c r="B56" s="122"/>
      <c r="C56" s="121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117"/>
      <c r="B57" s="122"/>
      <c r="C57" s="121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117"/>
      <c r="B58" s="122"/>
      <c r="C58" s="121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117"/>
      <c r="B59" s="122"/>
      <c r="C59" s="121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117"/>
      <c r="B60" s="122"/>
      <c r="C60" s="121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117"/>
      <c r="B61" s="122"/>
      <c r="C61" s="121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117"/>
      <c r="B62" s="122"/>
      <c r="C62" s="121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117"/>
      <c r="B63" s="122"/>
      <c r="C63" s="121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117"/>
      <c r="B64" s="122"/>
      <c r="C64" s="121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117"/>
      <c r="B65" s="122"/>
      <c r="C65" s="121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117"/>
      <c r="B66" s="122"/>
      <c r="C66" s="121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117"/>
      <c r="B67" s="122"/>
      <c r="C67" s="121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117"/>
      <c r="B68" s="122"/>
      <c r="C68" s="121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117"/>
      <c r="B69" s="122"/>
      <c r="C69" s="121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117"/>
      <c r="B70" s="122"/>
      <c r="C70" s="121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117"/>
      <c r="B71" s="122"/>
      <c r="C71" s="121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C72" s="121"/>
      <c r="D72" s="98"/>
      <c r="E72" s="88"/>
      <c r="F72" s="128"/>
      <c r="G72" s="176"/>
      <c r="J72" s="221"/>
      <c r="K72" s="221"/>
      <c r="L72" s="221"/>
      <c r="M72" s="221"/>
      <c r="N72" s="144"/>
    </row>
    <row r="73" spans="1:14" hidden="1">
      <c r="A73" s="117"/>
      <c r="B73" s="122"/>
      <c r="C73" s="121"/>
      <c r="D73" s="98"/>
      <c r="E73" s="88"/>
      <c r="F73" s="128"/>
      <c r="G73" s="176"/>
      <c r="J73" s="221"/>
      <c r="K73" s="221"/>
      <c r="L73" s="221"/>
      <c r="M73" s="221"/>
      <c r="N73" s="144"/>
    </row>
    <row r="74" spans="1:14" hidden="1">
      <c r="A74" s="117"/>
      <c r="B74" s="122"/>
      <c r="C74" s="121"/>
      <c r="D74" s="98"/>
      <c r="E74" s="88"/>
      <c r="F74" s="128"/>
      <c r="G74" s="176"/>
      <c r="J74" s="221"/>
      <c r="K74" s="221"/>
      <c r="L74" s="221"/>
      <c r="M74" s="221"/>
      <c r="N74" s="144"/>
    </row>
    <row r="75" spans="1:14" hidden="1">
      <c r="A75" s="117"/>
      <c r="B75" s="122"/>
      <c r="C75" s="121"/>
      <c r="D75" s="98"/>
      <c r="E75" s="88"/>
      <c r="F75" s="128"/>
      <c r="G75" s="93"/>
      <c r="J75" s="221"/>
      <c r="K75" s="221"/>
      <c r="L75" s="221"/>
      <c r="M75" s="221"/>
      <c r="N75" s="144"/>
    </row>
    <row r="76" spans="1:14" hidden="1">
      <c r="A76" s="117"/>
      <c r="B76" s="122"/>
      <c r="C76" s="121"/>
      <c r="D76" s="98"/>
      <c r="E76" s="88"/>
      <c r="F76" s="128"/>
      <c r="G76" s="93"/>
      <c r="J76" s="221"/>
      <c r="K76" s="221"/>
      <c r="L76" s="221"/>
      <c r="M76" s="221"/>
      <c r="N76" s="144"/>
    </row>
    <row r="77" spans="1:14" hidden="1">
      <c r="A77" s="117"/>
      <c r="B77" s="122"/>
      <c r="C77" s="121"/>
      <c r="D77" s="98"/>
      <c r="E77" s="88"/>
      <c r="F77" s="128"/>
      <c r="G77" s="93"/>
      <c r="J77" s="221"/>
      <c r="K77" s="221"/>
      <c r="L77" s="221"/>
      <c r="M77" s="221"/>
      <c r="N77" s="144"/>
    </row>
    <row r="78" spans="1:14" hidden="1">
      <c r="A78" s="117"/>
      <c r="B78" s="122"/>
      <c r="C78" s="121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117"/>
      <c r="B79" s="122"/>
      <c r="C79" s="121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117"/>
      <c r="B80" s="122"/>
      <c r="C80" s="121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117"/>
      <c r="B81" s="122"/>
      <c r="C81" s="121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117"/>
      <c r="B82" s="122"/>
      <c r="C82" s="121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117"/>
      <c r="B83" s="122"/>
      <c r="C83" s="121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117"/>
      <c r="B84" s="122"/>
      <c r="C84" s="121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117"/>
      <c r="B85" s="122"/>
      <c r="C85" s="121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117"/>
      <c r="B86" s="122"/>
      <c r="C86" s="121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117"/>
      <c r="B87" s="122"/>
      <c r="C87" s="121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117"/>
      <c r="B88" s="122"/>
      <c r="C88" s="121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117"/>
      <c r="B89" s="122"/>
      <c r="C89" s="121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117"/>
      <c r="B90" s="122"/>
      <c r="C90" s="121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117"/>
      <c r="B91" s="122"/>
      <c r="C91" s="121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117"/>
      <c r="B92" s="122"/>
      <c r="C92" s="121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117"/>
      <c r="B93" s="122"/>
      <c r="C93" s="121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117"/>
      <c r="B94" s="122"/>
      <c r="C94" s="121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117"/>
      <c r="B95" s="122"/>
      <c r="C95" s="121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117"/>
      <c r="B96" s="122"/>
      <c r="C96" s="121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117"/>
      <c r="B97" s="122"/>
      <c r="C97" s="121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117"/>
      <c r="B98" s="122"/>
      <c r="C98" s="121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117"/>
      <c r="B99" s="122"/>
      <c r="C99" s="121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117"/>
      <c r="B100" s="122"/>
      <c r="C100" s="121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23477400</v>
      </c>
    </row>
    <row r="712" spans="5:14" hidden="1"/>
    <row r="713" spans="5:14" hidden="1"/>
    <row r="714" spans="5:14" hidden="1">
      <c r="G714" s="34">
        <v>-2554563755</v>
      </c>
    </row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84" priority="25" operator="containsText" text="ERROR">
      <formula>NOT(ISERROR(SEARCH("ERROR",F38)))</formula>
    </cfRule>
  </conditionalFormatting>
  <conditionalFormatting sqref="J38">
    <cfRule type="containsText" dxfId="283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:N9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8" zoomScaleNormal="100" workbookViewId="0">
      <selection activeCell="F728" sqref="F728"/>
    </sheetView>
  </sheetViews>
  <sheetFormatPr defaultColWidth="11.54296875" defaultRowHeight="10"/>
  <cols>
    <col min="1" max="1" width="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114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144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10913025728.799999</v>
      </c>
      <c r="F10" s="73">
        <v>0</v>
      </c>
      <c r="G10" s="73">
        <v>10913025728.799999</v>
      </c>
      <c r="H10" s="49"/>
      <c r="I10" s="73">
        <v>14997043689.5408</v>
      </c>
      <c r="J10" s="73">
        <v>-3490269064</v>
      </c>
      <c r="K10" s="73">
        <v>11506774625.5408</v>
      </c>
      <c r="L10" s="49"/>
      <c r="M10" s="73">
        <v>-593748896.7407999</v>
      </c>
      <c r="N10" s="66"/>
    </row>
    <row r="11" spans="1:14" ht="44.25" customHeight="1">
      <c r="B11" s="220" t="s">
        <v>88</v>
      </c>
      <c r="C11" s="220"/>
      <c r="D11" s="49"/>
      <c r="E11" s="46">
        <v>10913025728.799999</v>
      </c>
      <c r="F11" s="46">
        <v>0</v>
      </c>
      <c r="G11" s="46">
        <v>10913025728.799999</v>
      </c>
      <c r="H11" s="49"/>
      <c r="I11" s="46">
        <v>11027884059.2808</v>
      </c>
      <c r="J11" s="46">
        <v>0</v>
      </c>
      <c r="K11" s="46">
        <v>11027884059.2808</v>
      </c>
      <c r="L11" s="49"/>
      <c r="M11" s="46">
        <v>-114858330.48079994</v>
      </c>
      <c r="N11" s="45"/>
    </row>
    <row r="12" spans="1:14">
      <c r="B12" s="10">
        <v>1</v>
      </c>
      <c r="C12" s="11" t="s">
        <v>89</v>
      </c>
      <c r="E12" s="189">
        <v>183568160</v>
      </c>
      <c r="F12" s="189">
        <v>0</v>
      </c>
      <c r="G12" s="12">
        <v>183568160</v>
      </c>
      <c r="I12" s="57"/>
      <c r="J12" s="189">
        <v>180176160</v>
      </c>
      <c r="K12" s="12">
        <v>180176160</v>
      </c>
      <c r="M12" s="57">
        <v>3392000</v>
      </c>
      <c r="N12" s="50" t="s">
        <v>75</v>
      </c>
    </row>
    <row r="13" spans="1:14">
      <c r="B13" s="2">
        <v>2</v>
      </c>
      <c r="C13" s="8" t="s">
        <v>90</v>
      </c>
      <c r="E13" s="56">
        <v>0</v>
      </c>
      <c r="F13" s="13">
        <v>0</v>
      </c>
      <c r="G13" s="13">
        <v>0</v>
      </c>
      <c r="I13" s="56">
        <v>180176160</v>
      </c>
      <c r="J13" s="56">
        <v>-180176160</v>
      </c>
      <c r="K13" s="13">
        <v>0</v>
      </c>
      <c r="M13" s="13">
        <v>0</v>
      </c>
      <c r="N13" s="51"/>
    </row>
    <row r="14" spans="1:14">
      <c r="B14" s="10">
        <v>3</v>
      </c>
      <c r="C14" s="11" t="s">
        <v>91</v>
      </c>
      <c r="E14" s="189">
        <v>4793668931.6199999</v>
      </c>
      <c r="F14" s="12">
        <v>0</v>
      </c>
      <c r="G14" s="12">
        <v>4793668931.6199999</v>
      </c>
      <c r="I14" s="57">
        <v>4872882568.6199999</v>
      </c>
      <c r="J14" s="12">
        <v>0</v>
      </c>
      <c r="K14" s="12">
        <v>4872882568.6199999</v>
      </c>
      <c r="M14" s="208">
        <v>-79213637</v>
      </c>
      <c r="N14" s="50" t="s">
        <v>38</v>
      </c>
    </row>
    <row r="15" spans="1:14">
      <c r="B15" s="2">
        <v>4</v>
      </c>
      <c r="C15" s="8" t="s">
        <v>92</v>
      </c>
      <c r="E15" s="56">
        <v>1487413341.8600001</v>
      </c>
      <c r="F15" s="13">
        <v>0</v>
      </c>
      <c r="G15" s="13">
        <v>1487413341.8600001</v>
      </c>
      <c r="I15" s="56">
        <v>1487413341.8600001</v>
      </c>
      <c r="J15" s="13">
        <v>0</v>
      </c>
      <c r="K15" s="13">
        <v>1487413341.8600001</v>
      </c>
      <c r="M15" s="13">
        <v>0</v>
      </c>
      <c r="N15" s="51"/>
    </row>
    <row r="16" spans="1:14">
      <c r="B16" s="10">
        <v>5</v>
      </c>
      <c r="C16" s="11" t="s">
        <v>93</v>
      </c>
      <c r="E16" s="189">
        <v>196815718.80000001</v>
      </c>
      <c r="F16" s="12">
        <v>440646948.76000005</v>
      </c>
      <c r="G16" s="12">
        <v>637462667.56000006</v>
      </c>
      <c r="I16" s="57">
        <v>637462667.56000006</v>
      </c>
      <c r="J16" s="12">
        <v>0</v>
      </c>
      <c r="K16" s="12">
        <v>637462667.56000006</v>
      </c>
      <c r="M16" s="12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13">
        <v>0</v>
      </c>
      <c r="I17" s="56"/>
      <c r="J17" s="13">
        <v>0</v>
      </c>
      <c r="K17" s="13">
        <v>0</v>
      </c>
      <c r="M17" s="13">
        <v>0</v>
      </c>
      <c r="N17" s="51"/>
    </row>
    <row r="18" spans="1:15" ht="33.75" customHeight="1">
      <c r="B18" s="10">
        <v>7</v>
      </c>
      <c r="C18" s="11" t="s">
        <v>95</v>
      </c>
      <c r="E18" s="189">
        <v>198251260.24000001</v>
      </c>
      <c r="F18" s="189">
        <v>0</v>
      </c>
      <c r="G18" s="12">
        <v>198251260.24000001</v>
      </c>
      <c r="I18" s="57">
        <v>191238908.48080003</v>
      </c>
      <c r="J18" s="12">
        <v>0</v>
      </c>
      <c r="K18" s="12">
        <v>191238908.48080003</v>
      </c>
      <c r="M18" s="12">
        <v>7012351.7591999769</v>
      </c>
      <c r="N18" s="50" t="s">
        <v>39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3415845648.7200003</v>
      </c>
      <c r="F19" s="56">
        <v>0</v>
      </c>
      <c r="G19" s="56">
        <v>3415845648.7200003</v>
      </c>
      <c r="H19" s="98"/>
      <c r="I19" s="56">
        <v>3472028901.3000002</v>
      </c>
      <c r="J19" s="56">
        <v>0</v>
      </c>
      <c r="K19" s="56">
        <v>3472028901.3000002</v>
      </c>
      <c r="L19" s="98"/>
      <c r="M19" s="208">
        <v>-56183252.579999924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637462667.56000006</v>
      </c>
      <c r="F22" s="189">
        <v>-440646948.76000005</v>
      </c>
      <c r="G22" s="189">
        <v>196815718.80000001</v>
      </c>
      <c r="H22" s="98"/>
      <c r="I22" s="189">
        <v>186681511.46000001</v>
      </c>
      <c r="J22" s="189">
        <v>0</v>
      </c>
      <c r="K22" s="189">
        <v>186681511.46000001</v>
      </c>
      <c r="L22" s="98"/>
      <c r="M22" s="189">
        <v>10134207.340000004</v>
      </c>
      <c r="N22" s="50" t="s">
        <v>39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3756258708</v>
      </c>
      <c r="J23" s="46">
        <v>-3490269064</v>
      </c>
      <c r="K23" s="46">
        <v>265989644</v>
      </c>
      <c r="L23" s="98"/>
      <c r="M23" s="46">
        <v>-265989644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260956292</v>
      </c>
      <c r="J24" s="56">
        <v>0</v>
      </c>
      <c r="K24" s="56">
        <v>260956292</v>
      </c>
      <c r="L24" s="98"/>
      <c r="M24" s="208">
        <v>-260956292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3490269064</v>
      </c>
      <c r="J25" s="189">
        <v>-3490269064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5033352</v>
      </c>
      <c r="J26" s="56">
        <v>0</v>
      </c>
      <c r="K26" s="56">
        <v>5033352</v>
      </c>
      <c r="L26" s="98"/>
      <c r="M26" s="208">
        <v>-5033352</v>
      </c>
      <c r="N26" s="51" t="s">
        <v>38</v>
      </c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212900922.26000002</v>
      </c>
      <c r="J29" s="46">
        <v>0</v>
      </c>
      <c r="K29" s="46">
        <v>212900922.26000002</v>
      </c>
      <c r="L29" s="98"/>
      <c r="M29" s="46">
        <v>-212900922.26000002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212900922.26000002</v>
      </c>
      <c r="J30" s="189">
        <v>0</v>
      </c>
      <c r="K30" s="189">
        <v>212900922.26000002</v>
      </c>
      <c r="L30" s="98"/>
      <c r="M30" s="208">
        <v>-212900922.26000002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13">
        <v>0</v>
      </c>
      <c r="G36" s="13"/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10913025728.799999</v>
      </c>
      <c r="F37" s="30">
        <v>0</v>
      </c>
      <c r="G37" s="30">
        <v>10913025728.799999</v>
      </c>
      <c r="I37" s="30">
        <v>14997043689.5408</v>
      </c>
      <c r="J37" s="30">
        <v>-3490269064</v>
      </c>
      <c r="K37" s="30">
        <v>11506774625.5408</v>
      </c>
      <c r="M37" s="30">
        <v>-593748896.7407999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210</v>
      </c>
      <c r="B42" s="122"/>
      <c r="C42" s="121" t="s">
        <v>26</v>
      </c>
      <c r="D42" s="98"/>
      <c r="E42" s="88"/>
      <c r="F42" s="128"/>
      <c r="G42" s="176">
        <v>-196815718.80000001</v>
      </c>
      <c r="I42" s="75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209</v>
      </c>
      <c r="B43" s="122"/>
      <c r="C43" s="121" t="s">
        <v>26</v>
      </c>
      <c r="D43" s="98"/>
      <c r="E43" s="88"/>
      <c r="F43" s="128"/>
      <c r="G43" s="176">
        <v>-637462667.56000006</v>
      </c>
      <c r="I43" s="75"/>
      <c r="J43" s="221" t="s">
        <v>208</v>
      </c>
      <c r="K43" s="221"/>
      <c r="L43" s="221"/>
      <c r="M43" s="221"/>
      <c r="N43" s="144" t="s">
        <v>26</v>
      </c>
    </row>
    <row r="44" spans="1:14" hidden="1">
      <c r="A44" s="117" t="s">
        <v>209</v>
      </c>
      <c r="B44" s="122"/>
      <c r="C44" s="121" t="s">
        <v>26</v>
      </c>
      <c r="D44" s="98"/>
      <c r="E44" s="88"/>
      <c r="F44" s="128"/>
      <c r="G44" s="176">
        <v>196815718.80000001</v>
      </c>
      <c r="I44" s="75"/>
      <c r="J44" s="221" t="s">
        <v>207</v>
      </c>
      <c r="K44" s="221"/>
      <c r="L44" s="221"/>
      <c r="M44" s="221"/>
      <c r="N44" s="144" t="s">
        <v>26</v>
      </c>
    </row>
    <row r="45" spans="1:14" hidden="1">
      <c r="A45" s="117" t="s">
        <v>210</v>
      </c>
      <c r="B45" s="122"/>
      <c r="C45" s="121" t="s">
        <v>26</v>
      </c>
      <c r="D45" s="98"/>
      <c r="E45" s="88"/>
      <c r="F45" s="128"/>
      <c r="G45" s="176">
        <v>637462667.56000006</v>
      </c>
      <c r="I45" s="75"/>
      <c r="J45" s="221"/>
      <c r="K45" s="221"/>
      <c r="L45" s="221"/>
      <c r="M45" s="221"/>
      <c r="N45" s="144"/>
    </row>
    <row r="46" spans="1:14" hidden="1">
      <c r="A46" s="117"/>
      <c r="B46" s="122"/>
      <c r="C46" s="121"/>
      <c r="D46" s="98"/>
      <c r="E46" s="88"/>
      <c r="F46" s="128"/>
      <c r="G46" s="93"/>
      <c r="I46" s="75"/>
      <c r="J46" s="221"/>
      <c r="K46" s="221"/>
      <c r="L46" s="221"/>
      <c r="M46" s="221"/>
      <c r="N46" s="144"/>
    </row>
    <row r="47" spans="1:14" hidden="1">
      <c r="A47" s="117"/>
      <c r="B47" s="122"/>
      <c r="C47" s="121"/>
      <c r="D47" s="98"/>
      <c r="E47" s="88"/>
      <c r="F47" s="128"/>
      <c r="G47" s="93"/>
      <c r="I47" s="75"/>
      <c r="J47" s="221"/>
      <c r="K47" s="221"/>
      <c r="L47" s="221"/>
      <c r="M47" s="221"/>
      <c r="N47" s="144"/>
    </row>
    <row r="48" spans="1:14" hidden="1">
      <c r="A48" s="117"/>
      <c r="B48" s="122"/>
      <c r="C48" s="121"/>
      <c r="D48" s="98"/>
      <c r="E48" s="88"/>
      <c r="F48" s="128"/>
      <c r="G48" s="93"/>
      <c r="I48" s="75"/>
      <c r="J48" s="221"/>
      <c r="K48" s="221"/>
      <c r="L48" s="221"/>
      <c r="M48" s="221"/>
      <c r="N48" s="144"/>
    </row>
    <row r="49" spans="1:14" hidden="1">
      <c r="A49" s="54"/>
      <c r="B49" s="53"/>
      <c r="C49" s="79"/>
      <c r="D49" s="98"/>
      <c r="E49" s="88"/>
      <c r="F49" s="128"/>
      <c r="G49" s="93"/>
      <c r="I49" s="75"/>
      <c r="J49" s="221"/>
      <c r="K49" s="221"/>
      <c r="L49" s="221"/>
      <c r="M49" s="221"/>
      <c r="N49" s="144"/>
    </row>
    <row r="50" spans="1:14" hidden="1">
      <c r="A50" s="54"/>
      <c r="B50" s="53"/>
      <c r="C50" s="61"/>
      <c r="D50" s="98"/>
      <c r="E50" s="88"/>
      <c r="F50" s="128"/>
      <c r="G50" s="93"/>
      <c r="I50" s="75"/>
      <c r="J50" s="221"/>
      <c r="K50" s="221"/>
      <c r="L50" s="221"/>
      <c r="M50" s="221"/>
      <c r="N50" s="144"/>
    </row>
    <row r="51" spans="1:14" hidden="1">
      <c r="A51" s="54"/>
      <c r="B51" s="53"/>
      <c r="C51" s="61"/>
      <c r="D51" s="98"/>
      <c r="E51" s="88"/>
      <c r="F51" s="128"/>
      <c r="G51" s="93"/>
      <c r="I51" s="75"/>
      <c r="J51" s="221"/>
      <c r="K51" s="221"/>
      <c r="L51" s="221"/>
      <c r="M51" s="221"/>
      <c r="N51" s="144"/>
    </row>
    <row r="52" spans="1:14" hidden="1">
      <c r="A52" s="54"/>
      <c r="B52" s="53"/>
      <c r="C52" s="61"/>
      <c r="D52" s="98"/>
      <c r="E52" s="88"/>
      <c r="F52" s="128"/>
      <c r="G52" s="93"/>
      <c r="I52" s="75"/>
      <c r="J52" s="221"/>
      <c r="K52" s="221"/>
      <c r="L52" s="221"/>
      <c r="M52" s="221"/>
      <c r="N52" s="144"/>
    </row>
    <row r="53" spans="1:14" hidden="1">
      <c r="A53" s="118"/>
      <c r="B53" s="119"/>
      <c r="C53" s="120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1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1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1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1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1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1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1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1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1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1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1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1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1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1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54"/>
      <c r="B68" s="53"/>
      <c r="C68" s="61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54"/>
      <c r="B69" s="53"/>
      <c r="C69" s="61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54"/>
      <c r="B70" s="53"/>
      <c r="C70" s="61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54"/>
      <c r="B71" s="53"/>
      <c r="C71" s="61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54"/>
      <c r="B72" s="53"/>
      <c r="C72" s="61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54"/>
      <c r="B73" s="53"/>
      <c r="C73" s="61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54"/>
      <c r="B74" s="53"/>
      <c r="C74" s="61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54"/>
      <c r="B75" s="53"/>
      <c r="C75" s="61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54"/>
      <c r="B76" s="53"/>
      <c r="C76" s="61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54"/>
      <c r="B77" s="53"/>
      <c r="C77" s="61"/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54"/>
      <c r="B78" s="53"/>
      <c r="C78" s="61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54"/>
      <c r="B79" s="53"/>
      <c r="C79" s="61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54"/>
      <c r="B80" s="53"/>
      <c r="C80" s="61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54"/>
      <c r="B81" s="53"/>
      <c r="C81" s="61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54"/>
      <c r="B82" s="53"/>
      <c r="C82" s="61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54"/>
      <c r="B83" s="53"/>
      <c r="C83" s="61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54"/>
      <c r="B84" s="53"/>
      <c r="C84" s="61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54"/>
      <c r="B85" s="53"/>
      <c r="C85" s="61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54"/>
      <c r="B86" s="53"/>
      <c r="C86" s="61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54"/>
      <c r="B87" s="53"/>
      <c r="C87" s="61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54"/>
      <c r="B88" s="53"/>
      <c r="C88" s="61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54"/>
      <c r="B89" s="53"/>
      <c r="C89" s="61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54"/>
      <c r="B90" s="53"/>
      <c r="C90" s="61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54"/>
      <c r="B91" s="53"/>
      <c r="C91" s="61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54"/>
      <c r="B92" s="53"/>
      <c r="C92" s="61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54"/>
      <c r="B93" s="53"/>
      <c r="C93" s="61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54"/>
      <c r="B94" s="53"/>
      <c r="C94" s="61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54"/>
      <c r="B95" s="53"/>
      <c r="C95" s="61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54"/>
      <c r="B96" s="53"/>
      <c r="C96" s="61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54"/>
      <c r="B97" s="53"/>
      <c r="C97" s="61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54"/>
      <c r="B98" s="53"/>
      <c r="C98" s="61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54"/>
      <c r="B99" s="53"/>
      <c r="C99" s="61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54"/>
      <c r="B100" s="53"/>
      <c r="C100" s="61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54"/>
      <c r="B101" s="53"/>
      <c r="C101" s="61"/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54"/>
      <c r="B102" s="53"/>
      <c r="C102" s="61"/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54"/>
      <c r="B103" s="53"/>
      <c r="C103" s="61"/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54"/>
      <c r="B104" s="53"/>
      <c r="C104" s="61"/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54"/>
      <c r="B105" s="53"/>
      <c r="C105" s="61"/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54"/>
      <c r="B106" s="53"/>
      <c r="C106" s="61"/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54"/>
      <c r="B107" s="53"/>
      <c r="C107" s="61"/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54"/>
      <c r="B108" s="53"/>
      <c r="C108" s="61"/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54"/>
      <c r="B109" s="53"/>
      <c r="C109" s="61"/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54"/>
      <c r="B110" s="53"/>
      <c r="C110" s="61"/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54"/>
      <c r="B111" s="53"/>
      <c r="C111" s="61"/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54"/>
      <c r="B112" s="53"/>
      <c r="C112" s="61"/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54"/>
      <c r="B113" s="53"/>
      <c r="C113" s="61"/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54"/>
      <c r="B114" s="53"/>
      <c r="C114" s="61"/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54"/>
      <c r="B115" s="53"/>
      <c r="C115" s="61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54"/>
      <c r="B116" s="53"/>
      <c r="C116" s="61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54"/>
      <c r="B117" s="53"/>
      <c r="C117" s="61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54"/>
      <c r="B118" s="53"/>
      <c r="C118" s="61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54"/>
      <c r="B119" s="53"/>
      <c r="C119" s="61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54"/>
      <c r="B120" s="53"/>
      <c r="C120" s="61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54"/>
      <c r="B121" s="53"/>
      <c r="C121" s="61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54"/>
      <c r="B122" s="53"/>
      <c r="C122" s="61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54"/>
      <c r="B123" s="53"/>
      <c r="C123" s="61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54"/>
      <c r="B124" s="53"/>
      <c r="C124" s="61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54"/>
      <c r="B125" s="53"/>
      <c r="C125" s="61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54"/>
      <c r="B126" s="53"/>
      <c r="C126" s="61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54"/>
      <c r="B127" s="53"/>
      <c r="C127" s="61"/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54"/>
      <c r="B128" s="53"/>
      <c r="C128" s="61"/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54"/>
      <c r="B129" s="53"/>
      <c r="C129" s="61"/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54"/>
      <c r="B130" s="53"/>
      <c r="C130" s="61"/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A131" s="54"/>
      <c r="B131" s="53"/>
      <c r="C131" s="61"/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A132" s="54"/>
      <c r="B132" s="53"/>
      <c r="C132" s="61"/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A133" s="54"/>
      <c r="B133" s="53"/>
      <c r="C133" s="61"/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A134" s="54"/>
      <c r="B134" s="53"/>
      <c r="C134" s="61"/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A135" s="54"/>
      <c r="B135" s="53"/>
      <c r="C135" s="61"/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A136" s="54"/>
      <c r="B136" s="53"/>
      <c r="C136" s="61"/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A137" s="54"/>
      <c r="B137" s="53"/>
      <c r="C137" s="61"/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A138" s="54"/>
      <c r="B138" s="53"/>
      <c r="C138" s="61"/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A139" s="54"/>
      <c r="B139" s="53"/>
      <c r="C139" s="61"/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A140" s="54"/>
      <c r="B140" s="53"/>
      <c r="C140" s="61"/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A141" s="54"/>
      <c r="B141" s="53"/>
      <c r="C141" s="61"/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A142" s="54"/>
      <c r="B142" s="53"/>
      <c r="C142" s="61"/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A143" s="54"/>
      <c r="B143" s="53"/>
      <c r="C143" s="61"/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A144" s="54"/>
      <c r="B144" s="53"/>
      <c r="C144" s="61"/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1:14" hidden="1">
      <c r="A145" s="54"/>
      <c r="B145" s="53"/>
      <c r="C145" s="61"/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1:14" hidden="1">
      <c r="A146" s="54"/>
      <c r="B146" s="53"/>
      <c r="C146" s="61"/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1:14" hidden="1">
      <c r="A147" s="54"/>
      <c r="B147" s="53"/>
      <c r="C147" s="61"/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1:14" hidden="1">
      <c r="A148" s="54"/>
      <c r="B148" s="53"/>
      <c r="C148" s="61"/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1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1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1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1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1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1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1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1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1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1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1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1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82" priority="25" operator="containsText" text="ERROR">
      <formula>NOT(ISERROR(SEARCH("ERROR",F38)))</formula>
    </cfRule>
  </conditionalFormatting>
  <conditionalFormatting sqref="J38">
    <cfRule type="containsText" dxfId="281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16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1" spans="1:14">
      <c r="F1" s="148"/>
    </row>
    <row r="2" spans="1:14" s="40" customFormat="1" ht="10.5">
      <c r="A2" s="26"/>
      <c r="B2" s="6"/>
      <c r="C2" s="17" t="s">
        <v>23</v>
      </c>
      <c r="D2" s="7"/>
      <c r="E2" s="16" t="s">
        <v>183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141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9836101552.1000004</v>
      </c>
      <c r="F10" s="73">
        <v>131495554</v>
      </c>
      <c r="G10" s="73">
        <v>9967597106.1000004</v>
      </c>
      <c r="H10" s="49"/>
      <c r="I10" s="73">
        <v>9967597106.1000004</v>
      </c>
      <c r="J10" s="73">
        <v>0</v>
      </c>
      <c r="K10" s="73">
        <v>9967597106.1000004</v>
      </c>
      <c r="L10" s="49"/>
      <c r="M10" s="73">
        <v>0</v>
      </c>
      <c r="N10" s="83"/>
    </row>
    <row r="11" spans="1:14" ht="44.25" customHeight="1">
      <c r="B11" s="220" t="s">
        <v>88</v>
      </c>
      <c r="C11" s="220"/>
      <c r="D11" s="49"/>
      <c r="E11" s="46">
        <v>9655279315.960001</v>
      </c>
      <c r="F11" s="46">
        <v>131495554</v>
      </c>
      <c r="G11" s="46">
        <v>9786774869.960001</v>
      </c>
      <c r="H11" s="49"/>
      <c r="I11" s="46">
        <v>9786774869.960001</v>
      </c>
      <c r="J11" s="46">
        <v>0</v>
      </c>
      <c r="K11" s="46">
        <v>9786774869.960001</v>
      </c>
      <c r="L11" s="49"/>
      <c r="M11" s="46">
        <v>0</v>
      </c>
      <c r="N11" s="45"/>
    </row>
    <row r="12" spans="1:14">
      <c r="B12" s="10">
        <v>1</v>
      </c>
      <c r="C12" s="11" t="s">
        <v>89</v>
      </c>
      <c r="E12" s="189">
        <v>21626680</v>
      </c>
      <c r="F12" s="189">
        <v>10311800</v>
      </c>
      <c r="G12" s="57">
        <v>31938480</v>
      </c>
      <c r="H12" s="49"/>
      <c r="I12" s="57"/>
      <c r="J12" s="189">
        <v>31938480</v>
      </c>
      <c r="K12" s="57">
        <v>31938480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31938480</v>
      </c>
      <c r="J13" s="56">
        <v>-31938480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4430131935.1599998</v>
      </c>
      <c r="F14" s="57">
        <v>35990415</v>
      </c>
      <c r="G14" s="57">
        <v>4466122350.1599998</v>
      </c>
      <c r="H14" s="49"/>
      <c r="I14" s="57">
        <v>4466122350.1599998</v>
      </c>
      <c r="J14" s="57">
        <v>0</v>
      </c>
      <c r="K14" s="57">
        <v>4466122350.1599998</v>
      </c>
      <c r="L14" s="49"/>
      <c r="M14" s="57">
        <v>0</v>
      </c>
      <c r="N14" s="50"/>
    </row>
    <row r="15" spans="1:14">
      <c r="B15" s="2">
        <v>4</v>
      </c>
      <c r="C15" s="8" t="s">
        <v>92</v>
      </c>
      <c r="E15" s="56">
        <v>1406391713.1800001</v>
      </c>
      <c r="F15" s="56">
        <v>0</v>
      </c>
      <c r="G15" s="56">
        <v>1406391713.1800001</v>
      </c>
      <c r="H15" s="49"/>
      <c r="I15" s="56">
        <v>1406391713.1800001</v>
      </c>
      <c r="J15" s="56">
        <v>0</v>
      </c>
      <c r="K15" s="56">
        <v>1406391713.1800001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602738532.70000005</v>
      </c>
      <c r="F16" s="57">
        <v>0</v>
      </c>
      <c r="G16" s="57">
        <v>602738532.70000005</v>
      </c>
      <c r="H16" s="49"/>
      <c r="I16" s="57">
        <v>602738532.70000005</v>
      </c>
      <c r="J16" s="57">
        <v>0</v>
      </c>
      <c r="K16" s="57">
        <v>602738532.70000005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63600000</v>
      </c>
      <c r="G17" s="56">
        <v>63600000</v>
      </c>
      <c r="H17" s="49"/>
      <c r="I17" s="56">
        <v>63600000</v>
      </c>
      <c r="J17" s="56">
        <v>0</v>
      </c>
      <c r="K17" s="56">
        <v>63600000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180822236.14000002</v>
      </c>
      <c r="F18" s="189">
        <v>0</v>
      </c>
      <c r="G18" s="57">
        <v>180822236.14000002</v>
      </c>
      <c r="H18" s="49"/>
      <c r="I18" s="57">
        <v>180822236.14000002</v>
      </c>
      <c r="J18" s="57">
        <v>0</v>
      </c>
      <c r="K18" s="57">
        <v>180822236.14000002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3013568218.7800002</v>
      </c>
      <c r="F19" s="56">
        <v>21593339</v>
      </c>
      <c r="G19" s="56">
        <v>3035161557.7800002</v>
      </c>
      <c r="H19" s="98"/>
      <c r="I19" s="56">
        <v>3035161557.7800002</v>
      </c>
      <c r="J19" s="56">
        <v>0</v>
      </c>
      <c r="K19" s="56">
        <v>3035161557.7800002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/>
      <c r="J22" s="189">
        <v>0</v>
      </c>
      <c r="K22" s="189">
        <v>0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0</v>
      </c>
      <c r="J23" s="46">
        <v>0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0</v>
      </c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0</v>
      </c>
      <c r="J25" s="189">
        <v>0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0</v>
      </c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>
        <v>0</v>
      </c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180822236.14000002</v>
      </c>
      <c r="F29" s="46">
        <v>0</v>
      </c>
      <c r="G29" s="46">
        <v>180822236.14000002</v>
      </c>
      <c r="H29" s="98"/>
      <c r="I29" s="46">
        <v>180822236.14000002</v>
      </c>
      <c r="J29" s="46">
        <v>0</v>
      </c>
      <c r="K29" s="46">
        <v>180822236.14000002</v>
      </c>
      <c r="L29" s="98"/>
      <c r="M29" s="46">
        <v>0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180822236.14000002</v>
      </c>
      <c r="F30" s="189">
        <v>0</v>
      </c>
      <c r="G30" s="189">
        <v>180822236.14000002</v>
      </c>
      <c r="H30" s="98"/>
      <c r="I30" s="189">
        <v>180822236.14000002</v>
      </c>
      <c r="J30" s="189">
        <v>0</v>
      </c>
      <c r="K30" s="189">
        <v>180822236.14000002</v>
      </c>
      <c r="L30" s="98"/>
      <c r="M30" s="189">
        <v>0</v>
      </c>
      <c r="N30" s="50"/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9836101552.1000004</v>
      </c>
      <c r="F37" s="30">
        <v>131495554</v>
      </c>
      <c r="G37" s="30">
        <v>9967597106.1000004</v>
      </c>
      <c r="H37" s="49"/>
      <c r="I37" s="30">
        <v>9967597106.1000004</v>
      </c>
      <c r="J37" s="30">
        <v>0</v>
      </c>
      <c r="K37" s="30">
        <v>9967597106.1000004</v>
      </c>
      <c r="L37" s="49"/>
      <c r="M37" s="30">
        <v>0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207</v>
      </c>
      <c r="B42" s="53"/>
      <c r="C42" s="61" t="s">
        <v>9</v>
      </c>
      <c r="D42" s="98"/>
      <c r="E42" s="88"/>
      <c r="F42" s="128"/>
      <c r="G42" s="176">
        <v>10311800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54" t="s">
        <v>217</v>
      </c>
      <c r="B43" s="53"/>
      <c r="C43" s="121" t="s">
        <v>9</v>
      </c>
      <c r="D43" s="98"/>
      <c r="E43" s="88"/>
      <c r="F43" s="128"/>
      <c r="G43" s="176">
        <v>35990415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54" t="s">
        <v>212</v>
      </c>
      <c r="B44" s="53"/>
      <c r="C44" s="121" t="s">
        <v>9</v>
      </c>
      <c r="D44" s="98"/>
      <c r="E44" s="88"/>
      <c r="F44" s="128" t="s">
        <v>234</v>
      </c>
      <c r="G44" s="176">
        <v>5400000</v>
      </c>
      <c r="J44" s="221"/>
      <c r="K44" s="221"/>
      <c r="L44" s="221"/>
      <c r="M44" s="221"/>
      <c r="N44" s="144"/>
    </row>
    <row r="45" spans="1:14" hidden="1">
      <c r="A45" s="117" t="s">
        <v>212</v>
      </c>
      <c r="B45" s="53"/>
      <c r="C45" s="121" t="s">
        <v>9</v>
      </c>
      <c r="D45" s="98"/>
      <c r="E45" s="88"/>
      <c r="F45" s="128" t="s">
        <v>231</v>
      </c>
      <c r="G45" s="176">
        <v>53880000</v>
      </c>
      <c r="J45" s="221"/>
      <c r="K45" s="221"/>
      <c r="L45" s="221"/>
      <c r="M45" s="221"/>
      <c r="N45" s="144"/>
    </row>
    <row r="46" spans="1:14" hidden="1">
      <c r="A46" s="117" t="s">
        <v>212</v>
      </c>
      <c r="B46" s="53"/>
      <c r="C46" s="121" t="s">
        <v>9</v>
      </c>
      <c r="D46" s="98"/>
      <c r="E46" s="88"/>
      <c r="F46" s="128" t="s">
        <v>235</v>
      </c>
      <c r="G46" s="56">
        <v>1080000</v>
      </c>
      <c r="J46" s="221"/>
      <c r="K46" s="221"/>
      <c r="L46" s="221"/>
      <c r="M46" s="221"/>
      <c r="N46" s="144"/>
    </row>
    <row r="47" spans="1:14" hidden="1">
      <c r="A47" s="117" t="s">
        <v>212</v>
      </c>
      <c r="B47" s="53"/>
      <c r="C47" s="121" t="s">
        <v>9</v>
      </c>
      <c r="D47" s="98"/>
      <c r="E47" s="88"/>
      <c r="F47" s="128" t="s">
        <v>236</v>
      </c>
      <c r="G47" s="56">
        <v>3240000</v>
      </c>
      <c r="J47" s="221"/>
      <c r="K47" s="221"/>
      <c r="L47" s="221"/>
      <c r="M47" s="221"/>
      <c r="N47" s="144"/>
    </row>
    <row r="48" spans="1:14" hidden="1">
      <c r="A48" s="26" t="s">
        <v>202</v>
      </c>
      <c r="C48" s="121" t="s">
        <v>9</v>
      </c>
      <c r="D48" s="98"/>
      <c r="E48" s="88"/>
      <c r="F48" s="128"/>
      <c r="G48" s="56">
        <v>21593339</v>
      </c>
      <c r="J48" s="221"/>
      <c r="K48" s="221"/>
      <c r="L48" s="221"/>
      <c r="M48" s="221"/>
      <c r="N48" s="144"/>
    </row>
    <row r="49" spans="4:14" hidden="1">
      <c r="D49" s="98"/>
      <c r="E49" s="88"/>
      <c r="F49" s="128"/>
      <c r="G49" s="56"/>
      <c r="J49" s="221"/>
      <c r="K49" s="221"/>
      <c r="L49" s="221"/>
      <c r="M49" s="221"/>
      <c r="N49" s="144"/>
    </row>
    <row r="50" spans="4:14" hidden="1">
      <c r="D50" s="98"/>
      <c r="E50" s="88"/>
      <c r="F50" s="128"/>
      <c r="G50" s="56"/>
      <c r="J50" s="221"/>
      <c r="K50" s="221"/>
      <c r="L50" s="221"/>
      <c r="M50" s="221"/>
      <c r="N50" s="144"/>
    </row>
    <row r="51" spans="4:14" hidden="1">
      <c r="D51" s="98"/>
      <c r="E51" s="88"/>
      <c r="F51" s="128"/>
      <c r="G51" s="56"/>
      <c r="J51" s="221"/>
      <c r="K51" s="221"/>
      <c r="L51" s="221"/>
      <c r="M51" s="221"/>
      <c r="N51" s="144"/>
    </row>
    <row r="52" spans="4:14" hidden="1">
      <c r="D52" s="98"/>
      <c r="E52" s="88"/>
      <c r="F52" s="128"/>
      <c r="G52" s="56"/>
      <c r="J52" s="221"/>
      <c r="K52" s="221"/>
      <c r="L52" s="221"/>
      <c r="M52" s="221"/>
      <c r="N52" s="144"/>
    </row>
    <row r="53" spans="4:14" hidden="1">
      <c r="D53" s="98"/>
      <c r="E53" s="88"/>
      <c r="F53" s="128"/>
      <c r="G53" s="56"/>
      <c r="J53" s="221"/>
      <c r="K53" s="221"/>
      <c r="L53" s="221"/>
      <c r="M53" s="221"/>
      <c r="N53" s="144"/>
    </row>
    <row r="54" spans="4:14" hidden="1">
      <c r="D54" s="98"/>
      <c r="E54" s="88"/>
      <c r="F54" s="128"/>
      <c r="G54" s="56"/>
      <c r="J54" s="221"/>
      <c r="K54" s="221"/>
      <c r="L54" s="221"/>
      <c r="M54" s="221"/>
      <c r="N54" s="144"/>
    </row>
    <row r="55" spans="4:14" hidden="1">
      <c r="D55" s="98"/>
      <c r="E55" s="88"/>
      <c r="F55" s="128"/>
      <c r="G55" s="56"/>
      <c r="J55" s="221"/>
      <c r="K55" s="221"/>
      <c r="L55" s="221"/>
      <c r="M55" s="221"/>
      <c r="N55" s="144"/>
    </row>
    <row r="56" spans="4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4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4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4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4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4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4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4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4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131495554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80" priority="25" operator="containsText" text="ERROR">
      <formula>NOT(ISERROR(SEARCH("ERROR",F38)))</formula>
    </cfRule>
  </conditionalFormatting>
  <conditionalFormatting sqref="J38">
    <cfRule type="containsText" dxfId="279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5.542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122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142</v>
      </c>
      <c r="F3" s="34"/>
      <c r="J3" s="17" t="s">
        <v>47</v>
      </c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8474513432.1200008</v>
      </c>
      <c r="F10" s="73">
        <v>222339169.84</v>
      </c>
      <c r="G10" s="73">
        <v>8696852601.960001</v>
      </c>
      <c r="H10" s="49"/>
      <c r="I10" s="73">
        <v>8709886466.0200005</v>
      </c>
      <c r="J10" s="73">
        <v>0</v>
      </c>
      <c r="K10" s="73">
        <v>8709886466.0200005</v>
      </c>
      <c r="L10" s="49"/>
      <c r="M10" s="73">
        <v>-13033864.059999987</v>
      </c>
      <c r="N10" s="83"/>
    </row>
    <row r="11" spans="1:14" ht="44.25" customHeight="1">
      <c r="B11" s="220" t="s">
        <v>88</v>
      </c>
      <c r="C11" s="220"/>
      <c r="D11" s="49"/>
      <c r="E11" s="46">
        <v>8474513432.1200008</v>
      </c>
      <c r="F11" s="46">
        <v>65754795</v>
      </c>
      <c r="G11" s="46">
        <v>8540268227.1200008</v>
      </c>
      <c r="H11" s="49"/>
      <c r="I11" s="46">
        <v>8545421384.7600012</v>
      </c>
      <c r="J11" s="46">
        <v>0</v>
      </c>
      <c r="K11" s="46">
        <v>8545421384.7600012</v>
      </c>
      <c r="L11" s="49"/>
      <c r="M11" s="46">
        <v>-5153157.6399999708</v>
      </c>
      <c r="N11" s="45"/>
    </row>
    <row r="12" spans="1:14">
      <c r="B12" s="10">
        <v>1</v>
      </c>
      <c r="C12" s="11" t="s">
        <v>89</v>
      </c>
      <c r="E12" s="57">
        <v>5493450</v>
      </c>
      <c r="F12" s="189">
        <v>67968200</v>
      </c>
      <c r="G12" s="57">
        <v>73461650</v>
      </c>
      <c r="H12" s="49"/>
      <c r="I12" s="57"/>
      <c r="J12" s="189">
        <v>73461650</v>
      </c>
      <c r="K12" s="57">
        <v>73461650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/>
      <c r="F13" s="56">
        <v>0</v>
      </c>
      <c r="G13" s="56">
        <v>0</v>
      </c>
      <c r="H13" s="49"/>
      <c r="I13" s="56">
        <v>73461650</v>
      </c>
      <c r="J13" s="56">
        <v>-73461650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57">
        <v>3836880006.7000003</v>
      </c>
      <c r="F14" s="57">
        <v>0</v>
      </c>
      <c r="G14" s="57">
        <v>3836880006.7000003</v>
      </c>
      <c r="H14" s="49"/>
      <c r="I14" s="57">
        <v>3872030356.7000003</v>
      </c>
      <c r="J14" s="57">
        <v>0</v>
      </c>
      <c r="K14" s="57">
        <v>3872030356.7000003</v>
      </c>
      <c r="L14" s="49"/>
      <c r="M14" s="57">
        <v>-35150350</v>
      </c>
      <c r="N14" s="50" t="s">
        <v>38</v>
      </c>
    </row>
    <row r="15" spans="1:14">
      <c r="B15" s="2">
        <v>4</v>
      </c>
      <c r="C15" s="8" t="s">
        <v>92</v>
      </c>
      <c r="E15" s="56">
        <v>1200665653.78</v>
      </c>
      <c r="F15" s="56">
        <v>0</v>
      </c>
      <c r="G15" s="56">
        <v>1200665653.78</v>
      </c>
      <c r="H15" s="49"/>
      <c r="I15" s="56">
        <v>1200665653.78</v>
      </c>
      <c r="J15" s="56">
        <v>0</v>
      </c>
      <c r="K15" s="56">
        <v>1200665653.78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57">
        <v>514570801.24000001</v>
      </c>
      <c r="F16" s="57">
        <v>0</v>
      </c>
      <c r="G16" s="57">
        <v>514570801.24000001</v>
      </c>
      <c r="H16" s="49"/>
      <c r="I16" s="57">
        <v>514570801.24000001</v>
      </c>
      <c r="J16" s="57">
        <v>0</v>
      </c>
      <c r="K16" s="57">
        <v>514570801.24000001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/>
      <c r="F17" s="56">
        <v>0</v>
      </c>
      <c r="G17" s="56">
        <v>0</v>
      </c>
      <c r="H17" s="49"/>
      <c r="I17" s="56"/>
      <c r="J17" s="56">
        <v>0</v>
      </c>
      <c r="K17" s="56">
        <v>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57"/>
      <c r="F18" s="189">
        <v>154370969.84</v>
      </c>
      <c r="G18" s="57">
        <v>154370969.84</v>
      </c>
      <c r="H18" s="49"/>
      <c r="I18" s="57">
        <v>154370969.84</v>
      </c>
      <c r="J18" s="57">
        <v>0</v>
      </c>
      <c r="K18" s="57">
        <v>154370969.84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2605946823.0599999</v>
      </c>
      <c r="F19" s="56">
        <v>0</v>
      </c>
      <c r="G19" s="56">
        <v>2605946823.0599999</v>
      </c>
      <c r="H19" s="98"/>
      <c r="I19" s="56">
        <v>2610227535.0599999</v>
      </c>
      <c r="J19" s="56">
        <v>0</v>
      </c>
      <c r="K19" s="56">
        <v>2610227535.0599999</v>
      </c>
      <c r="L19" s="98"/>
      <c r="M19" s="56">
        <v>-4280712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310956697.34000003</v>
      </c>
      <c r="F22" s="189">
        <v>-156584374.84</v>
      </c>
      <c r="G22" s="189">
        <v>154372322.50000003</v>
      </c>
      <c r="H22" s="98"/>
      <c r="I22" s="189">
        <v>120094418.14</v>
      </c>
      <c r="J22" s="189">
        <v>0</v>
      </c>
      <c r="K22" s="189">
        <v>120094418.14</v>
      </c>
      <c r="L22" s="98"/>
      <c r="M22" s="189">
        <v>34277904.360000029</v>
      </c>
      <c r="N22" s="50" t="s">
        <v>39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2503145</v>
      </c>
      <c r="J23" s="46">
        <v>0</v>
      </c>
      <c r="K23" s="46">
        <v>2503145</v>
      </c>
      <c r="L23" s="98"/>
      <c r="M23" s="46">
        <v>-2503145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2503145</v>
      </c>
      <c r="J24" s="56">
        <v>0</v>
      </c>
      <c r="K24" s="56">
        <v>2503145</v>
      </c>
      <c r="L24" s="98"/>
      <c r="M24" s="56">
        <v>-2503145</v>
      </c>
      <c r="N24" s="51" t="s">
        <v>75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/>
      <c r="J25" s="189">
        <v>0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156584374.84</v>
      </c>
      <c r="G29" s="46">
        <v>156584374.84</v>
      </c>
      <c r="H29" s="98"/>
      <c r="I29" s="46">
        <v>161961936.26000002</v>
      </c>
      <c r="J29" s="46">
        <v>0</v>
      </c>
      <c r="K29" s="46">
        <v>161961936.26000002</v>
      </c>
      <c r="L29" s="98"/>
      <c r="M29" s="46">
        <v>-5377561.4200000167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156584374.84</v>
      </c>
      <c r="G30" s="189">
        <v>156584374.84</v>
      </c>
      <c r="H30" s="98"/>
      <c r="I30" s="189">
        <v>161961936.26000002</v>
      </c>
      <c r="J30" s="189">
        <v>0</v>
      </c>
      <c r="K30" s="189">
        <v>161961936.26000002</v>
      </c>
      <c r="L30" s="98"/>
      <c r="M30" s="189">
        <v>-5377561.4200000167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8474513432.1200008</v>
      </c>
      <c r="F37" s="30">
        <v>222339169.84</v>
      </c>
      <c r="G37" s="30">
        <v>8696852601.960001</v>
      </c>
      <c r="H37" s="49"/>
      <c r="I37" s="30">
        <v>8709886466.0200005</v>
      </c>
      <c r="J37" s="30">
        <v>0</v>
      </c>
      <c r="K37" s="30">
        <v>8709886466.0200005</v>
      </c>
      <c r="L37" s="49"/>
      <c r="M37" s="30">
        <v>-13033864.059999987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207</v>
      </c>
      <c r="B42" s="85"/>
      <c r="C42" s="84" t="s">
        <v>9</v>
      </c>
      <c r="D42" s="98"/>
      <c r="E42" s="88"/>
      <c r="F42" s="128"/>
      <c r="G42" s="176">
        <v>67968200</v>
      </c>
      <c r="J42" s="141" t="s">
        <v>208</v>
      </c>
      <c r="K42" s="141"/>
      <c r="L42" s="141"/>
      <c r="M42" s="141"/>
      <c r="N42" s="144" t="s">
        <v>26</v>
      </c>
    </row>
    <row r="43" spans="1:14" hidden="1">
      <c r="A43" s="117" t="s">
        <v>203</v>
      </c>
      <c r="B43" s="53"/>
      <c r="C43" s="121" t="s">
        <v>9</v>
      </c>
      <c r="D43" s="98"/>
      <c r="E43" s="88"/>
      <c r="F43" s="128"/>
      <c r="G43" s="177">
        <v>154370969.84</v>
      </c>
      <c r="J43" s="141" t="s">
        <v>207</v>
      </c>
      <c r="K43" s="141"/>
      <c r="L43" s="141"/>
      <c r="M43" s="141"/>
      <c r="N43" s="144" t="s">
        <v>26</v>
      </c>
    </row>
    <row r="44" spans="1:14" hidden="1">
      <c r="A44" s="117" t="s">
        <v>209</v>
      </c>
      <c r="B44" s="53"/>
      <c r="C44" s="121" t="s">
        <v>26</v>
      </c>
      <c r="D44" s="98"/>
      <c r="E44" s="88"/>
      <c r="F44" s="128"/>
      <c r="G44" s="177">
        <v>-2213405</v>
      </c>
      <c r="J44" s="141"/>
      <c r="K44" s="141"/>
      <c r="L44" s="141"/>
      <c r="M44" s="141"/>
      <c r="N44" s="144"/>
    </row>
    <row r="45" spans="1:14" hidden="1">
      <c r="A45" s="117" t="s">
        <v>209</v>
      </c>
      <c r="B45" s="53"/>
      <c r="C45" s="121" t="s">
        <v>26</v>
      </c>
      <c r="D45" s="98"/>
      <c r="E45" s="88"/>
      <c r="F45" s="128"/>
      <c r="G45" s="177">
        <v>-154370969.84</v>
      </c>
      <c r="J45" s="141"/>
      <c r="K45" s="141"/>
      <c r="L45" s="141"/>
      <c r="M45" s="141"/>
      <c r="N45" s="144"/>
    </row>
    <row r="46" spans="1:14" hidden="1">
      <c r="A46" s="117" t="s">
        <v>204</v>
      </c>
      <c r="B46" s="53"/>
      <c r="C46" s="121" t="s">
        <v>26</v>
      </c>
      <c r="D46" s="98"/>
      <c r="E46" s="88"/>
      <c r="F46" s="128"/>
      <c r="G46" s="177">
        <v>2213405</v>
      </c>
      <c r="J46" s="221"/>
      <c r="K46" s="221"/>
      <c r="L46" s="221"/>
      <c r="M46" s="221"/>
      <c r="N46" s="144"/>
    </row>
    <row r="47" spans="1:14" hidden="1">
      <c r="A47" s="117" t="s">
        <v>204</v>
      </c>
      <c r="B47" s="53"/>
      <c r="C47" s="121" t="s">
        <v>26</v>
      </c>
      <c r="D47" s="98"/>
      <c r="E47" s="88"/>
      <c r="F47" s="128"/>
      <c r="G47" s="177">
        <v>154370969.84</v>
      </c>
      <c r="J47" s="221"/>
      <c r="K47" s="221"/>
      <c r="L47" s="221"/>
      <c r="M47" s="221"/>
      <c r="N47" s="144"/>
    </row>
    <row r="48" spans="1:14" hidden="1">
      <c r="A48" s="54"/>
      <c r="B48" s="53"/>
      <c r="C48" s="96"/>
      <c r="D48" s="98"/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A49" s="54"/>
      <c r="B49" s="53"/>
      <c r="C49" s="60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0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0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0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0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0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0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0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0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222339169.84</v>
      </c>
    </row>
    <row r="712" spans="5:14" hidden="1"/>
    <row r="713" spans="5:14" hidden="1"/>
    <row r="714" spans="5:14" hidden="1">
      <c r="G714" s="57">
        <v>-8952922</v>
      </c>
      <c r="I714" s="63"/>
    </row>
    <row r="715" spans="5:14" hidden="1">
      <c r="G715" s="56">
        <v>-134148040</v>
      </c>
    </row>
    <row r="716" spans="5:14" hidden="1"/>
  </sheetData>
  <mergeCells count="676">
    <mergeCell ref="J48:M48"/>
    <mergeCell ref="J49:M49"/>
    <mergeCell ref="J50:M50"/>
    <mergeCell ref="A40:G40"/>
    <mergeCell ref="J40:N40"/>
    <mergeCell ref="J41:M41"/>
    <mergeCell ref="I5:K5"/>
    <mergeCell ref="M5:M6"/>
    <mergeCell ref="N5:N6"/>
    <mergeCell ref="B5:B6"/>
    <mergeCell ref="C5:C6"/>
    <mergeCell ref="E5:G5"/>
    <mergeCell ref="J46:M46"/>
    <mergeCell ref="J47:M47"/>
    <mergeCell ref="B11:C11"/>
    <mergeCell ref="B23:C23"/>
    <mergeCell ref="B8:C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78" priority="25" operator="containsText" text="ERROR">
      <formula>NOT(ISERROR(SEARCH("ERROR",F38)))</formula>
    </cfRule>
  </conditionalFormatting>
  <conditionalFormatting sqref="J38">
    <cfRule type="containsText" dxfId="277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H26" zoomScaleNormal="100" workbookViewId="0">
      <selection activeCell="F728" sqref="F728"/>
    </sheetView>
  </sheetViews>
  <sheetFormatPr defaultColWidth="11.54296875" defaultRowHeight="10"/>
  <cols>
    <col min="1" max="1" width="9.816406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117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70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1600</v>
      </c>
      <c r="J7" s="73">
        <v>0</v>
      </c>
      <c r="K7" s="73">
        <v>1600</v>
      </c>
      <c r="L7" s="98"/>
      <c r="M7" s="73">
        <v>-1600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1600</v>
      </c>
      <c r="J8" s="46">
        <v>0</v>
      </c>
      <c r="K8" s="46">
        <v>1600</v>
      </c>
      <c r="L8" s="98"/>
      <c r="M8" s="46">
        <v>-1600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>
        <v>1600</v>
      </c>
      <c r="J9" s="56">
        <v>0</v>
      </c>
      <c r="K9" s="56">
        <v>1600</v>
      </c>
      <c r="L9" s="98"/>
      <c r="M9" s="56">
        <v>-1600</v>
      </c>
      <c r="N9" s="51" t="s">
        <v>38</v>
      </c>
    </row>
    <row r="10" spans="1:14" ht="10.5">
      <c r="A10" s="54"/>
      <c r="B10" s="67" t="s">
        <v>107</v>
      </c>
      <c r="C10" s="67"/>
      <c r="D10" s="49"/>
      <c r="E10" s="73">
        <v>9565499000.8600006</v>
      </c>
      <c r="F10" s="73">
        <v>320960249</v>
      </c>
      <c r="G10" s="73">
        <v>9886459249.8600006</v>
      </c>
      <c r="H10" s="49"/>
      <c r="I10" s="73">
        <v>13265057853.6</v>
      </c>
      <c r="J10" s="73">
        <v>-3497651224.5</v>
      </c>
      <c r="K10" s="73">
        <v>9767406629.1000004</v>
      </c>
      <c r="L10" s="49"/>
      <c r="M10" s="73">
        <v>119052620.75999999</v>
      </c>
      <c r="N10" s="83"/>
    </row>
    <row r="11" spans="1:14" ht="44.25" customHeight="1">
      <c r="B11" s="220" t="s">
        <v>88</v>
      </c>
      <c r="C11" s="220"/>
      <c r="D11" s="49"/>
      <c r="E11" s="46">
        <v>8855859895.3199997</v>
      </c>
      <c r="F11" s="46">
        <v>334023408</v>
      </c>
      <c r="G11" s="46">
        <v>9189883303.3199997</v>
      </c>
      <c r="H11" s="49"/>
      <c r="I11" s="46">
        <v>9325003957.8999996</v>
      </c>
      <c r="J11" s="46">
        <v>30215040</v>
      </c>
      <c r="K11" s="46">
        <v>9355218997.8999996</v>
      </c>
      <c r="L11" s="49"/>
      <c r="M11" s="46">
        <v>-165335694.58000001</v>
      </c>
      <c r="N11" s="45"/>
    </row>
    <row r="12" spans="1:14">
      <c r="B12" s="10">
        <v>1</v>
      </c>
      <c r="C12" s="11" t="s">
        <v>89</v>
      </c>
      <c r="E12" s="189">
        <v>1030707080</v>
      </c>
      <c r="F12" s="189">
        <v>-112791600</v>
      </c>
      <c r="G12" s="57">
        <v>917915480</v>
      </c>
      <c r="H12" s="49"/>
      <c r="I12" s="57"/>
      <c r="J12" s="189">
        <v>907416320</v>
      </c>
      <c r="K12" s="57">
        <v>907416320</v>
      </c>
      <c r="L12" s="49"/>
      <c r="M12" s="57">
        <v>10499160</v>
      </c>
      <c r="N12" s="50" t="s">
        <v>39</v>
      </c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877201280</v>
      </c>
      <c r="J13" s="56">
        <v>-877201280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3634319780.9200001</v>
      </c>
      <c r="F14" s="57">
        <v>79950407</v>
      </c>
      <c r="G14" s="57">
        <v>3714270187.9200001</v>
      </c>
      <c r="H14" s="49"/>
      <c r="I14" s="57">
        <v>3717404922.9200001</v>
      </c>
      <c r="J14" s="57">
        <v>0</v>
      </c>
      <c r="K14" s="57">
        <v>3717404922.9200001</v>
      </c>
      <c r="L14" s="49"/>
      <c r="M14" s="57">
        <v>-3134735</v>
      </c>
      <c r="N14" s="50" t="s">
        <v>75</v>
      </c>
    </row>
    <row r="15" spans="1:14">
      <c r="B15" s="2">
        <v>4</v>
      </c>
      <c r="C15" s="8" t="s">
        <v>92</v>
      </c>
      <c r="E15" s="56">
        <v>1037710703.58</v>
      </c>
      <c r="F15" s="56">
        <v>0</v>
      </c>
      <c r="G15" s="56">
        <v>1037710703.58</v>
      </c>
      <c r="H15" s="49"/>
      <c r="I15" s="56">
        <v>1037710703.58</v>
      </c>
      <c r="J15" s="56">
        <v>0</v>
      </c>
      <c r="K15" s="56">
        <v>1037710703.58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444732965.44</v>
      </c>
      <c r="F16" s="57">
        <v>0</v>
      </c>
      <c r="G16" s="57">
        <v>444732965.44</v>
      </c>
      <c r="H16" s="49"/>
      <c r="I16" s="57">
        <v>444732965.44</v>
      </c>
      <c r="J16" s="57">
        <v>0</v>
      </c>
      <c r="K16" s="57">
        <v>444732965.44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338170000</v>
      </c>
      <c r="G17" s="56">
        <v>338170000</v>
      </c>
      <c r="H17" s="49"/>
      <c r="I17" s="56">
        <v>338170000</v>
      </c>
      <c r="J17" s="56">
        <v>0</v>
      </c>
      <c r="K17" s="56">
        <v>338170000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133419619.10000001</v>
      </c>
      <c r="F18" s="189">
        <v>0</v>
      </c>
      <c r="G18" s="57">
        <v>133419619.10000001</v>
      </c>
      <c r="H18" s="49"/>
      <c r="I18" s="57">
        <v>133419619.10000001</v>
      </c>
      <c r="J18" s="57">
        <v>0</v>
      </c>
      <c r="K18" s="57">
        <v>133419619.10000001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2574969746.2800002</v>
      </c>
      <c r="F19" s="56">
        <v>28694601</v>
      </c>
      <c r="G19" s="56">
        <v>2603664347.2800002</v>
      </c>
      <c r="H19" s="98"/>
      <c r="I19" s="56">
        <v>2601503815.2800002</v>
      </c>
      <c r="J19" s="56">
        <v>0</v>
      </c>
      <c r="K19" s="56">
        <v>2601503815.2800002</v>
      </c>
      <c r="L19" s="98"/>
      <c r="M19" s="56">
        <v>2160532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174860651.58000001</v>
      </c>
      <c r="J22" s="189">
        <v>0</v>
      </c>
      <c r="K22" s="189">
        <v>174860651.58000001</v>
      </c>
      <c r="L22" s="98"/>
      <c r="M22" s="189">
        <v>-174860651.58000001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552792024</v>
      </c>
      <c r="F23" s="46">
        <v>-16503481</v>
      </c>
      <c r="G23" s="46">
        <v>536288543</v>
      </c>
      <c r="H23" s="98"/>
      <c r="I23" s="46">
        <v>3775058659.5</v>
      </c>
      <c r="J23" s="46">
        <v>-3527866264.5</v>
      </c>
      <c r="K23" s="46">
        <v>247192395</v>
      </c>
      <c r="L23" s="98"/>
      <c r="M23" s="46">
        <v>289096148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105519212</v>
      </c>
      <c r="F24" s="56">
        <v>73744766</v>
      </c>
      <c r="G24" s="56">
        <v>179263978</v>
      </c>
      <c r="H24" s="98"/>
      <c r="I24" s="56">
        <v>1038989018</v>
      </c>
      <c r="J24" s="56">
        <v>-859695040</v>
      </c>
      <c r="K24" s="56">
        <v>179293978</v>
      </c>
      <c r="L24" s="98"/>
      <c r="M24" s="56">
        <v>-30000</v>
      </c>
      <c r="N24" s="51" t="s">
        <v>75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380466954</v>
      </c>
      <c r="F25" s="189">
        <v>-90248247</v>
      </c>
      <c r="G25" s="189">
        <v>290218707</v>
      </c>
      <c r="H25" s="98"/>
      <c r="I25" s="189">
        <v>2688387708.5</v>
      </c>
      <c r="J25" s="189">
        <v>-2686826425.5</v>
      </c>
      <c r="K25" s="189">
        <v>1561283</v>
      </c>
      <c r="L25" s="98"/>
      <c r="M25" s="189">
        <v>288657424</v>
      </c>
      <c r="N25" s="50" t="s">
        <v>39</v>
      </c>
    </row>
    <row r="26" spans="1:15">
      <c r="A26" s="117"/>
      <c r="B26" s="2">
        <v>14</v>
      </c>
      <c r="C26" s="8" t="s">
        <v>102</v>
      </c>
      <c r="D26" s="98"/>
      <c r="E26" s="56">
        <v>66805858</v>
      </c>
      <c r="F26" s="56">
        <v>0</v>
      </c>
      <c r="G26" s="56">
        <v>66805858</v>
      </c>
      <c r="H26" s="98"/>
      <c r="I26" s="56">
        <v>47681933</v>
      </c>
      <c r="J26" s="56">
        <v>18655201</v>
      </c>
      <c r="K26" s="56">
        <v>66337134</v>
      </c>
      <c r="L26" s="98"/>
      <c r="M26" s="56">
        <v>468724</v>
      </c>
      <c r="N26" s="51" t="s">
        <v>75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>
        <v>0</v>
      </c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156847081.54000002</v>
      </c>
      <c r="F29" s="46">
        <v>3440322</v>
      </c>
      <c r="G29" s="46">
        <v>160287403.54000002</v>
      </c>
      <c r="H29" s="98"/>
      <c r="I29" s="46">
        <v>164995236.20000002</v>
      </c>
      <c r="J29" s="46">
        <v>0</v>
      </c>
      <c r="K29" s="46">
        <v>164995236.20000002</v>
      </c>
      <c r="L29" s="98"/>
      <c r="M29" s="46">
        <v>-4707832.6599999964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156847081.54000002</v>
      </c>
      <c r="F30" s="189">
        <v>3440322</v>
      </c>
      <c r="G30" s="189">
        <v>160287403.54000002</v>
      </c>
      <c r="H30" s="98"/>
      <c r="I30" s="189">
        <v>164995236.20000002</v>
      </c>
      <c r="J30" s="189">
        <v>0</v>
      </c>
      <c r="K30" s="189">
        <v>164995236.20000002</v>
      </c>
      <c r="L30" s="98"/>
      <c r="M30" s="189">
        <v>-4707832.6599999964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>
        <v>0</v>
      </c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9565499000.8600006</v>
      </c>
      <c r="F37" s="30">
        <v>320960249</v>
      </c>
      <c r="G37" s="30">
        <v>9886459249.8600006</v>
      </c>
      <c r="H37" s="49"/>
      <c r="I37" s="30">
        <v>13265057853.6</v>
      </c>
      <c r="J37" s="30">
        <v>-3497651224.5</v>
      </c>
      <c r="K37" s="30">
        <v>9767406629.1000004</v>
      </c>
      <c r="L37" s="49"/>
      <c r="M37" s="30">
        <v>119052620.75999999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207</v>
      </c>
      <c r="B42" s="85"/>
      <c r="C42" s="84" t="s">
        <v>25</v>
      </c>
      <c r="D42" s="98"/>
      <c r="E42" s="88"/>
      <c r="F42" s="89"/>
      <c r="G42" s="176">
        <v>-112791600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54" t="s">
        <v>217</v>
      </c>
      <c r="B43" s="85"/>
      <c r="C43" s="84" t="s">
        <v>9</v>
      </c>
      <c r="D43" s="98"/>
      <c r="E43" s="88"/>
      <c r="F43" s="89"/>
      <c r="G43" s="176">
        <v>47826352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117" t="s">
        <v>217</v>
      </c>
      <c r="B44" s="85"/>
      <c r="C44" s="121" t="s">
        <v>9</v>
      </c>
      <c r="D44" s="98"/>
      <c r="E44" s="88"/>
      <c r="F44" s="89"/>
      <c r="G44" s="176">
        <v>38823817</v>
      </c>
      <c r="J44" s="221" t="s">
        <v>207</v>
      </c>
      <c r="K44" s="221"/>
      <c r="L44" s="221"/>
      <c r="M44" s="221"/>
      <c r="N44" s="144" t="s">
        <v>31</v>
      </c>
    </row>
    <row r="45" spans="1:14" hidden="1">
      <c r="A45" s="117" t="s">
        <v>217</v>
      </c>
      <c r="B45" s="85"/>
      <c r="C45" s="84" t="s">
        <v>25</v>
      </c>
      <c r="D45" s="98"/>
      <c r="E45" s="88"/>
      <c r="F45" s="89"/>
      <c r="G45" s="176">
        <v>-6699762</v>
      </c>
      <c r="J45" s="221" t="s">
        <v>207</v>
      </c>
      <c r="K45" s="221"/>
      <c r="L45" s="221"/>
      <c r="M45" s="221"/>
      <c r="N45" s="144" t="s">
        <v>31</v>
      </c>
    </row>
    <row r="46" spans="1:14" hidden="1">
      <c r="A46" s="54" t="s">
        <v>212</v>
      </c>
      <c r="B46" s="53"/>
      <c r="C46" s="121" t="s">
        <v>9</v>
      </c>
      <c r="D46" s="98"/>
      <c r="E46" s="88"/>
      <c r="F46" s="89" t="s">
        <v>224</v>
      </c>
      <c r="G46" s="176">
        <v>100090000</v>
      </c>
      <c r="J46" s="221" t="s">
        <v>207</v>
      </c>
      <c r="K46" s="221"/>
      <c r="L46" s="221"/>
      <c r="M46" s="221"/>
      <c r="N46" s="144" t="s">
        <v>31</v>
      </c>
    </row>
    <row r="47" spans="1:14" hidden="1">
      <c r="A47" s="117" t="s">
        <v>212</v>
      </c>
      <c r="B47" s="53"/>
      <c r="C47" s="121" t="s">
        <v>9</v>
      </c>
      <c r="D47" s="98"/>
      <c r="E47" s="88"/>
      <c r="F47" s="89" t="s">
        <v>225</v>
      </c>
      <c r="G47" s="176">
        <v>10900000</v>
      </c>
      <c r="J47" s="221" t="s">
        <v>207</v>
      </c>
      <c r="K47" s="221"/>
      <c r="L47" s="221"/>
      <c r="M47" s="221"/>
      <c r="N47" s="144" t="s">
        <v>31</v>
      </c>
    </row>
    <row r="48" spans="1:14" hidden="1">
      <c r="A48" s="117" t="s">
        <v>212</v>
      </c>
      <c r="B48" s="53"/>
      <c r="C48" s="121" t="s">
        <v>9</v>
      </c>
      <c r="D48" s="98"/>
      <c r="E48" s="88"/>
      <c r="F48" s="89" t="s">
        <v>226</v>
      </c>
      <c r="G48" s="176">
        <v>226090000</v>
      </c>
      <c r="J48" s="221" t="s">
        <v>228</v>
      </c>
      <c r="K48" s="221"/>
      <c r="L48" s="221"/>
      <c r="M48" s="221"/>
      <c r="N48" s="144" t="s">
        <v>32</v>
      </c>
    </row>
    <row r="49" spans="1:14" hidden="1">
      <c r="A49" s="117" t="s">
        <v>212</v>
      </c>
      <c r="B49" s="53"/>
      <c r="C49" s="121" t="s">
        <v>9</v>
      </c>
      <c r="D49" s="98"/>
      <c r="E49" s="88"/>
      <c r="F49" s="89" t="s">
        <v>227</v>
      </c>
      <c r="G49" s="176">
        <v>1090000</v>
      </c>
      <c r="J49" s="221" t="s">
        <v>228</v>
      </c>
      <c r="K49" s="221"/>
      <c r="L49" s="221"/>
      <c r="M49" s="221"/>
      <c r="N49" s="144" t="s">
        <v>31</v>
      </c>
    </row>
    <row r="50" spans="1:14" hidden="1">
      <c r="A50" s="54" t="s">
        <v>202</v>
      </c>
      <c r="B50" s="53"/>
      <c r="C50" s="121" t="s">
        <v>9</v>
      </c>
      <c r="D50" s="98"/>
      <c r="E50" s="88"/>
      <c r="F50" s="128"/>
      <c r="G50" s="176">
        <v>28694601</v>
      </c>
      <c r="J50" s="221" t="s">
        <v>206</v>
      </c>
      <c r="K50" s="221"/>
      <c r="L50" s="221"/>
      <c r="M50" s="221"/>
      <c r="N50" s="144" t="s">
        <v>32</v>
      </c>
    </row>
    <row r="51" spans="1:14" hidden="1">
      <c r="A51" s="54" t="s">
        <v>228</v>
      </c>
      <c r="B51" s="53"/>
      <c r="C51" s="121" t="s">
        <v>9</v>
      </c>
      <c r="D51" s="98"/>
      <c r="E51" s="88"/>
      <c r="F51" s="128"/>
      <c r="G51" s="176">
        <v>13533787</v>
      </c>
      <c r="J51" s="221" t="s">
        <v>229</v>
      </c>
      <c r="K51" s="221"/>
      <c r="L51" s="221"/>
      <c r="M51" s="221"/>
      <c r="N51" s="144" t="s">
        <v>31</v>
      </c>
    </row>
    <row r="52" spans="1:14" hidden="1">
      <c r="A52" s="117" t="s">
        <v>228</v>
      </c>
      <c r="B52" s="53"/>
      <c r="C52" s="121" t="s">
        <v>9</v>
      </c>
      <c r="D52" s="98"/>
      <c r="E52" s="88"/>
      <c r="F52" s="128"/>
      <c r="G52" s="176">
        <v>60210979</v>
      </c>
      <c r="J52" s="221"/>
      <c r="K52" s="221"/>
      <c r="L52" s="221"/>
      <c r="M52" s="221"/>
      <c r="N52" s="144"/>
    </row>
    <row r="53" spans="1:14" hidden="1">
      <c r="A53" s="54" t="s">
        <v>206</v>
      </c>
      <c r="B53" s="53"/>
      <c r="C53" s="121" t="s">
        <v>25</v>
      </c>
      <c r="D53" s="98"/>
      <c r="E53" s="88"/>
      <c r="F53" s="128"/>
      <c r="G53" s="176">
        <v>-90168765</v>
      </c>
      <c r="J53" s="221"/>
      <c r="K53" s="221"/>
      <c r="L53" s="221"/>
      <c r="M53" s="221"/>
      <c r="N53" s="144"/>
    </row>
    <row r="54" spans="1:14" hidden="1">
      <c r="A54" s="117" t="s">
        <v>206</v>
      </c>
      <c r="B54" s="53"/>
      <c r="C54" s="121" t="s">
        <v>25</v>
      </c>
      <c r="D54" s="98"/>
      <c r="E54" s="88"/>
      <c r="F54" s="128"/>
      <c r="G54" s="176">
        <v>-79482</v>
      </c>
      <c r="J54" s="221"/>
      <c r="K54" s="221"/>
      <c r="L54" s="221"/>
      <c r="M54" s="221"/>
      <c r="N54" s="144"/>
    </row>
    <row r="55" spans="1:14" hidden="1">
      <c r="A55" s="54" t="s">
        <v>204</v>
      </c>
      <c r="B55" s="53"/>
      <c r="C55" s="121" t="s">
        <v>9</v>
      </c>
      <c r="D55" s="98"/>
      <c r="E55" s="88"/>
      <c r="F55" s="128"/>
      <c r="G55" s="176">
        <v>3440322</v>
      </c>
      <c r="J55" s="221"/>
      <c r="K55" s="221"/>
      <c r="L55" s="221"/>
      <c r="M55" s="221"/>
      <c r="N55" s="144"/>
    </row>
    <row r="56" spans="1:14" ht="13" hidden="1">
      <c r="A56" s="54"/>
      <c r="B56" s="53"/>
      <c r="C56" s="61"/>
      <c r="D56" s="98"/>
      <c r="E56" s="88"/>
      <c r="F56" s="128"/>
      <c r="G56" s="139"/>
      <c r="J56" s="221"/>
      <c r="K56" s="221"/>
      <c r="L56" s="221"/>
      <c r="M56" s="221"/>
      <c r="N56" s="144"/>
    </row>
    <row r="57" spans="1:14" ht="13" hidden="1">
      <c r="A57" s="54"/>
      <c r="B57" s="53"/>
      <c r="C57" s="61"/>
      <c r="D57" s="98"/>
      <c r="E57" s="88"/>
      <c r="F57" s="128"/>
      <c r="G57" s="139"/>
      <c r="J57" s="221"/>
      <c r="K57" s="221"/>
      <c r="L57" s="221"/>
      <c r="M57" s="221"/>
      <c r="N57" s="144"/>
    </row>
    <row r="58" spans="1:14" ht="13" hidden="1">
      <c r="A58" s="54"/>
      <c r="B58" s="53"/>
      <c r="C58" s="61"/>
      <c r="D58" s="98"/>
      <c r="E58" s="88"/>
      <c r="F58" s="128"/>
      <c r="G58" s="139"/>
      <c r="J58" s="221"/>
      <c r="K58" s="221"/>
      <c r="L58" s="221"/>
      <c r="M58" s="221"/>
      <c r="N58" s="144"/>
    </row>
    <row r="59" spans="1:14" ht="13" hidden="1">
      <c r="A59" s="54"/>
      <c r="B59" s="53"/>
      <c r="C59" s="61"/>
      <c r="D59" s="98"/>
      <c r="E59" s="88"/>
      <c r="F59" s="128"/>
      <c r="G59" s="139"/>
      <c r="J59" s="221"/>
      <c r="K59" s="221"/>
      <c r="L59" s="221"/>
      <c r="M59" s="221"/>
      <c r="N59" s="144"/>
    </row>
    <row r="60" spans="1:14" ht="13" hidden="1">
      <c r="A60" s="54"/>
      <c r="B60" s="53"/>
      <c r="C60" s="61"/>
      <c r="D60" s="98"/>
      <c r="E60" s="88"/>
      <c r="F60" s="128"/>
      <c r="G60" s="139"/>
      <c r="J60" s="221"/>
      <c r="K60" s="221"/>
      <c r="L60" s="221"/>
      <c r="M60" s="221"/>
      <c r="N60" s="144"/>
    </row>
    <row r="61" spans="1:14" ht="13" hidden="1">
      <c r="A61" s="54"/>
      <c r="B61" s="53"/>
      <c r="C61" s="61"/>
      <c r="D61" s="98"/>
      <c r="E61" s="88"/>
      <c r="F61" s="128"/>
      <c r="G61" s="139"/>
      <c r="J61" s="221"/>
      <c r="K61" s="221"/>
      <c r="L61" s="221"/>
      <c r="M61" s="221"/>
      <c r="N61" s="144"/>
    </row>
    <row r="62" spans="1:14" ht="13" hidden="1">
      <c r="A62" s="54"/>
      <c r="B62" s="53"/>
      <c r="C62" s="61"/>
      <c r="D62" s="98"/>
      <c r="E62" s="88"/>
      <c r="F62" s="128"/>
      <c r="G62" s="139"/>
      <c r="J62" s="221"/>
      <c r="K62" s="221"/>
      <c r="L62" s="221"/>
      <c r="M62" s="221"/>
      <c r="N62" s="144"/>
    </row>
    <row r="63" spans="1:14" ht="13" hidden="1">
      <c r="A63" s="54"/>
      <c r="B63" s="53"/>
      <c r="C63" s="61"/>
      <c r="D63" s="98"/>
      <c r="E63" s="88"/>
      <c r="F63" s="128"/>
      <c r="G63" s="139"/>
      <c r="J63" s="221"/>
      <c r="K63" s="221"/>
      <c r="L63" s="221"/>
      <c r="M63" s="221"/>
      <c r="N63" s="144"/>
    </row>
    <row r="64" spans="1:14" ht="13" hidden="1">
      <c r="A64" s="54"/>
      <c r="B64" s="53"/>
      <c r="C64" s="61"/>
      <c r="D64" s="98"/>
      <c r="E64" s="88"/>
      <c r="F64" s="128"/>
      <c r="G64" s="139"/>
      <c r="J64" s="221"/>
      <c r="K64" s="221"/>
      <c r="L64" s="221"/>
      <c r="M64" s="221"/>
      <c r="N64" s="144"/>
    </row>
    <row r="65" spans="1:14" ht="13" hidden="1">
      <c r="A65" s="54"/>
      <c r="B65" s="53"/>
      <c r="C65" s="61"/>
      <c r="D65" s="98"/>
      <c r="E65" s="88"/>
      <c r="F65" s="128"/>
      <c r="G65" s="139"/>
      <c r="J65" s="221"/>
      <c r="K65" s="221"/>
      <c r="L65" s="221"/>
      <c r="M65" s="221"/>
      <c r="N65" s="144"/>
    </row>
    <row r="66" spans="1:14" ht="13" hidden="1">
      <c r="A66" s="54"/>
      <c r="B66" s="53"/>
      <c r="C66" s="61"/>
      <c r="D66" s="98"/>
      <c r="E66" s="88"/>
      <c r="F66" s="128"/>
      <c r="G66" s="139"/>
      <c r="J66" s="221"/>
      <c r="K66" s="221"/>
      <c r="L66" s="221"/>
      <c r="M66" s="221"/>
      <c r="N66" s="144"/>
    </row>
    <row r="67" spans="1:14" ht="13" hidden="1">
      <c r="A67" s="54"/>
      <c r="B67" s="53"/>
      <c r="C67" s="61"/>
      <c r="D67" s="98"/>
      <c r="E67" s="88"/>
      <c r="F67" s="128"/>
      <c r="G67" s="139"/>
      <c r="J67" s="221"/>
      <c r="K67" s="221"/>
      <c r="L67" s="221"/>
      <c r="M67" s="221"/>
      <c r="N67" s="144"/>
    </row>
    <row r="68" spans="1:14" ht="13" hidden="1">
      <c r="A68" s="54"/>
      <c r="B68" s="53"/>
      <c r="C68" s="61"/>
      <c r="D68" s="98"/>
      <c r="E68" s="88"/>
      <c r="F68" s="128"/>
      <c r="G68" s="139"/>
      <c r="J68" s="221"/>
      <c r="K68" s="221"/>
      <c r="L68" s="221"/>
      <c r="M68" s="221"/>
      <c r="N68" s="144"/>
    </row>
    <row r="69" spans="1:14" ht="13" hidden="1">
      <c r="A69" s="54"/>
      <c r="B69" s="53"/>
      <c r="C69" s="61"/>
      <c r="D69" s="98"/>
      <c r="E69" s="88"/>
      <c r="F69" s="128"/>
      <c r="G69" s="139"/>
      <c r="J69" s="221"/>
      <c r="K69" s="221"/>
      <c r="L69" s="221"/>
      <c r="M69" s="221"/>
      <c r="N69" s="144"/>
    </row>
    <row r="70" spans="1:14" ht="13" hidden="1">
      <c r="A70" s="54"/>
      <c r="B70" s="53"/>
      <c r="C70" s="61"/>
      <c r="D70" s="98"/>
      <c r="E70" s="88"/>
      <c r="F70" s="128"/>
      <c r="G70" s="139"/>
      <c r="J70" s="221"/>
      <c r="K70" s="221"/>
      <c r="L70" s="221"/>
      <c r="M70" s="221"/>
      <c r="N70" s="144"/>
    </row>
    <row r="71" spans="1:14" ht="13" hidden="1">
      <c r="A71" s="54"/>
      <c r="B71" s="53"/>
      <c r="C71" s="61"/>
      <c r="D71" s="98"/>
      <c r="E71" s="88"/>
      <c r="F71" s="128"/>
      <c r="G71" s="139"/>
      <c r="J71" s="221"/>
      <c r="K71" s="221"/>
      <c r="L71" s="221"/>
      <c r="M71" s="221"/>
      <c r="N71" s="144"/>
    </row>
    <row r="72" spans="1:14" ht="13" hidden="1">
      <c r="A72" s="54"/>
      <c r="B72" s="53"/>
      <c r="C72" s="61"/>
      <c r="D72" s="98"/>
      <c r="E72" s="88"/>
      <c r="F72" s="128"/>
      <c r="G72" s="139"/>
      <c r="J72" s="221"/>
      <c r="K72" s="221"/>
      <c r="L72" s="221"/>
      <c r="M72" s="221"/>
      <c r="N72" s="144"/>
    </row>
    <row r="73" spans="1:14" ht="13" hidden="1">
      <c r="A73" s="54"/>
      <c r="B73" s="53"/>
      <c r="C73" s="61"/>
      <c r="D73" s="98"/>
      <c r="E73" s="88"/>
      <c r="F73" s="128"/>
      <c r="G73" s="139"/>
      <c r="J73" s="221"/>
      <c r="K73" s="221"/>
      <c r="L73" s="221"/>
      <c r="M73" s="221"/>
      <c r="N73" s="144"/>
    </row>
    <row r="74" spans="1:14" ht="13" hidden="1">
      <c r="A74" s="54"/>
      <c r="B74" s="53"/>
      <c r="C74" s="61"/>
      <c r="D74" s="98"/>
      <c r="E74" s="88"/>
      <c r="F74" s="128"/>
      <c r="G74" s="139"/>
      <c r="J74" s="221"/>
      <c r="K74" s="221"/>
      <c r="L74" s="221"/>
      <c r="M74" s="221"/>
      <c r="N74" s="144"/>
    </row>
    <row r="75" spans="1:14" ht="13" hidden="1">
      <c r="A75" s="54"/>
      <c r="B75" s="53"/>
      <c r="C75" s="61"/>
      <c r="D75" s="98"/>
      <c r="E75" s="88"/>
      <c r="F75" s="128"/>
      <c r="G75" s="139"/>
      <c r="J75" s="221"/>
      <c r="K75" s="221"/>
      <c r="L75" s="221"/>
      <c r="M75" s="221"/>
      <c r="N75" s="144"/>
    </row>
    <row r="76" spans="1:14" ht="13" hidden="1">
      <c r="A76" s="54"/>
      <c r="B76" s="53"/>
      <c r="C76" s="61"/>
      <c r="D76" s="98"/>
      <c r="E76" s="88"/>
      <c r="F76" s="128"/>
      <c r="G76" s="139"/>
      <c r="J76" s="221"/>
      <c r="K76" s="221"/>
      <c r="L76" s="221"/>
      <c r="M76" s="221"/>
      <c r="N76" s="144"/>
    </row>
    <row r="77" spans="1:14" ht="13" hidden="1">
      <c r="A77" s="54"/>
      <c r="B77" s="53"/>
      <c r="C77" s="61"/>
      <c r="D77" s="98"/>
      <c r="E77" s="88"/>
      <c r="F77" s="128"/>
      <c r="G77" s="139"/>
      <c r="J77" s="221"/>
      <c r="K77" s="221"/>
      <c r="L77" s="221"/>
      <c r="M77" s="221"/>
      <c r="N77" s="144"/>
    </row>
    <row r="78" spans="1:14" ht="13" hidden="1">
      <c r="A78" s="54"/>
      <c r="B78" s="53"/>
      <c r="C78" s="61"/>
      <c r="D78" s="98"/>
      <c r="E78" s="88"/>
      <c r="F78" s="128"/>
      <c r="G78" s="139"/>
      <c r="J78" s="221"/>
      <c r="K78" s="221"/>
      <c r="L78" s="221"/>
      <c r="M78" s="221"/>
      <c r="N78" s="144"/>
    </row>
    <row r="79" spans="1:14" ht="13" hidden="1">
      <c r="A79" s="54"/>
      <c r="B79" s="53"/>
      <c r="C79" s="61"/>
      <c r="D79" s="98"/>
      <c r="E79" s="88"/>
      <c r="F79" s="128"/>
      <c r="G79" s="139"/>
      <c r="J79" s="221"/>
      <c r="K79" s="221"/>
      <c r="L79" s="221"/>
      <c r="M79" s="221"/>
      <c r="N79" s="144"/>
    </row>
    <row r="80" spans="1:14" ht="13" hidden="1">
      <c r="A80" s="54"/>
      <c r="B80" s="53"/>
      <c r="C80" s="61"/>
      <c r="D80" s="98"/>
      <c r="E80" s="88"/>
      <c r="F80" s="128"/>
      <c r="G80" s="139"/>
      <c r="J80" s="221"/>
      <c r="K80" s="221"/>
      <c r="L80" s="221"/>
      <c r="M80" s="221"/>
      <c r="N80" s="144"/>
    </row>
    <row r="81" spans="1:14" ht="13" hidden="1">
      <c r="A81" s="54"/>
      <c r="B81" s="53"/>
      <c r="C81" s="61"/>
      <c r="D81" s="98"/>
      <c r="E81" s="88"/>
      <c r="F81" s="128"/>
      <c r="G81" s="139"/>
      <c r="J81" s="221"/>
      <c r="K81" s="221"/>
      <c r="L81" s="221"/>
      <c r="M81" s="221"/>
      <c r="N81" s="144"/>
    </row>
    <row r="82" spans="1:14" ht="13" hidden="1">
      <c r="A82" s="54"/>
      <c r="B82" s="53"/>
      <c r="C82" s="61"/>
      <c r="D82" s="98"/>
      <c r="E82" s="88"/>
      <c r="F82" s="128"/>
      <c r="G82" s="139"/>
      <c r="J82" s="221"/>
      <c r="K82" s="221"/>
      <c r="L82" s="221"/>
      <c r="M82" s="221"/>
      <c r="N82" s="144"/>
    </row>
    <row r="83" spans="1:14" ht="13" hidden="1">
      <c r="A83" s="54"/>
      <c r="B83" s="53"/>
      <c r="C83" s="61"/>
      <c r="D83" s="98"/>
      <c r="E83" s="88"/>
      <c r="F83" s="128"/>
      <c r="G83" s="139"/>
      <c r="J83" s="221"/>
      <c r="K83" s="221"/>
      <c r="L83" s="221"/>
      <c r="M83" s="221"/>
      <c r="N83" s="144"/>
    </row>
    <row r="84" spans="1:14" ht="13" hidden="1">
      <c r="A84" s="54"/>
      <c r="B84" s="53"/>
      <c r="C84" s="61"/>
      <c r="D84" s="98"/>
      <c r="E84" s="88"/>
      <c r="F84" s="128"/>
      <c r="G84" s="139"/>
      <c r="J84" s="221"/>
      <c r="K84" s="221"/>
      <c r="L84" s="221"/>
      <c r="M84" s="221"/>
      <c r="N84" s="144"/>
    </row>
    <row r="85" spans="1:14" ht="13" hidden="1">
      <c r="A85" s="54"/>
      <c r="B85" s="53"/>
      <c r="C85" s="61"/>
      <c r="D85" s="98"/>
      <c r="E85" s="88"/>
      <c r="F85" s="128"/>
      <c r="G85" s="139"/>
      <c r="J85" s="221"/>
      <c r="K85" s="221"/>
      <c r="L85" s="221"/>
      <c r="M85" s="221"/>
      <c r="N85" s="144"/>
    </row>
    <row r="86" spans="1:14" ht="13" hidden="1">
      <c r="A86" s="54"/>
      <c r="B86" s="53"/>
      <c r="C86" s="61"/>
      <c r="D86" s="98"/>
      <c r="E86" s="88"/>
      <c r="F86" s="128"/>
      <c r="G86" s="139"/>
      <c r="J86" s="221"/>
      <c r="K86" s="221"/>
      <c r="L86" s="221"/>
      <c r="M86" s="221"/>
      <c r="N86" s="144"/>
    </row>
    <row r="87" spans="1:14" ht="13" hidden="1">
      <c r="A87" s="54"/>
      <c r="B87" s="53"/>
      <c r="C87" s="61"/>
      <c r="D87" s="98"/>
      <c r="E87" s="88"/>
      <c r="F87" s="128"/>
      <c r="G87" s="139"/>
      <c r="J87" s="221"/>
      <c r="K87" s="221"/>
      <c r="L87" s="221"/>
      <c r="M87" s="221"/>
      <c r="N87" s="144"/>
    </row>
    <row r="88" spans="1:14" ht="13" hidden="1">
      <c r="A88" s="54"/>
      <c r="B88" s="53"/>
      <c r="C88" s="61"/>
      <c r="D88" s="98"/>
      <c r="E88" s="88"/>
      <c r="F88" s="128"/>
      <c r="G88" s="139"/>
      <c r="J88" s="221"/>
      <c r="K88" s="221"/>
      <c r="L88" s="221"/>
      <c r="M88" s="221"/>
      <c r="N88" s="144"/>
    </row>
    <row r="89" spans="1:14" ht="13" hidden="1">
      <c r="A89" s="54"/>
      <c r="B89" s="53"/>
      <c r="C89" s="61"/>
      <c r="D89" s="98"/>
      <c r="E89" s="88"/>
      <c r="F89" s="128"/>
      <c r="G89" s="139"/>
      <c r="J89" s="221"/>
      <c r="K89" s="221"/>
      <c r="L89" s="221"/>
      <c r="M89" s="221"/>
      <c r="N89" s="144"/>
    </row>
    <row r="90" spans="1:14" ht="13" hidden="1">
      <c r="A90" s="54"/>
      <c r="B90" s="53"/>
      <c r="C90" s="61"/>
      <c r="D90" s="98"/>
      <c r="E90" s="88"/>
      <c r="F90" s="128"/>
      <c r="G90" s="139"/>
      <c r="J90" s="221"/>
      <c r="K90" s="221"/>
      <c r="L90" s="221"/>
      <c r="M90" s="221"/>
      <c r="N90" s="144"/>
    </row>
    <row r="91" spans="1:14" ht="13" hidden="1">
      <c r="A91" s="54"/>
      <c r="B91" s="53"/>
      <c r="C91" s="61"/>
      <c r="D91" s="98"/>
      <c r="E91" s="88"/>
      <c r="F91" s="128"/>
      <c r="G91" s="139"/>
      <c r="J91" s="221"/>
      <c r="K91" s="221"/>
      <c r="L91" s="221"/>
      <c r="M91" s="221"/>
      <c r="N91" s="144"/>
    </row>
    <row r="92" spans="1:14" ht="13" hidden="1">
      <c r="A92" s="54"/>
      <c r="B92" s="53"/>
      <c r="C92" s="61"/>
      <c r="D92" s="98"/>
      <c r="E92" s="88"/>
      <c r="F92" s="128"/>
      <c r="G92" s="139"/>
      <c r="J92" s="221"/>
      <c r="K92" s="221"/>
      <c r="L92" s="221"/>
      <c r="M92" s="221"/>
      <c r="N92" s="144"/>
    </row>
    <row r="93" spans="1:14" ht="13" hidden="1">
      <c r="A93" s="54"/>
      <c r="B93" s="53"/>
      <c r="C93" s="61"/>
      <c r="D93" s="98"/>
      <c r="E93" s="88"/>
      <c r="F93" s="128"/>
      <c r="G93" s="139"/>
      <c r="J93" s="221"/>
      <c r="K93" s="221"/>
      <c r="L93" s="221"/>
      <c r="M93" s="221"/>
      <c r="N93" s="144"/>
    </row>
    <row r="94" spans="1:14" ht="13" hidden="1">
      <c r="A94" s="54"/>
      <c r="B94" s="53"/>
      <c r="C94" s="61"/>
      <c r="D94" s="98"/>
      <c r="E94" s="88"/>
      <c r="F94" s="128"/>
      <c r="G94" s="139"/>
      <c r="J94" s="221"/>
      <c r="K94" s="221"/>
      <c r="L94" s="221"/>
      <c r="M94" s="221"/>
      <c r="N94" s="144"/>
    </row>
    <row r="95" spans="1:14" ht="13" hidden="1">
      <c r="A95" s="54"/>
      <c r="B95" s="53"/>
      <c r="C95" s="61"/>
      <c r="D95" s="98"/>
      <c r="E95" s="88"/>
      <c r="F95" s="128"/>
      <c r="G95" s="139"/>
      <c r="J95" s="221"/>
      <c r="K95" s="221"/>
      <c r="L95" s="221"/>
      <c r="M95" s="221"/>
      <c r="N95" s="144"/>
    </row>
    <row r="96" spans="1:14" ht="13" hidden="1">
      <c r="A96" s="54"/>
      <c r="B96" s="53"/>
      <c r="C96" s="61"/>
      <c r="D96" s="98"/>
      <c r="E96" s="88"/>
      <c r="F96" s="128"/>
      <c r="G96" s="139"/>
      <c r="J96" s="221"/>
      <c r="K96" s="221"/>
      <c r="L96" s="221"/>
      <c r="M96" s="221"/>
      <c r="N96" s="144"/>
    </row>
    <row r="97" spans="1:14" ht="13" hidden="1">
      <c r="A97" s="54"/>
      <c r="B97" s="53"/>
      <c r="C97" s="61"/>
      <c r="D97" s="98"/>
      <c r="E97" s="88"/>
      <c r="F97" s="128"/>
      <c r="G97" s="139"/>
      <c r="J97" s="221"/>
      <c r="K97" s="221"/>
      <c r="L97" s="221"/>
      <c r="M97" s="221"/>
      <c r="N97" s="144"/>
    </row>
    <row r="98" spans="1:14" ht="13" hidden="1">
      <c r="A98" s="54"/>
      <c r="B98" s="53"/>
      <c r="C98" s="61"/>
      <c r="D98" s="98"/>
      <c r="E98" s="88"/>
      <c r="F98" s="128"/>
      <c r="G98" s="139"/>
      <c r="J98" s="221"/>
      <c r="K98" s="221"/>
      <c r="L98" s="221"/>
      <c r="M98" s="221"/>
      <c r="N98" s="144"/>
    </row>
    <row r="99" spans="1:14" ht="13" hidden="1">
      <c r="A99" s="54"/>
      <c r="B99" s="53"/>
      <c r="C99" s="61"/>
      <c r="D99" s="98"/>
      <c r="E99" s="88"/>
      <c r="F99" s="128"/>
      <c r="G99" s="139"/>
      <c r="J99" s="221"/>
      <c r="K99" s="221"/>
      <c r="L99" s="221"/>
      <c r="M99" s="221"/>
      <c r="N99" s="144"/>
    </row>
    <row r="100" spans="1:14" ht="13" hidden="1">
      <c r="A100" s="54"/>
      <c r="B100" s="53"/>
      <c r="C100" s="61"/>
      <c r="D100" s="98"/>
      <c r="E100" s="88"/>
      <c r="F100" s="128"/>
      <c r="G100" s="139"/>
      <c r="J100" s="221"/>
      <c r="K100" s="221"/>
      <c r="L100" s="221"/>
      <c r="M100" s="221"/>
      <c r="N100" s="144"/>
    </row>
    <row r="101" spans="1:14" ht="13" hidden="1">
      <c r="A101" s="54"/>
      <c r="B101" s="53"/>
      <c r="C101" s="61"/>
      <c r="D101" s="98"/>
      <c r="E101" s="88"/>
      <c r="F101" s="128"/>
      <c r="G101" s="139"/>
      <c r="J101" s="221"/>
      <c r="K101" s="221"/>
      <c r="L101" s="221"/>
      <c r="M101" s="221"/>
      <c r="N101" s="144"/>
    </row>
    <row r="102" spans="1:14" ht="13" hidden="1">
      <c r="A102" s="54"/>
      <c r="B102" s="53"/>
      <c r="C102" s="61"/>
      <c r="D102" s="98"/>
      <c r="E102" s="88"/>
      <c r="F102" s="128"/>
      <c r="G102" s="139"/>
      <c r="J102" s="221"/>
      <c r="K102" s="221"/>
      <c r="L102" s="221"/>
      <c r="M102" s="221"/>
      <c r="N102" s="144"/>
    </row>
    <row r="103" spans="1:14" ht="13" hidden="1">
      <c r="A103" s="54"/>
      <c r="B103" s="53"/>
      <c r="C103" s="61"/>
      <c r="D103" s="98"/>
      <c r="E103" s="88"/>
      <c r="F103" s="128"/>
      <c r="G103" s="139"/>
      <c r="J103" s="221"/>
      <c r="K103" s="221"/>
      <c r="L103" s="221"/>
      <c r="M103" s="221"/>
      <c r="N103" s="144"/>
    </row>
    <row r="104" spans="1:14" ht="13" hidden="1">
      <c r="A104" s="54"/>
      <c r="B104" s="53"/>
      <c r="C104" s="61"/>
      <c r="D104" s="98"/>
      <c r="E104" s="88"/>
      <c r="F104" s="128"/>
      <c r="G104" s="139"/>
      <c r="J104" s="221"/>
      <c r="K104" s="221"/>
      <c r="L104" s="221"/>
      <c r="M104" s="221"/>
      <c r="N104" s="144"/>
    </row>
    <row r="105" spans="1:14" ht="13" hidden="1">
      <c r="A105" s="54"/>
      <c r="B105" s="53"/>
      <c r="C105" s="61"/>
      <c r="D105" s="98"/>
      <c r="E105" s="88"/>
      <c r="F105" s="128"/>
      <c r="G105" s="139"/>
      <c r="J105" s="221"/>
      <c r="K105" s="221"/>
      <c r="L105" s="221"/>
      <c r="M105" s="221"/>
      <c r="N105" s="144"/>
    </row>
    <row r="106" spans="1:14" ht="13" hidden="1">
      <c r="A106" s="54"/>
      <c r="B106" s="53"/>
      <c r="C106" s="61"/>
      <c r="D106" s="98"/>
      <c r="E106" s="88"/>
      <c r="F106" s="128"/>
      <c r="G106" s="139"/>
      <c r="J106" s="221"/>
      <c r="K106" s="221"/>
      <c r="L106" s="221"/>
      <c r="M106" s="221"/>
      <c r="N106" s="144"/>
    </row>
    <row r="107" spans="1:14" ht="13" hidden="1">
      <c r="A107" s="54"/>
      <c r="B107" s="53"/>
      <c r="C107" s="61"/>
      <c r="D107" s="98"/>
      <c r="E107" s="88"/>
      <c r="F107" s="128"/>
      <c r="G107" s="139"/>
      <c r="J107" s="221"/>
      <c r="K107" s="221"/>
      <c r="L107" s="221"/>
      <c r="M107" s="221"/>
      <c r="N107" s="144"/>
    </row>
    <row r="108" spans="1:14" ht="13" hidden="1">
      <c r="A108" s="54"/>
      <c r="B108" s="53"/>
      <c r="C108" s="61"/>
      <c r="D108" s="98"/>
      <c r="E108" s="88"/>
      <c r="F108" s="128"/>
      <c r="G108" s="139"/>
      <c r="J108" s="221"/>
      <c r="K108" s="221"/>
      <c r="L108" s="221"/>
      <c r="M108" s="221"/>
      <c r="N108" s="144"/>
    </row>
    <row r="109" spans="1:14" ht="13" hidden="1">
      <c r="A109" s="54"/>
      <c r="B109" s="53"/>
      <c r="C109" s="61"/>
      <c r="D109" s="98"/>
      <c r="E109" s="88"/>
      <c r="F109" s="128"/>
      <c r="G109" s="139"/>
      <c r="J109" s="221"/>
      <c r="K109" s="221"/>
      <c r="L109" s="221"/>
      <c r="M109" s="221"/>
      <c r="N109" s="144"/>
    </row>
    <row r="110" spans="1:14" ht="13" hidden="1">
      <c r="A110" s="54"/>
      <c r="B110" s="53"/>
      <c r="C110" s="61"/>
      <c r="D110" s="98"/>
      <c r="E110" s="88"/>
      <c r="F110" s="128"/>
      <c r="G110" s="139"/>
      <c r="J110" s="221"/>
      <c r="K110" s="221"/>
      <c r="L110" s="221"/>
      <c r="M110" s="221"/>
      <c r="N110" s="144"/>
    </row>
    <row r="111" spans="1:14" ht="13" hidden="1">
      <c r="A111" s="54"/>
      <c r="B111" s="53"/>
      <c r="C111" s="61"/>
      <c r="D111" s="98"/>
      <c r="E111" s="88"/>
      <c r="F111" s="128"/>
      <c r="G111" s="139"/>
      <c r="J111" s="221"/>
      <c r="K111" s="221"/>
      <c r="L111" s="221"/>
      <c r="M111" s="221"/>
      <c r="N111" s="144"/>
    </row>
    <row r="112" spans="1:14" ht="13" hidden="1">
      <c r="A112" s="54"/>
      <c r="B112" s="53"/>
      <c r="C112" s="61"/>
      <c r="D112" s="98"/>
      <c r="E112" s="88"/>
      <c r="F112" s="128"/>
      <c r="G112" s="139"/>
      <c r="J112" s="221"/>
      <c r="K112" s="221"/>
      <c r="L112" s="221"/>
      <c r="M112" s="221"/>
      <c r="N112" s="144"/>
    </row>
    <row r="113" spans="1:14" ht="13" hidden="1">
      <c r="A113" s="54"/>
      <c r="B113" s="53"/>
      <c r="C113" s="61"/>
      <c r="D113" s="98"/>
      <c r="E113" s="88"/>
      <c r="F113" s="128"/>
      <c r="G113" s="139"/>
      <c r="J113" s="221"/>
      <c r="K113" s="221"/>
      <c r="L113" s="221"/>
      <c r="M113" s="221"/>
      <c r="N113" s="144"/>
    </row>
    <row r="114" spans="1:14" ht="13" hidden="1">
      <c r="A114" s="54"/>
      <c r="B114" s="53"/>
      <c r="C114" s="61"/>
      <c r="D114" s="98"/>
      <c r="E114" s="88"/>
      <c r="F114" s="128"/>
      <c r="G114" s="139"/>
      <c r="J114" s="221"/>
      <c r="K114" s="221"/>
      <c r="L114" s="221"/>
      <c r="M114" s="221"/>
      <c r="N114" s="144"/>
    </row>
    <row r="115" spans="1:14" ht="13" hidden="1">
      <c r="A115" s="54"/>
      <c r="B115" s="53"/>
      <c r="C115" s="61"/>
      <c r="D115" s="98"/>
      <c r="E115" s="88"/>
      <c r="F115" s="128"/>
      <c r="G115" s="139"/>
      <c r="J115" s="221"/>
      <c r="K115" s="221"/>
      <c r="L115" s="221"/>
      <c r="M115" s="221"/>
      <c r="N115" s="144"/>
    </row>
    <row r="116" spans="1:14" ht="13" hidden="1">
      <c r="A116" s="54"/>
      <c r="B116" s="53"/>
      <c r="C116" s="61"/>
      <c r="D116" s="98"/>
      <c r="E116" s="88"/>
      <c r="F116" s="128"/>
      <c r="G116" s="139"/>
      <c r="J116" s="221"/>
      <c r="K116" s="221"/>
      <c r="L116" s="221"/>
      <c r="M116" s="221"/>
      <c r="N116" s="144"/>
    </row>
    <row r="117" spans="1:14" ht="13" hidden="1">
      <c r="A117" s="54"/>
      <c r="B117" s="53"/>
      <c r="C117" s="61"/>
      <c r="D117" s="98"/>
      <c r="E117" s="88"/>
      <c r="F117" s="128"/>
      <c r="G117" s="139"/>
      <c r="J117" s="221"/>
      <c r="K117" s="221"/>
      <c r="L117" s="221"/>
      <c r="M117" s="221"/>
      <c r="N117" s="144"/>
    </row>
    <row r="118" spans="1:14" ht="13" hidden="1">
      <c r="A118" s="54"/>
      <c r="B118" s="53"/>
      <c r="C118" s="61"/>
      <c r="D118" s="98"/>
      <c r="E118" s="88"/>
      <c r="F118" s="128"/>
      <c r="G118" s="139"/>
      <c r="J118" s="221"/>
      <c r="K118" s="221"/>
      <c r="L118" s="221"/>
      <c r="M118" s="221"/>
      <c r="N118" s="144"/>
    </row>
    <row r="119" spans="1:14" ht="13" hidden="1">
      <c r="A119" s="54"/>
      <c r="B119" s="53"/>
      <c r="C119" s="61"/>
      <c r="D119" s="98"/>
      <c r="E119" s="88"/>
      <c r="F119" s="128"/>
      <c r="G119" s="139"/>
      <c r="J119" s="221"/>
      <c r="K119" s="221"/>
      <c r="L119" s="221"/>
      <c r="M119" s="221"/>
      <c r="N119" s="144"/>
    </row>
    <row r="120" spans="1:14" ht="13" hidden="1">
      <c r="A120" s="54"/>
      <c r="B120" s="53"/>
      <c r="C120" s="61"/>
      <c r="D120" s="98"/>
      <c r="E120" s="88"/>
      <c r="F120" s="128"/>
      <c r="G120" s="139"/>
      <c r="J120" s="221"/>
      <c r="K120" s="221"/>
      <c r="L120" s="221"/>
      <c r="M120" s="221"/>
      <c r="N120" s="144"/>
    </row>
    <row r="121" spans="1:14" ht="13" hidden="1">
      <c r="A121" s="54"/>
      <c r="B121" s="53"/>
      <c r="C121" s="61"/>
      <c r="D121" s="98"/>
      <c r="E121" s="88"/>
      <c r="F121" s="128"/>
      <c r="G121" s="139"/>
      <c r="J121" s="221"/>
      <c r="K121" s="221"/>
      <c r="L121" s="221"/>
      <c r="M121" s="221"/>
      <c r="N121" s="144"/>
    </row>
    <row r="122" spans="1:14" ht="13" hidden="1">
      <c r="A122" s="54"/>
      <c r="B122" s="53"/>
      <c r="C122" s="61"/>
      <c r="D122" s="98"/>
      <c r="E122" s="88"/>
      <c r="F122" s="128"/>
      <c r="G122" s="139"/>
      <c r="J122" s="221"/>
      <c r="K122" s="221"/>
      <c r="L122" s="221"/>
      <c r="M122" s="221"/>
      <c r="N122" s="144"/>
    </row>
    <row r="123" spans="1:14" ht="13" hidden="1">
      <c r="A123" s="54"/>
      <c r="B123" s="53"/>
      <c r="C123" s="61"/>
      <c r="D123" s="98"/>
      <c r="E123" s="88"/>
      <c r="F123" s="128"/>
      <c r="G123" s="139"/>
      <c r="J123" s="221"/>
      <c r="K123" s="221"/>
      <c r="L123" s="221"/>
      <c r="M123" s="221"/>
      <c r="N123" s="144"/>
    </row>
    <row r="124" spans="1:14" ht="13" hidden="1">
      <c r="A124" s="54"/>
      <c r="B124" s="53"/>
      <c r="C124" s="61"/>
      <c r="D124" s="98"/>
      <c r="E124" s="88"/>
      <c r="F124" s="128"/>
      <c r="G124" s="139"/>
      <c r="J124" s="221"/>
      <c r="K124" s="221"/>
      <c r="L124" s="221"/>
      <c r="M124" s="221"/>
      <c r="N124" s="144"/>
    </row>
    <row r="125" spans="1:14" ht="13" hidden="1">
      <c r="A125" s="54"/>
      <c r="B125" s="53"/>
      <c r="C125" s="61"/>
      <c r="D125" s="98"/>
      <c r="E125" s="88"/>
      <c r="F125" s="128"/>
      <c r="G125" s="139"/>
      <c r="J125" s="221"/>
      <c r="K125" s="221"/>
      <c r="L125" s="221"/>
      <c r="M125" s="221"/>
      <c r="N125" s="144"/>
    </row>
    <row r="126" spans="1:14" ht="13" hidden="1">
      <c r="A126" s="54"/>
      <c r="B126" s="53"/>
      <c r="C126" s="61"/>
      <c r="D126" s="98"/>
      <c r="E126" s="88"/>
      <c r="F126" s="128"/>
      <c r="G126" s="139"/>
      <c r="J126" s="221"/>
      <c r="K126" s="221"/>
      <c r="L126" s="221"/>
      <c r="M126" s="221"/>
      <c r="N126" s="144"/>
    </row>
    <row r="127" spans="1:14" ht="13" hidden="1">
      <c r="A127" s="54"/>
      <c r="B127" s="53"/>
      <c r="C127" s="61"/>
      <c r="D127" s="98"/>
      <c r="E127" s="88"/>
      <c r="F127" s="128"/>
      <c r="G127" s="139"/>
      <c r="J127" s="221"/>
      <c r="K127" s="221"/>
      <c r="L127" s="221"/>
      <c r="M127" s="221"/>
      <c r="N127" s="144"/>
    </row>
    <row r="128" spans="1:14" ht="13" hidden="1">
      <c r="A128" s="54"/>
      <c r="B128" s="53"/>
      <c r="C128" s="61"/>
      <c r="D128" s="98"/>
      <c r="E128" s="88"/>
      <c r="F128" s="128"/>
      <c r="G128" s="139"/>
      <c r="J128" s="221"/>
      <c r="K128" s="221"/>
      <c r="L128" s="221"/>
      <c r="M128" s="221"/>
      <c r="N128" s="144"/>
    </row>
    <row r="129" spans="1:14" ht="13" hidden="1">
      <c r="A129" s="54"/>
      <c r="B129" s="53"/>
      <c r="C129" s="61"/>
      <c r="D129" s="98"/>
      <c r="E129" s="88"/>
      <c r="F129" s="128"/>
      <c r="G129" s="139"/>
      <c r="J129" s="221"/>
      <c r="K129" s="221"/>
      <c r="L129" s="221"/>
      <c r="M129" s="221"/>
      <c r="N129" s="144"/>
    </row>
    <row r="130" spans="1:14" ht="13" hidden="1">
      <c r="A130" s="54"/>
      <c r="B130" s="53"/>
      <c r="C130" s="61"/>
      <c r="D130" s="98"/>
      <c r="E130" s="88"/>
      <c r="F130" s="128"/>
      <c r="G130" s="139"/>
      <c r="J130" s="221"/>
      <c r="K130" s="221"/>
      <c r="L130" s="221"/>
      <c r="M130" s="221"/>
      <c r="N130" s="144"/>
    </row>
    <row r="131" spans="1:14" ht="13" hidden="1">
      <c r="A131" s="54"/>
      <c r="B131" s="53"/>
      <c r="C131" s="61"/>
      <c r="D131" s="98"/>
      <c r="E131" s="88"/>
      <c r="F131" s="128"/>
      <c r="G131" s="139"/>
      <c r="J131" s="221"/>
      <c r="K131" s="221"/>
      <c r="L131" s="221"/>
      <c r="M131" s="221"/>
      <c r="N131" s="144"/>
    </row>
    <row r="132" spans="1:14" ht="13" hidden="1">
      <c r="A132" s="54"/>
      <c r="B132" s="53"/>
      <c r="C132" s="61"/>
      <c r="D132" s="98"/>
      <c r="E132" s="88"/>
      <c r="F132" s="128"/>
      <c r="G132" s="139"/>
      <c r="J132" s="221"/>
      <c r="K132" s="221"/>
      <c r="L132" s="221"/>
      <c r="M132" s="221"/>
      <c r="N132" s="144"/>
    </row>
    <row r="133" spans="1:14" ht="13" hidden="1">
      <c r="A133" s="54"/>
      <c r="B133" s="53"/>
      <c r="C133" s="61"/>
      <c r="D133" s="98"/>
      <c r="E133" s="88"/>
      <c r="F133" s="128"/>
      <c r="G133" s="139"/>
      <c r="J133" s="221"/>
      <c r="K133" s="221"/>
      <c r="L133" s="221"/>
      <c r="M133" s="221"/>
      <c r="N133" s="144"/>
    </row>
    <row r="134" spans="1:14" ht="13" hidden="1">
      <c r="A134" s="54"/>
      <c r="B134" s="53"/>
      <c r="C134" s="61"/>
      <c r="D134" s="98"/>
      <c r="E134" s="88"/>
      <c r="F134" s="128"/>
      <c r="G134" s="139"/>
      <c r="J134" s="221"/>
      <c r="K134" s="221"/>
      <c r="L134" s="221"/>
      <c r="M134" s="221"/>
      <c r="N134" s="144"/>
    </row>
    <row r="135" spans="1:14" ht="13" hidden="1">
      <c r="A135" s="54"/>
      <c r="B135" s="53"/>
      <c r="C135" s="61"/>
      <c r="D135" s="98"/>
      <c r="E135" s="88"/>
      <c r="F135" s="128"/>
      <c r="G135" s="139"/>
      <c r="J135" s="221"/>
      <c r="K135" s="221"/>
      <c r="L135" s="221"/>
      <c r="M135" s="221"/>
      <c r="N135" s="144"/>
    </row>
    <row r="136" spans="1:14" ht="13" hidden="1">
      <c r="A136" s="54"/>
      <c r="B136" s="53"/>
      <c r="C136" s="61"/>
      <c r="D136" s="98"/>
      <c r="E136" s="88"/>
      <c r="F136" s="128"/>
      <c r="G136" s="139"/>
      <c r="J136" s="221"/>
      <c r="K136" s="221"/>
      <c r="L136" s="221"/>
      <c r="M136" s="221"/>
      <c r="N136" s="144"/>
    </row>
    <row r="137" spans="1:14" ht="13" hidden="1">
      <c r="A137" s="54"/>
      <c r="B137" s="53"/>
      <c r="C137" s="61"/>
      <c r="D137" s="98"/>
      <c r="E137" s="88"/>
      <c r="F137" s="128"/>
      <c r="G137" s="139"/>
      <c r="J137" s="221"/>
      <c r="K137" s="221"/>
      <c r="L137" s="221"/>
      <c r="M137" s="221"/>
      <c r="N137" s="144"/>
    </row>
    <row r="138" spans="1:14" ht="13" hidden="1">
      <c r="A138" s="54"/>
      <c r="B138" s="53"/>
      <c r="C138" s="61"/>
      <c r="D138" s="98"/>
      <c r="E138" s="88"/>
      <c r="F138" s="128"/>
      <c r="G138" s="139"/>
      <c r="J138" s="221"/>
      <c r="K138" s="221"/>
      <c r="L138" s="221"/>
      <c r="M138" s="221"/>
      <c r="N138" s="144"/>
    </row>
    <row r="139" spans="1:14" ht="13" hidden="1">
      <c r="A139" s="54"/>
      <c r="B139" s="53"/>
      <c r="C139" s="61"/>
      <c r="D139" s="98"/>
      <c r="E139" s="88"/>
      <c r="F139" s="128"/>
      <c r="G139" s="139"/>
      <c r="J139" s="221"/>
      <c r="K139" s="221"/>
      <c r="L139" s="221"/>
      <c r="M139" s="221"/>
      <c r="N139" s="144"/>
    </row>
    <row r="140" spans="1:14" ht="13" hidden="1">
      <c r="A140" s="54"/>
      <c r="B140" s="53"/>
      <c r="C140" s="61"/>
      <c r="D140" s="98"/>
      <c r="E140" s="88"/>
      <c r="F140" s="128"/>
      <c r="G140" s="139"/>
      <c r="J140" s="221"/>
      <c r="K140" s="221"/>
      <c r="L140" s="221"/>
      <c r="M140" s="221"/>
      <c r="N140" s="144"/>
    </row>
    <row r="141" spans="1:14" ht="13" hidden="1">
      <c r="A141" s="54"/>
      <c r="B141" s="53"/>
      <c r="C141" s="61"/>
      <c r="D141" s="98"/>
      <c r="E141" s="88"/>
      <c r="F141" s="128"/>
      <c r="G141" s="139"/>
      <c r="J141" s="221"/>
      <c r="K141" s="221"/>
      <c r="L141" s="221"/>
      <c r="M141" s="221"/>
      <c r="N141" s="144"/>
    </row>
    <row r="142" spans="1:14" ht="13" hidden="1">
      <c r="A142" s="54"/>
      <c r="B142" s="53"/>
      <c r="C142" s="61"/>
      <c r="D142" s="98"/>
      <c r="E142" s="88"/>
      <c r="F142" s="128"/>
      <c r="G142" s="139"/>
      <c r="J142" s="221"/>
      <c r="K142" s="221"/>
      <c r="L142" s="221"/>
      <c r="M142" s="221"/>
      <c r="N142" s="144"/>
    </row>
    <row r="143" spans="1:14" ht="13" hidden="1">
      <c r="A143" s="54"/>
      <c r="B143" s="53"/>
      <c r="C143" s="61"/>
      <c r="D143" s="98"/>
      <c r="E143" s="88"/>
      <c r="F143" s="128"/>
      <c r="G143" s="139"/>
      <c r="J143" s="221"/>
      <c r="K143" s="221"/>
      <c r="L143" s="221"/>
      <c r="M143" s="221"/>
      <c r="N143" s="144"/>
    </row>
    <row r="144" spans="1:14" ht="13" hidden="1">
      <c r="A144" s="54"/>
      <c r="B144" s="53"/>
      <c r="C144" s="61"/>
      <c r="D144" s="98"/>
      <c r="E144" s="88"/>
      <c r="F144" s="128"/>
      <c r="G144" s="139"/>
      <c r="J144" s="221"/>
      <c r="K144" s="221"/>
      <c r="L144" s="221"/>
      <c r="M144" s="221"/>
      <c r="N144" s="144"/>
    </row>
    <row r="145" spans="1:14" ht="13" hidden="1">
      <c r="A145" s="54"/>
      <c r="B145" s="53"/>
      <c r="C145" s="61"/>
      <c r="D145" s="98"/>
      <c r="E145" s="88"/>
      <c r="F145" s="128"/>
      <c r="G145" s="139"/>
      <c r="J145" s="221"/>
      <c r="K145" s="221"/>
      <c r="L145" s="221"/>
      <c r="M145" s="221"/>
      <c r="N145" s="144"/>
    </row>
    <row r="146" spans="1:14" ht="13" hidden="1">
      <c r="A146" s="54"/>
      <c r="B146" s="53"/>
      <c r="C146" s="61"/>
      <c r="D146" s="98"/>
      <c r="E146" s="88"/>
      <c r="F146" s="128"/>
      <c r="G146" s="139"/>
      <c r="J146" s="221"/>
      <c r="K146" s="221"/>
      <c r="L146" s="221"/>
      <c r="M146" s="221"/>
      <c r="N146" s="144"/>
    </row>
    <row r="147" spans="1:14" ht="13" hidden="1">
      <c r="A147" s="54"/>
      <c r="B147" s="53"/>
      <c r="C147" s="61"/>
      <c r="D147" s="98"/>
      <c r="E147" s="88"/>
      <c r="F147" s="128"/>
      <c r="G147" s="139"/>
      <c r="J147" s="221"/>
      <c r="K147" s="221"/>
      <c r="L147" s="221"/>
      <c r="M147" s="221"/>
      <c r="N147" s="144"/>
    </row>
    <row r="148" spans="1:14" ht="13" hidden="1">
      <c r="A148" s="54"/>
      <c r="B148" s="53"/>
      <c r="C148" s="61"/>
      <c r="D148" s="98"/>
      <c r="E148" s="88"/>
      <c r="F148" s="128"/>
      <c r="G148" s="139"/>
      <c r="J148" s="221"/>
      <c r="K148" s="221"/>
      <c r="L148" s="221"/>
      <c r="M148" s="221"/>
      <c r="N148" s="144"/>
    </row>
    <row r="149" spans="1:14" ht="13" hidden="1">
      <c r="A149" s="54"/>
      <c r="B149" s="53"/>
      <c r="C149" s="61"/>
      <c r="D149" s="98"/>
      <c r="E149" s="88"/>
      <c r="F149" s="128"/>
      <c r="G149" s="139"/>
      <c r="J149" s="221"/>
      <c r="K149" s="221"/>
      <c r="L149" s="221"/>
      <c r="M149" s="221"/>
      <c r="N149" s="144"/>
    </row>
    <row r="150" spans="1:14" ht="13" hidden="1">
      <c r="A150" s="54"/>
      <c r="B150" s="53"/>
      <c r="C150" s="61"/>
      <c r="D150" s="98"/>
      <c r="E150" s="88"/>
      <c r="F150" s="128"/>
      <c r="G150" s="139"/>
      <c r="J150" s="221"/>
      <c r="K150" s="221"/>
      <c r="L150" s="221"/>
      <c r="M150" s="221"/>
      <c r="N150" s="144"/>
    </row>
    <row r="151" spans="1:14" ht="13" hidden="1">
      <c r="A151" s="54"/>
      <c r="B151" s="53"/>
      <c r="C151" s="61"/>
      <c r="D151" s="98"/>
      <c r="E151" s="88"/>
      <c r="F151" s="128"/>
      <c r="G151" s="139"/>
      <c r="J151" s="221"/>
      <c r="K151" s="221"/>
      <c r="L151" s="221"/>
      <c r="M151" s="221"/>
      <c r="N151" s="144"/>
    </row>
    <row r="152" spans="1:14" ht="13" hidden="1">
      <c r="A152" s="54"/>
      <c r="B152" s="53"/>
      <c r="C152" s="61"/>
      <c r="D152" s="98"/>
      <c r="E152" s="88"/>
      <c r="F152" s="128"/>
      <c r="G152" s="139"/>
      <c r="J152" s="221"/>
      <c r="K152" s="221"/>
      <c r="L152" s="221"/>
      <c r="M152" s="221"/>
      <c r="N152" s="144"/>
    </row>
    <row r="153" spans="1:14" ht="13" hidden="1">
      <c r="A153" s="54"/>
      <c r="B153" s="53"/>
      <c r="C153" s="61"/>
      <c r="D153" s="98"/>
      <c r="E153" s="88"/>
      <c r="F153" s="128"/>
      <c r="G153" s="139"/>
      <c r="J153" s="221"/>
      <c r="K153" s="221"/>
      <c r="L153" s="221"/>
      <c r="M153" s="221"/>
      <c r="N153" s="144"/>
    </row>
    <row r="154" spans="1:14" ht="13" hidden="1">
      <c r="A154" s="54"/>
      <c r="B154" s="53"/>
      <c r="C154" s="61"/>
      <c r="D154" s="98"/>
      <c r="E154" s="88"/>
      <c r="F154" s="128"/>
      <c r="G154" s="139"/>
      <c r="J154" s="221"/>
      <c r="K154" s="221"/>
      <c r="L154" s="221"/>
      <c r="M154" s="221"/>
      <c r="N154" s="144"/>
    </row>
    <row r="155" spans="1:14" ht="13" hidden="1">
      <c r="A155" s="54"/>
      <c r="B155" s="53"/>
      <c r="C155" s="61"/>
      <c r="D155" s="98"/>
      <c r="E155" s="88"/>
      <c r="F155" s="128"/>
      <c r="G155" s="139"/>
      <c r="J155" s="221"/>
      <c r="K155" s="221"/>
      <c r="L155" s="221"/>
      <c r="M155" s="221"/>
      <c r="N155" s="144"/>
    </row>
    <row r="156" spans="1:14" ht="13" hidden="1">
      <c r="A156" s="54"/>
      <c r="B156" s="53"/>
      <c r="C156" s="61"/>
      <c r="D156" s="98"/>
      <c r="E156" s="88"/>
      <c r="F156" s="128"/>
      <c r="G156" s="139"/>
      <c r="J156" s="221"/>
      <c r="K156" s="221"/>
      <c r="L156" s="221"/>
      <c r="M156" s="221"/>
      <c r="N156" s="144"/>
    </row>
    <row r="157" spans="1:14" ht="13" hidden="1">
      <c r="A157" s="54"/>
      <c r="B157" s="53"/>
      <c r="C157" s="61"/>
      <c r="D157" s="98"/>
      <c r="E157" s="88"/>
      <c r="F157" s="128"/>
      <c r="G157" s="139"/>
      <c r="J157" s="221"/>
      <c r="K157" s="221"/>
      <c r="L157" s="221"/>
      <c r="M157" s="221"/>
      <c r="N157" s="144"/>
    </row>
    <row r="158" spans="1:14" ht="13" hidden="1">
      <c r="A158" s="54"/>
      <c r="B158" s="53"/>
      <c r="C158" s="61"/>
      <c r="D158" s="98"/>
      <c r="E158" s="88"/>
      <c r="F158" s="128"/>
      <c r="G158" s="139"/>
      <c r="J158" s="221"/>
      <c r="K158" s="221"/>
      <c r="L158" s="221"/>
      <c r="M158" s="221"/>
      <c r="N158" s="144"/>
    </row>
    <row r="159" spans="1:14" ht="13" hidden="1">
      <c r="A159" s="54"/>
      <c r="B159" s="53"/>
      <c r="C159" s="61"/>
      <c r="D159" s="98"/>
      <c r="E159" s="88"/>
      <c r="F159" s="128"/>
      <c r="G159" s="139"/>
      <c r="J159" s="221"/>
      <c r="K159" s="221"/>
      <c r="L159" s="221"/>
      <c r="M159" s="221"/>
      <c r="N159" s="144"/>
    </row>
    <row r="160" spans="1:14" ht="13" hidden="1">
      <c r="A160" s="54"/>
      <c r="B160" s="53"/>
      <c r="C160" s="61"/>
      <c r="D160" s="98"/>
      <c r="E160" s="88"/>
      <c r="F160" s="128"/>
      <c r="G160" s="139"/>
      <c r="J160" s="221"/>
      <c r="K160" s="221"/>
      <c r="L160" s="221"/>
      <c r="M160" s="221"/>
      <c r="N160" s="144"/>
    </row>
    <row r="161" spans="1:14" ht="13" hidden="1">
      <c r="A161" s="54"/>
      <c r="B161" s="53"/>
      <c r="C161" s="61"/>
      <c r="D161" s="98"/>
      <c r="E161" s="88"/>
      <c r="F161" s="128"/>
      <c r="G161" s="139"/>
      <c r="J161" s="221"/>
      <c r="K161" s="221"/>
      <c r="L161" s="221"/>
      <c r="M161" s="221"/>
      <c r="N161" s="144"/>
    </row>
    <row r="162" spans="1:14" ht="13" hidden="1">
      <c r="A162" s="54"/>
      <c r="B162" s="53"/>
      <c r="C162" s="61"/>
      <c r="D162" s="98"/>
      <c r="E162" s="88"/>
      <c r="F162" s="128"/>
      <c r="G162" s="139"/>
      <c r="J162" s="221"/>
      <c r="K162" s="221"/>
      <c r="L162" s="221"/>
      <c r="M162" s="221"/>
      <c r="N162" s="144"/>
    </row>
    <row r="163" spans="1:14" ht="13" hidden="1">
      <c r="A163" s="54"/>
      <c r="B163" s="53"/>
      <c r="C163" s="61"/>
      <c r="D163" s="98"/>
      <c r="E163" s="88"/>
      <c r="F163" s="128"/>
      <c r="G163" s="139"/>
      <c r="J163" s="221"/>
      <c r="K163" s="221"/>
      <c r="L163" s="221"/>
      <c r="M163" s="221"/>
      <c r="N163" s="144"/>
    </row>
    <row r="164" spans="1:14" ht="13" hidden="1">
      <c r="A164" s="54"/>
      <c r="B164" s="53"/>
      <c r="C164" s="61"/>
      <c r="D164" s="98"/>
      <c r="E164" s="88"/>
      <c r="F164" s="128"/>
      <c r="G164" s="139"/>
      <c r="J164" s="221"/>
      <c r="K164" s="221"/>
      <c r="L164" s="221"/>
      <c r="M164" s="221"/>
      <c r="N164" s="144"/>
    </row>
    <row r="165" spans="1:14" ht="13" hidden="1">
      <c r="A165" s="54"/>
      <c r="B165" s="53"/>
      <c r="C165" s="61"/>
      <c r="D165" s="98"/>
      <c r="E165" s="88"/>
      <c r="F165" s="128"/>
      <c r="G165" s="139"/>
      <c r="J165" s="221"/>
      <c r="K165" s="221"/>
      <c r="L165" s="221"/>
      <c r="M165" s="221"/>
      <c r="N165" s="144"/>
    </row>
    <row r="166" spans="1:14" ht="13" hidden="1">
      <c r="A166" s="54"/>
      <c r="B166" s="53"/>
      <c r="C166" s="61"/>
      <c r="D166" s="98"/>
      <c r="E166" s="88"/>
      <c r="F166" s="128"/>
      <c r="G166" s="139"/>
      <c r="J166" s="221"/>
      <c r="K166" s="221"/>
      <c r="L166" s="221"/>
      <c r="M166" s="221"/>
      <c r="N166" s="144"/>
    </row>
    <row r="167" spans="1:14" ht="13" hidden="1">
      <c r="A167" s="54"/>
      <c r="B167" s="53"/>
      <c r="C167" s="61"/>
      <c r="D167" s="98"/>
      <c r="E167" s="88"/>
      <c r="F167" s="128"/>
      <c r="G167" s="139"/>
      <c r="J167" s="221"/>
      <c r="K167" s="221"/>
      <c r="L167" s="221"/>
      <c r="M167" s="221"/>
      <c r="N167" s="144"/>
    </row>
    <row r="168" spans="1:14" ht="13" hidden="1">
      <c r="A168" s="54"/>
      <c r="B168" s="53"/>
      <c r="C168" s="61"/>
      <c r="D168" s="98"/>
      <c r="E168" s="88"/>
      <c r="F168" s="128"/>
      <c r="G168" s="139"/>
      <c r="J168" s="221"/>
      <c r="K168" s="221"/>
      <c r="L168" s="221"/>
      <c r="M168" s="221"/>
      <c r="N168" s="144"/>
    </row>
    <row r="169" spans="1:14" ht="13" hidden="1">
      <c r="A169" s="54"/>
      <c r="B169" s="53"/>
      <c r="C169" s="61"/>
      <c r="D169" s="98"/>
      <c r="E169" s="88"/>
      <c r="F169" s="128"/>
      <c r="G169" s="139"/>
      <c r="J169" s="221"/>
      <c r="K169" s="221"/>
      <c r="L169" s="221"/>
      <c r="M169" s="221"/>
      <c r="N169" s="144"/>
    </row>
    <row r="170" spans="1:14" ht="13" hidden="1">
      <c r="A170" s="54"/>
      <c r="B170" s="53"/>
      <c r="C170" s="61"/>
      <c r="D170" s="98"/>
      <c r="E170" s="88"/>
      <c r="F170" s="128"/>
      <c r="G170" s="139"/>
      <c r="J170" s="221"/>
      <c r="K170" s="221"/>
      <c r="L170" s="221"/>
      <c r="M170" s="221"/>
      <c r="N170" s="144"/>
    </row>
    <row r="171" spans="1:14" ht="13" hidden="1">
      <c r="A171" s="54"/>
      <c r="B171" s="53"/>
      <c r="C171" s="61"/>
      <c r="D171" s="98"/>
      <c r="E171" s="88"/>
      <c r="F171" s="128"/>
      <c r="G171" s="139"/>
      <c r="J171" s="221"/>
      <c r="K171" s="221"/>
      <c r="L171" s="221"/>
      <c r="M171" s="221"/>
      <c r="N171" s="144"/>
    </row>
    <row r="172" spans="1:14" ht="13" hidden="1">
      <c r="A172" s="54"/>
      <c r="B172" s="53"/>
      <c r="C172" s="61"/>
      <c r="D172" s="98"/>
      <c r="E172" s="88"/>
      <c r="F172" s="128"/>
      <c r="G172" s="139"/>
      <c r="J172" s="221"/>
      <c r="K172" s="221"/>
      <c r="L172" s="221"/>
      <c r="M172" s="221"/>
      <c r="N172" s="144"/>
    </row>
    <row r="173" spans="1:14" ht="13" hidden="1">
      <c r="A173" s="54"/>
      <c r="B173" s="53"/>
      <c r="C173" s="61"/>
      <c r="D173" s="98"/>
      <c r="E173" s="88"/>
      <c r="F173" s="128"/>
      <c r="G173" s="139"/>
      <c r="J173" s="221"/>
      <c r="K173" s="221"/>
      <c r="L173" s="221"/>
      <c r="M173" s="221"/>
      <c r="N173" s="144"/>
    </row>
    <row r="174" spans="1:14" ht="13" hidden="1">
      <c r="A174" s="54"/>
      <c r="B174" s="53"/>
      <c r="C174" s="61"/>
      <c r="D174" s="98"/>
      <c r="E174" s="88"/>
      <c r="F174" s="128"/>
      <c r="G174" s="139"/>
      <c r="J174" s="221"/>
      <c r="K174" s="221"/>
      <c r="L174" s="221"/>
      <c r="M174" s="221"/>
      <c r="N174" s="144"/>
    </row>
    <row r="175" spans="1:14" ht="13" hidden="1">
      <c r="A175" s="54"/>
      <c r="B175" s="53"/>
      <c r="C175" s="61"/>
      <c r="D175" s="98"/>
      <c r="E175" s="88"/>
      <c r="F175" s="128"/>
      <c r="G175" s="139"/>
      <c r="J175" s="221"/>
      <c r="K175" s="221"/>
      <c r="L175" s="221"/>
      <c r="M175" s="221"/>
      <c r="N175" s="144"/>
    </row>
    <row r="176" spans="1:14" ht="13" hidden="1">
      <c r="A176" s="54"/>
      <c r="B176" s="53"/>
      <c r="C176" s="61"/>
      <c r="D176" s="98"/>
      <c r="E176" s="88"/>
      <c r="F176" s="128"/>
      <c r="G176" s="139"/>
      <c r="J176" s="221"/>
      <c r="K176" s="221"/>
      <c r="L176" s="221"/>
      <c r="M176" s="221"/>
      <c r="N176" s="144"/>
    </row>
    <row r="177" spans="1:14" ht="13" hidden="1">
      <c r="A177" s="54"/>
      <c r="B177" s="53"/>
      <c r="C177" s="61"/>
      <c r="D177" s="98"/>
      <c r="E177" s="88"/>
      <c r="F177" s="128"/>
      <c r="G177" s="139"/>
      <c r="J177" s="221"/>
      <c r="K177" s="221"/>
      <c r="L177" s="221"/>
      <c r="M177" s="221"/>
      <c r="N177" s="144"/>
    </row>
    <row r="178" spans="1:14" ht="13" hidden="1">
      <c r="A178" s="54"/>
      <c r="B178" s="53"/>
      <c r="C178" s="61"/>
      <c r="D178" s="98"/>
      <c r="E178" s="88"/>
      <c r="F178" s="128"/>
      <c r="G178" s="139"/>
      <c r="J178" s="221"/>
      <c r="K178" s="221"/>
      <c r="L178" s="221"/>
      <c r="M178" s="221"/>
      <c r="N178" s="144"/>
    </row>
    <row r="179" spans="1:14" ht="13" hidden="1">
      <c r="A179" s="54"/>
      <c r="B179" s="53"/>
      <c r="C179" s="61"/>
      <c r="D179" s="98"/>
      <c r="E179" s="88"/>
      <c r="F179" s="128"/>
      <c r="G179" s="139"/>
      <c r="J179" s="221"/>
      <c r="K179" s="221"/>
      <c r="L179" s="221"/>
      <c r="M179" s="221"/>
      <c r="N179" s="144"/>
    </row>
    <row r="180" spans="1:14" ht="13" hidden="1">
      <c r="A180" s="54"/>
      <c r="B180" s="53"/>
      <c r="C180" s="61"/>
      <c r="D180" s="98"/>
      <c r="E180" s="88"/>
      <c r="F180" s="128"/>
      <c r="G180" s="139"/>
      <c r="J180" s="221"/>
      <c r="K180" s="221"/>
      <c r="L180" s="221"/>
      <c r="M180" s="221"/>
      <c r="N180" s="144"/>
    </row>
    <row r="181" spans="1:14" ht="13" hidden="1">
      <c r="A181" s="54"/>
      <c r="B181" s="53"/>
      <c r="C181" s="61"/>
      <c r="D181" s="98"/>
      <c r="E181" s="88"/>
      <c r="F181" s="128"/>
      <c r="G181" s="139"/>
      <c r="J181" s="221"/>
      <c r="K181" s="221"/>
      <c r="L181" s="221"/>
      <c r="M181" s="221"/>
      <c r="N181" s="144"/>
    </row>
    <row r="182" spans="1:14" ht="13" hidden="1">
      <c r="A182" s="54"/>
      <c r="B182" s="53"/>
      <c r="C182" s="61"/>
      <c r="D182" s="98"/>
      <c r="E182" s="88"/>
      <c r="F182" s="128"/>
      <c r="G182" s="139"/>
      <c r="J182" s="221"/>
      <c r="K182" s="221"/>
      <c r="L182" s="221"/>
      <c r="M182" s="221"/>
      <c r="N182" s="144"/>
    </row>
    <row r="183" spans="1:14" ht="13" hidden="1">
      <c r="A183" s="54"/>
      <c r="B183" s="53"/>
      <c r="C183" s="61"/>
      <c r="D183" s="98"/>
      <c r="E183" s="88"/>
      <c r="F183" s="128"/>
      <c r="G183" s="139"/>
      <c r="J183" s="221"/>
      <c r="K183" s="221"/>
      <c r="L183" s="221"/>
      <c r="M183" s="221"/>
      <c r="N183" s="144"/>
    </row>
    <row r="184" spans="1:14" ht="13" hidden="1">
      <c r="A184" s="54"/>
      <c r="B184" s="53"/>
      <c r="C184" s="61"/>
      <c r="D184" s="98"/>
      <c r="E184" s="88"/>
      <c r="F184" s="128"/>
      <c r="G184" s="139"/>
      <c r="J184" s="221"/>
      <c r="K184" s="221"/>
      <c r="L184" s="221"/>
      <c r="M184" s="221"/>
      <c r="N184" s="144"/>
    </row>
    <row r="185" spans="1:14" ht="13" hidden="1">
      <c r="A185" s="54"/>
      <c r="B185" s="53"/>
      <c r="C185" s="61"/>
      <c r="D185" s="98"/>
      <c r="E185" s="88"/>
      <c r="F185" s="128"/>
      <c r="G185" s="139"/>
      <c r="J185" s="221"/>
      <c r="K185" s="221"/>
      <c r="L185" s="221"/>
      <c r="M185" s="221"/>
      <c r="N185" s="144"/>
    </row>
    <row r="186" spans="1:14" ht="13" hidden="1">
      <c r="A186" s="54"/>
      <c r="B186" s="53"/>
      <c r="C186" s="61"/>
      <c r="D186" s="98"/>
      <c r="E186" s="88"/>
      <c r="F186" s="128"/>
      <c r="G186" s="139"/>
      <c r="J186" s="221"/>
      <c r="K186" s="221"/>
      <c r="L186" s="221"/>
      <c r="M186" s="221"/>
      <c r="N186" s="144"/>
    </row>
    <row r="187" spans="1:14" ht="13" hidden="1">
      <c r="A187" s="54"/>
      <c r="B187" s="53"/>
      <c r="C187" s="61"/>
      <c r="D187" s="98"/>
      <c r="E187" s="88"/>
      <c r="F187" s="128"/>
      <c r="G187" s="139"/>
      <c r="J187" s="221"/>
      <c r="K187" s="221"/>
      <c r="L187" s="221"/>
      <c r="M187" s="221"/>
      <c r="N187" s="144"/>
    </row>
    <row r="188" spans="1:14" ht="13" hidden="1">
      <c r="A188" s="54"/>
      <c r="B188" s="53"/>
      <c r="C188" s="61"/>
      <c r="D188" s="98"/>
      <c r="E188" s="88"/>
      <c r="F188" s="128"/>
      <c r="G188" s="139"/>
      <c r="J188" s="221"/>
      <c r="K188" s="221"/>
      <c r="L188" s="221"/>
      <c r="M188" s="221"/>
      <c r="N188" s="144"/>
    </row>
    <row r="189" spans="1:14" hidden="1">
      <c r="A189" s="54"/>
      <c r="B189" s="53"/>
      <c r="C189" s="61"/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1:14" hidden="1">
      <c r="A190" s="54"/>
      <c r="B190" s="53"/>
      <c r="C190" s="61"/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1:14" hidden="1">
      <c r="A191" s="54"/>
      <c r="B191" s="53"/>
      <c r="C191" s="61"/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1:14" hidden="1">
      <c r="A192" s="54"/>
      <c r="B192" s="53"/>
      <c r="C192" s="61"/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1:14" hidden="1">
      <c r="A193" s="54"/>
      <c r="B193" s="53"/>
      <c r="C193" s="61"/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1:14" hidden="1">
      <c r="A194" s="54"/>
      <c r="B194" s="53"/>
      <c r="C194" s="61"/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1:14" hidden="1">
      <c r="A195" s="54"/>
      <c r="B195" s="53"/>
      <c r="C195" s="61"/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1:14" hidden="1">
      <c r="A196" s="54"/>
      <c r="B196" s="53"/>
      <c r="C196" s="61"/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1:14" hidden="1">
      <c r="A197" s="54"/>
      <c r="B197" s="53"/>
      <c r="C197" s="61"/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1:14" hidden="1">
      <c r="A198" s="54"/>
      <c r="B198" s="53"/>
      <c r="C198" s="61"/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1:14" hidden="1">
      <c r="A199" s="54"/>
      <c r="B199" s="53"/>
      <c r="C199" s="61"/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1:14" hidden="1">
      <c r="A200" s="54"/>
      <c r="B200" s="53"/>
      <c r="C200" s="61"/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1:14" hidden="1">
      <c r="A201" s="54"/>
      <c r="B201" s="53"/>
      <c r="C201" s="61"/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1:14" hidden="1">
      <c r="A202" s="54"/>
      <c r="B202" s="53"/>
      <c r="C202" s="61"/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1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1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1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1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1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1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320960249</v>
      </c>
    </row>
    <row r="712" spans="5:14" hidden="1"/>
    <row r="713" spans="5:14" hidden="1"/>
    <row r="714" spans="5:14" hidden="1"/>
    <row r="715" spans="5:14" hidden="1">
      <c r="G715" s="34">
        <v>-33575189</v>
      </c>
    </row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76" priority="25" operator="containsText" text="ERROR">
      <formula>NOT(ISERROR(SEARCH("ERROR",F38)))</formula>
    </cfRule>
  </conditionalFormatting>
  <conditionalFormatting sqref="J38">
    <cfRule type="containsText" dxfId="275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3.7265625" style="26" bestFit="1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121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67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5545495345.6000004</v>
      </c>
      <c r="F10" s="73">
        <v>2429538326.54</v>
      </c>
      <c r="G10" s="73">
        <v>7975033672.1400003</v>
      </c>
      <c r="H10" s="49"/>
      <c r="I10" s="73">
        <v>11836151024.42</v>
      </c>
      <c r="J10" s="73">
        <v>-3676832051.6599998</v>
      </c>
      <c r="K10" s="73">
        <v>8159318972.7599993</v>
      </c>
      <c r="L10" s="49"/>
      <c r="M10" s="73">
        <v>-184285300.62</v>
      </c>
      <c r="N10" s="83"/>
    </row>
    <row r="11" spans="1:14" ht="44.25" customHeight="1">
      <c r="B11" s="220" t="s">
        <v>88</v>
      </c>
      <c r="C11" s="220"/>
      <c r="D11" s="49"/>
      <c r="E11" s="46">
        <v>5545495345.6000004</v>
      </c>
      <c r="F11" s="46">
        <v>2280803948.7799997</v>
      </c>
      <c r="G11" s="46">
        <v>7826299294.3800001</v>
      </c>
      <c r="H11" s="49"/>
      <c r="I11" s="46">
        <v>7865906494.3399992</v>
      </c>
      <c r="J11" s="46">
        <v>0</v>
      </c>
      <c r="K11" s="46">
        <v>7865906494.3399992</v>
      </c>
      <c r="L11" s="49"/>
      <c r="M11" s="46">
        <v>-39607199.960000008</v>
      </c>
      <c r="N11" s="45"/>
    </row>
    <row r="12" spans="1:14">
      <c r="B12" s="10">
        <v>1</v>
      </c>
      <c r="C12" s="11" t="s">
        <v>89</v>
      </c>
      <c r="E12" s="189">
        <v>86026700</v>
      </c>
      <c r="F12" s="189">
        <v>0</v>
      </c>
      <c r="G12" s="57">
        <v>86026700</v>
      </c>
      <c r="H12" s="49"/>
      <c r="I12" s="57"/>
      <c r="J12" s="189">
        <v>86026700</v>
      </c>
      <c r="K12" s="57">
        <v>86026700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86026700</v>
      </c>
      <c r="J13" s="56">
        <v>-86026700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3417888510.9200001</v>
      </c>
      <c r="F14" s="57">
        <v>0</v>
      </c>
      <c r="G14" s="57">
        <v>3417888510.9200001</v>
      </c>
      <c r="H14" s="49"/>
      <c r="I14" s="57">
        <v>3425574502.9200001</v>
      </c>
      <c r="J14" s="57">
        <v>0</v>
      </c>
      <c r="K14" s="57">
        <v>3425574502.9200001</v>
      </c>
      <c r="L14" s="49"/>
      <c r="M14" s="208">
        <v>-7685992</v>
      </c>
      <c r="N14" s="50" t="s">
        <v>38</v>
      </c>
    </row>
    <row r="15" spans="1:14">
      <c r="B15" s="2">
        <v>4</v>
      </c>
      <c r="C15" s="8" t="s">
        <v>92</v>
      </c>
      <c r="E15" s="56">
        <v>1235475545.6400001</v>
      </c>
      <c r="F15" s="56">
        <v>0</v>
      </c>
      <c r="G15" s="56">
        <v>1235475545.6400001</v>
      </c>
      <c r="H15" s="49"/>
      <c r="I15" s="56">
        <v>1071891069.1200001</v>
      </c>
      <c r="J15" s="56">
        <v>0</v>
      </c>
      <c r="K15" s="56">
        <v>1071891069.1200001</v>
      </c>
      <c r="L15" s="49"/>
      <c r="M15" s="56">
        <v>163584476.51999998</v>
      </c>
      <c r="N15" s="51" t="s">
        <v>39</v>
      </c>
    </row>
    <row r="16" spans="1:14">
      <c r="B16" s="10">
        <v>5</v>
      </c>
      <c r="C16" s="11" t="s">
        <v>93</v>
      </c>
      <c r="E16" s="189">
        <v>608116651</v>
      </c>
      <c r="F16" s="57">
        <v>-148734377.76000002</v>
      </c>
      <c r="G16" s="57">
        <v>459382273.24000001</v>
      </c>
      <c r="H16" s="49"/>
      <c r="I16" s="57">
        <v>459382273.24000001</v>
      </c>
      <c r="J16" s="57">
        <v>0</v>
      </c>
      <c r="K16" s="57">
        <v>459382273.24000001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60160000</v>
      </c>
      <c r="F17" s="56">
        <v>0</v>
      </c>
      <c r="G17" s="56">
        <v>60160000</v>
      </c>
      <c r="H17" s="49"/>
      <c r="I17" s="56">
        <v>60160000</v>
      </c>
      <c r="J17" s="56">
        <v>0</v>
      </c>
      <c r="K17" s="56">
        <v>60160000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137827938.04000002</v>
      </c>
      <c r="F18" s="189">
        <v>0</v>
      </c>
      <c r="G18" s="57">
        <v>137827938.04000002</v>
      </c>
      <c r="H18" s="49"/>
      <c r="I18" s="57">
        <v>137814411.44</v>
      </c>
      <c r="J18" s="57">
        <v>0</v>
      </c>
      <c r="K18" s="57">
        <v>137814411.44</v>
      </c>
      <c r="L18" s="49"/>
      <c r="M18" s="57">
        <v>13526.600000023842</v>
      </c>
      <c r="N18" s="50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/>
      <c r="F19" s="56">
        <v>2429538326.54</v>
      </c>
      <c r="G19" s="56">
        <v>2429538326.54</v>
      </c>
      <c r="H19" s="98"/>
      <c r="I19" s="56">
        <v>2464310128.54</v>
      </c>
      <c r="J19" s="56">
        <v>0</v>
      </c>
      <c r="K19" s="56">
        <v>2464310128.54</v>
      </c>
      <c r="L19" s="98"/>
      <c r="M19" s="208">
        <v>-34771802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>
        <v>160747409.08000001</v>
      </c>
      <c r="J22" s="189">
        <v>0</v>
      </c>
      <c r="K22" s="189">
        <v>160747409.08000001</v>
      </c>
      <c r="L22" s="98"/>
      <c r="M22" s="208">
        <v>-160747409.08000001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3816819755.6599998</v>
      </c>
      <c r="J23" s="46">
        <v>-3676832051.6599998</v>
      </c>
      <c r="K23" s="46">
        <v>139987704</v>
      </c>
      <c r="L23" s="98"/>
      <c r="M23" s="46">
        <v>-139987704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68764600</v>
      </c>
      <c r="J24" s="56">
        <v>0</v>
      </c>
      <c r="K24" s="56">
        <v>68764600</v>
      </c>
      <c r="L24" s="98"/>
      <c r="M24" s="208">
        <v>-68764600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2604940982.54</v>
      </c>
      <c r="J25" s="189">
        <v>-2604940982.54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71223104</v>
      </c>
      <c r="J26" s="56">
        <v>0</v>
      </c>
      <c r="K26" s="56">
        <v>71223104</v>
      </c>
      <c r="L26" s="98"/>
      <c r="M26" s="208">
        <v>-71223104</v>
      </c>
      <c r="N26" s="51" t="s">
        <v>38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>
        <v>1071891069.1200001</v>
      </c>
      <c r="J27" s="189">
        <v>-1071891069.1200001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148734377.76000002</v>
      </c>
      <c r="G29" s="46">
        <v>148734377.76000002</v>
      </c>
      <c r="H29" s="98"/>
      <c r="I29" s="46">
        <v>153424774.42000002</v>
      </c>
      <c r="J29" s="46">
        <v>0</v>
      </c>
      <c r="K29" s="46">
        <v>153424774.42000002</v>
      </c>
      <c r="L29" s="98"/>
      <c r="M29" s="46">
        <v>-4690396.6599999964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148734377.76000002</v>
      </c>
      <c r="G30" s="189">
        <v>148734377.76000002</v>
      </c>
      <c r="H30" s="98"/>
      <c r="I30" s="189">
        <v>153424774.42000002</v>
      </c>
      <c r="J30" s="189">
        <v>0</v>
      </c>
      <c r="K30" s="189">
        <v>153424774.42000002</v>
      </c>
      <c r="L30" s="98"/>
      <c r="M30" s="189">
        <v>-4690396.6599999964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5545495345.6000004</v>
      </c>
      <c r="F37" s="30">
        <v>2429538326.54</v>
      </c>
      <c r="G37" s="30">
        <v>7975033672.1400003</v>
      </c>
      <c r="H37" s="49"/>
      <c r="I37" s="30">
        <v>11836151024.42</v>
      </c>
      <c r="J37" s="30">
        <v>-3676832051.6599998</v>
      </c>
      <c r="K37" s="30">
        <v>8159318972.7599993</v>
      </c>
      <c r="L37" s="49"/>
      <c r="M37" s="30">
        <v>-184285300.62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202</v>
      </c>
      <c r="B42" s="85"/>
      <c r="C42" s="84" t="s">
        <v>9</v>
      </c>
      <c r="D42" s="98"/>
      <c r="E42" s="88"/>
      <c r="F42" s="89"/>
      <c r="G42" s="176">
        <v>2429538326.54</v>
      </c>
      <c r="J42" s="221" t="s">
        <v>205</v>
      </c>
      <c r="K42" s="221"/>
      <c r="L42" s="221"/>
      <c r="M42" s="221"/>
      <c r="N42" s="144" t="s">
        <v>32</v>
      </c>
    </row>
    <row r="43" spans="1:14" hidden="1">
      <c r="A43" s="117" t="s">
        <v>210</v>
      </c>
      <c r="B43" s="122"/>
      <c r="C43" s="121" t="s">
        <v>26</v>
      </c>
      <c r="D43" s="98"/>
      <c r="E43" s="88"/>
      <c r="F43" s="89"/>
      <c r="G43" s="176">
        <v>-2057338</v>
      </c>
      <c r="J43" s="221" t="s">
        <v>206</v>
      </c>
      <c r="K43" s="221"/>
      <c r="L43" s="221"/>
      <c r="M43" s="221"/>
      <c r="N43" s="144" t="s">
        <v>32</v>
      </c>
    </row>
    <row r="44" spans="1:14" hidden="1">
      <c r="A44" s="117" t="s">
        <v>204</v>
      </c>
      <c r="B44" s="122"/>
      <c r="C44" s="121" t="s">
        <v>26</v>
      </c>
      <c r="D44" s="98"/>
      <c r="E44" s="88"/>
      <c r="F44" s="89"/>
      <c r="G44" s="176">
        <v>2057338</v>
      </c>
      <c r="J44" s="221" t="s">
        <v>208</v>
      </c>
      <c r="K44" s="221"/>
      <c r="L44" s="221"/>
      <c r="M44" s="221"/>
      <c r="N44" s="144" t="s">
        <v>26</v>
      </c>
    </row>
    <row r="45" spans="1:14" hidden="1">
      <c r="A45" s="117" t="s">
        <v>210</v>
      </c>
      <c r="B45" s="122"/>
      <c r="C45" s="121" t="s">
        <v>26</v>
      </c>
      <c r="D45" s="98"/>
      <c r="E45" s="88"/>
      <c r="F45" s="89"/>
      <c r="G45" s="93">
        <v>-146677039.76000002</v>
      </c>
      <c r="J45" s="221" t="s">
        <v>207</v>
      </c>
      <c r="K45" s="221"/>
      <c r="L45" s="221"/>
      <c r="M45" s="221"/>
      <c r="N45" s="144" t="s">
        <v>26</v>
      </c>
    </row>
    <row r="46" spans="1:14" hidden="1">
      <c r="A46" s="117" t="s">
        <v>204</v>
      </c>
      <c r="B46" s="122"/>
      <c r="C46" s="121" t="s">
        <v>26</v>
      </c>
      <c r="D46" s="98"/>
      <c r="E46" s="88"/>
      <c r="F46" s="128"/>
      <c r="G46" s="93">
        <v>146677039.76000002</v>
      </c>
      <c r="J46" s="221"/>
      <c r="K46" s="221"/>
      <c r="L46" s="221"/>
      <c r="M46" s="221"/>
      <c r="N46" s="144"/>
    </row>
    <row r="47" spans="1:14" hidden="1">
      <c r="A47" s="54"/>
      <c r="B47" s="85"/>
      <c r="C47" s="121"/>
      <c r="D47" s="98"/>
      <c r="E47" s="88"/>
      <c r="F47" s="89"/>
      <c r="G47" s="93"/>
      <c r="J47" s="221"/>
      <c r="K47" s="221"/>
      <c r="L47" s="221"/>
      <c r="M47" s="221"/>
      <c r="N47" s="144"/>
    </row>
    <row r="48" spans="1:14" hidden="1">
      <c r="A48" s="54"/>
      <c r="B48" s="53"/>
      <c r="C48" s="121"/>
      <c r="D48" s="98"/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A49" s="54"/>
      <c r="B49" s="53"/>
      <c r="C49" s="121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121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2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2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2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2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2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2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2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54"/>
      <c r="B68" s="53"/>
      <c r="C68" s="62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54"/>
      <c r="B69" s="53"/>
      <c r="C69" s="62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54"/>
      <c r="B70" s="53"/>
      <c r="C70" s="62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54"/>
      <c r="B71" s="53"/>
      <c r="C71" s="62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54"/>
      <c r="B72" s="53"/>
      <c r="C72" s="62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54"/>
      <c r="B73" s="53"/>
      <c r="C73" s="62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54"/>
      <c r="B74" s="53"/>
      <c r="C74" s="62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54"/>
      <c r="B75" s="53"/>
      <c r="C75" s="62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54"/>
      <c r="B76" s="53"/>
      <c r="C76" s="62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54"/>
      <c r="B77" s="53"/>
      <c r="C77" s="62"/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54"/>
      <c r="B78" s="53"/>
      <c r="C78" s="62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54"/>
      <c r="B79" s="53"/>
      <c r="C79" s="62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54"/>
      <c r="B80" s="53"/>
      <c r="C80" s="62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54"/>
      <c r="B81" s="53"/>
      <c r="C81" s="62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54"/>
      <c r="B82" s="53"/>
      <c r="C82" s="62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54"/>
      <c r="B83" s="53"/>
      <c r="C83" s="62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54"/>
      <c r="B84" s="53"/>
      <c r="C84" s="62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54"/>
      <c r="B85" s="53"/>
      <c r="C85" s="62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54"/>
      <c r="B86" s="53"/>
      <c r="C86" s="62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54"/>
      <c r="B87" s="53"/>
      <c r="C87" s="62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54"/>
      <c r="B88" s="53"/>
      <c r="C88" s="62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54"/>
      <c r="B89" s="53"/>
      <c r="C89" s="62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54"/>
      <c r="B90" s="53"/>
      <c r="C90" s="62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54"/>
      <c r="B91" s="53"/>
      <c r="C91" s="62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54"/>
      <c r="B92" s="53"/>
      <c r="C92" s="62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54"/>
      <c r="B93" s="53"/>
      <c r="C93" s="62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54"/>
      <c r="B94" s="53"/>
      <c r="C94" s="62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54"/>
      <c r="B95" s="53"/>
      <c r="C95" s="62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54"/>
      <c r="B96" s="53"/>
      <c r="C96" s="62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54"/>
      <c r="B97" s="53"/>
      <c r="C97" s="62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54"/>
      <c r="B98" s="53"/>
      <c r="C98" s="62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54"/>
      <c r="B99" s="53"/>
      <c r="C99" s="62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54"/>
      <c r="B100" s="53"/>
      <c r="C100" s="62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54"/>
      <c r="B101" s="53"/>
      <c r="C101" s="62"/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54"/>
      <c r="B102" s="53"/>
      <c r="C102" s="62"/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54"/>
      <c r="B103" s="53"/>
      <c r="C103" s="62"/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54"/>
      <c r="B104" s="53"/>
      <c r="C104" s="62"/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54"/>
      <c r="B105" s="53"/>
      <c r="C105" s="62"/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54"/>
      <c r="B106" s="53"/>
      <c r="C106" s="62"/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54"/>
      <c r="B107" s="53"/>
      <c r="C107" s="62"/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54"/>
      <c r="B108" s="53"/>
      <c r="C108" s="62"/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54"/>
      <c r="B109" s="53"/>
      <c r="C109" s="62"/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54"/>
      <c r="B110" s="53"/>
      <c r="C110" s="62"/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54"/>
      <c r="B111" s="53"/>
      <c r="C111" s="62"/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54"/>
      <c r="B112" s="53"/>
      <c r="C112" s="62"/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54"/>
      <c r="B113" s="53"/>
      <c r="C113" s="62"/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54"/>
      <c r="B114" s="53"/>
      <c r="C114" s="62"/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54"/>
      <c r="B115" s="53"/>
      <c r="C115" s="62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54"/>
      <c r="B116" s="53"/>
      <c r="C116" s="62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54"/>
      <c r="B117" s="53"/>
      <c r="C117" s="62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54"/>
      <c r="B118" s="53"/>
      <c r="C118" s="62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54"/>
      <c r="B119" s="53"/>
      <c r="C119" s="62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54"/>
      <c r="B120" s="53"/>
      <c r="C120" s="62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54"/>
      <c r="B121" s="53"/>
      <c r="C121" s="62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54"/>
      <c r="B122" s="53"/>
      <c r="C122" s="62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54"/>
      <c r="B123" s="53"/>
      <c r="C123" s="62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54"/>
      <c r="B124" s="53"/>
      <c r="C124" s="62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54"/>
      <c r="B125" s="53"/>
      <c r="C125" s="62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54"/>
      <c r="B126" s="53"/>
      <c r="C126" s="62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54"/>
      <c r="B127" s="53"/>
      <c r="C127" s="62"/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54"/>
      <c r="B128" s="53"/>
      <c r="C128" s="62"/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54"/>
      <c r="B129" s="53"/>
      <c r="C129" s="62"/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54"/>
      <c r="B130" s="53"/>
      <c r="C130" s="62"/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A131" s="54"/>
      <c r="B131" s="53"/>
      <c r="C131" s="62"/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A132" s="54"/>
      <c r="B132" s="53"/>
      <c r="C132" s="62"/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A133" s="54"/>
      <c r="B133" s="53"/>
      <c r="C133" s="62"/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A134" s="54"/>
      <c r="B134" s="53"/>
      <c r="C134" s="62"/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A135" s="54"/>
      <c r="B135" s="53"/>
      <c r="C135" s="62"/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A136" s="54"/>
      <c r="B136" s="53"/>
      <c r="C136" s="62"/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A137" s="54"/>
      <c r="B137" s="53"/>
      <c r="C137" s="62"/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A138" s="54"/>
      <c r="B138" s="53"/>
      <c r="C138" s="62"/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A139" s="54"/>
      <c r="B139" s="53"/>
      <c r="C139" s="62"/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A140" s="54"/>
      <c r="B140" s="53"/>
      <c r="C140" s="62"/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A141" s="54"/>
      <c r="B141" s="53"/>
      <c r="C141" s="62"/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A142" s="54"/>
      <c r="B142" s="53"/>
      <c r="C142" s="62"/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A143" s="54"/>
      <c r="B143" s="53"/>
      <c r="C143" s="62"/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A144" s="54"/>
      <c r="B144" s="53"/>
      <c r="C144" s="62"/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1:14" hidden="1">
      <c r="A145" s="54"/>
      <c r="B145" s="53"/>
      <c r="C145" s="62"/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1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1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1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1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1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1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1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1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1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1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1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1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1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1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1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2429538326.54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74" priority="25" operator="containsText" text="ERROR">
      <formula>NOT(ISERROR(SEARCH("ERROR",F38)))</formula>
    </cfRule>
  </conditionalFormatting>
  <conditionalFormatting sqref="J38">
    <cfRule type="containsText" dxfId="273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11" zoomScaleNormal="100" workbookViewId="0">
      <selection activeCell="F728" sqref="F728"/>
    </sheetView>
  </sheetViews>
  <sheetFormatPr defaultColWidth="11.54296875" defaultRowHeight="10"/>
  <cols>
    <col min="1" max="1" width="8.542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115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71</v>
      </c>
      <c r="F3" s="34"/>
      <c r="J3" s="17" t="s">
        <v>47</v>
      </c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7808397719.7999992</v>
      </c>
      <c r="F10" s="73">
        <v>0</v>
      </c>
      <c r="G10" s="73">
        <v>7808397719.7999992</v>
      </c>
      <c r="H10" s="49"/>
      <c r="I10" s="73">
        <v>7863321623.4000015</v>
      </c>
      <c r="J10" s="73">
        <v>0</v>
      </c>
      <c r="K10" s="73">
        <v>7863321623.4000015</v>
      </c>
      <c r="L10" s="49"/>
      <c r="M10" s="73">
        <v>-54923903.599999905</v>
      </c>
      <c r="N10" s="83"/>
    </row>
    <row r="11" spans="1:14" ht="44.25" customHeight="1">
      <c r="B11" s="220" t="s">
        <v>88</v>
      </c>
      <c r="C11" s="220"/>
      <c r="D11" s="49"/>
      <c r="E11" s="46">
        <v>7547058370.7999992</v>
      </c>
      <c r="F11" s="46">
        <v>0</v>
      </c>
      <c r="G11" s="46">
        <v>7547058370.7999992</v>
      </c>
      <c r="H11" s="49"/>
      <c r="I11" s="46">
        <v>7701271115.8000011</v>
      </c>
      <c r="J11" s="46">
        <v>0</v>
      </c>
      <c r="K11" s="46">
        <v>7701271115.8000011</v>
      </c>
      <c r="L11" s="49"/>
      <c r="M11" s="46">
        <v>-154212744.99999988</v>
      </c>
      <c r="N11" s="45"/>
    </row>
    <row r="12" spans="1:14">
      <c r="B12" s="10">
        <v>1</v>
      </c>
      <c r="C12" s="11" t="s">
        <v>89</v>
      </c>
      <c r="E12" s="189">
        <v>50703040</v>
      </c>
      <c r="F12" s="189">
        <v>0</v>
      </c>
      <c r="G12" s="57">
        <v>50703040</v>
      </c>
      <c r="H12" s="49"/>
      <c r="I12" s="57"/>
      <c r="J12" s="189">
        <v>114550760</v>
      </c>
      <c r="K12" s="57">
        <v>114550760</v>
      </c>
      <c r="L12" s="49"/>
      <c r="M12" s="208">
        <v>-63847720</v>
      </c>
      <c r="N12" s="50" t="s">
        <v>38</v>
      </c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114550760</v>
      </c>
      <c r="J13" s="56">
        <v>-114550760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3474277476.8200002</v>
      </c>
      <c r="F14" s="57">
        <v>0</v>
      </c>
      <c r="G14" s="57">
        <v>3474277476.8200002</v>
      </c>
      <c r="H14" s="49"/>
      <c r="I14" s="57">
        <v>3345571227.9200001</v>
      </c>
      <c r="J14" s="57">
        <v>0</v>
      </c>
      <c r="K14" s="57">
        <v>3345571227.9200001</v>
      </c>
      <c r="L14" s="49"/>
      <c r="M14" s="208">
        <v>128706248.9000001</v>
      </c>
      <c r="N14" s="50" t="s">
        <v>39</v>
      </c>
    </row>
    <row r="15" spans="1:14">
      <c r="B15" s="2">
        <v>4</v>
      </c>
      <c r="C15" s="8" t="s">
        <v>92</v>
      </c>
      <c r="E15" s="56">
        <v>1034038231.6800001</v>
      </c>
      <c r="F15" s="56">
        <v>0</v>
      </c>
      <c r="G15" s="56">
        <v>1034038231.6800001</v>
      </c>
      <c r="H15" s="49"/>
      <c r="I15" s="56">
        <v>1034038231.6800001</v>
      </c>
      <c r="J15" s="56">
        <v>0</v>
      </c>
      <c r="K15" s="56">
        <v>1034038231.6800001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443159821.86000001</v>
      </c>
      <c r="F16" s="57">
        <v>0</v>
      </c>
      <c r="G16" s="57">
        <v>443159821.86000001</v>
      </c>
      <c r="H16" s="49"/>
      <c r="I16" s="57">
        <v>443159821.86000001</v>
      </c>
      <c r="J16" s="57">
        <v>0</v>
      </c>
      <c r="K16" s="57">
        <v>443159821.86000001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7200000</v>
      </c>
      <c r="F17" s="56">
        <v>0</v>
      </c>
      <c r="G17" s="56">
        <v>7200000</v>
      </c>
      <c r="H17" s="49"/>
      <c r="I17" s="56">
        <v>7200000</v>
      </c>
      <c r="J17" s="56">
        <v>0</v>
      </c>
      <c r="K17" s="56">
        <v>7200000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138674703.20000002</v>
      </c>
      <c r="F18" s="189">
        <v>0</v>
      </c>
      <c r="G18" s="57">
        <v>138674703.20000002</v>
      </c>
      <c r="H18" s="49"/>
      <c r="I18" s="57">
        <v>132947540.76000001</v>
      </c>
      <c r="J18" s="57">
        <v>0</v>
      </c>
      <c r="K18" s="57">
        <v>132947540.76000001</v>
      </c>
      <c r="L18" s="49"/>
      <c r="M18" s="208">
        <v>5727162.4400000125</v>
      </c>
      <c r="N18" s="50" t="s">
        <v>39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2399005097.2400002</v>
      </c>
      <c r="F19" s="56">
        <v>0</v>
      </c>
      <c r="G19" s="56">
        <v>2399005097.2400002</v>
      </c>
      <c r="H19" s="98"/>
      <c r="I19" s="56">
        <v>2399005097.2400002</v>
      </c>
      <c r="J19" s="56">
        <v>0</v>
      </c>
      <c r="K19" s="56">
        <v>2399005097.2400002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224798436.34</v>
      </c>
      <c r="J22" s="189">
        <v>0</v>
      </c>
      <c r="K22" s="189">
        <v>224798436.34</v>
      </c>
      <c r="L22" s="98"/>
      <c r="M22" s="208">
        <v>-224798436.34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261339349</v>
      </c>
      <c r="F23" s="46">
        <v>0</v>
      </c>
      <c r="G23" s="46">
        <v>261339349</v>
      </c>
      <c r="H23" s="98"/>
      <c r="I23" s="46">
        <v>9757817.5</v>
      </c>
      <c r="J23" s="46">
        <v>0</v>
      </c>
      <c r="K23" s="46">
        <v>9757817.5</v>
      </c>
      <c r="L23" s="98"/>
      <c r="M23" s="46">
        <v>251581531.5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258743999</v>
      </c>
      <c r="F24" s="56">
        <v>0</v>
      </c>
      <c r="G24" s="56">
        <v>258743999</v>
      </c>
      <c r="H24" s="98"/>
      <c r="I24" s="56">
        <v>5605202</v>
      </c>
      <c r="J24" s="56">
        <v>0</v>
      </c>
      <c r="K24" s="56">
        <v>5605202</v>
      </c>
      <c r="L24" s="98"/>
      <c r="M24" s="208">
        <v>253138797</v>
      </c>
      <c r="N24" s="51" t="s">
        <v>39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0</v>
      </c>
      <c r="F25" s="189">
        <v>0</v>
      </c>
      <c r="G25" s="189">
        <v>0</v>
      </c>
      <c r="H25" s="98"/>
      <c r="I25" s="189">
        <v>2481298.5</v>
      </c>
      <c r="J25" s="189">
        <v>0</v>
      </c>
      <c r="K25" s="189">
        <v>2481298.5</v>
      </c>
      <c r="L25" s="98"/>
      <c r="M25" s="189">
        <v>-2481298.5</v>
      </c>
      <c r="N25" s="50" t="s">
        <v>75</v>
      </c>
    </row>
    <row r="26" spans="1:15">
      <c r="A26" s="117"/>
      <c r="B26" s="2">
        <v>14</v>
      </c>
      <c r="C26" s="8" t="s">
        <v>102</v>
      </c>
      <c r="D26" s="98"/>
      <c r="E26" s="56">
        <v>2595350</v>
      </c>
      <c r="F26" s="56">
        <v>0</v>
      </c>
      <c r="G26" s="56">
        <v>2595350</v>
      </c>
      <c r="H26" s="98"/>
      <c r="I26" s="56">
        <v>1671317</v>
      </c>
      <c r="J26" s="56">
        <v>0</v>
      </c>
      <c r="K26" s="56">
        <v>1671317</v>
      </c>
      <c r="L26" s="98"/>
      <c r="M26" s="56">
        <v>924033</v>
      </c>
      <c r="N26" s="51" t="s">
        <v>75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>
        <v>0</v>
      </c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152292690.10000002</v>
      </c>
      <c r="J29" s="46">
        <v>0</v>
      </c>
      <c r="K29" s="46">
        <v>152292690.10000002</v>
      </c>
      <c r="L29" s="98"/>
      <c r="M29" s="46">
        <v>-152292690.10000002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152292690.10000002</v>
      </c>
      <c r="J30" s="189">
        <v>0</v>
      </c>
      <c r="K30" s="189">
        <v>152292690.10000002</v>
      </c>
      <c r="L30" s="98"/>
      <c r="M30" s="208">
        <v>-152292690.10000002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7808397719.7999992</v>
      </c>
      <c r="F37" s="30">
        <v>0</v>
      </c>
      <c r="G37" s="30">
        <v>7808397719.7999992</v>
      </c>
      <c r="H37" s="49"/>
      <c r="I37" s="30">
        <v>7863321623.4000015</v>
      </c>
      <c r="J37" s="30">
        <v>0</v>
      </c>
      <c r="K37" s="30">
        <v>7863321623.4000015</v>
      </c>
      <c r="L37" s="49"/>
      <c r="M37" s="30">
        <v>-54923903.599999905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68"/>
      <c r="B42" s="168"/>
      <c r="C42" s="121"/>
      <c r="D42" s="98"/>
      <c r="E42" s="88"/>
      <c r="F42" s="92"/>
      <c r="G42" s="176"/>
      <c r="J42" s="221" t="s">
        <v>208</v>
      </c>
      <c r="K42" s="221"/>
      <c r="L42" s="221"/>
      <c r="M42" s="221"/>
      <c r="N42" s="144" t="s">
        <v>26</v>
      </c>
    </row>
    <row r="43" spans="1:14" hidden="1">
      <c r="A43" s="168"/>
      <c r="B43" s="168"/>
      <c r="C43" s="121"/>
      <c r="D43" s="98"/>
      <c r="E43" s="88"/>
      <c r="F43" s="92"/>
      <c r="G43" s="176"/>
      <c r="J43" s="221" t="s">
        <v>207</v>
      </c>
      <c r="K43" s="221"/>
      <c r="L43" s="221"/>
      <c r="M43" s="221"/>
      <c r="N43" s="144" t="s">
        <v>26</v>
      </c>
    </row>
    <row r="44" spans="1:14" hidden="1">
      <c r="A44" s="168"/>
      <c r="B44" s="168"/>
      <c r="C44" s="121"/>
      <c r="D44" s="98"/>
      <c r="E44" s="88"/>
      <c r="F44" s="92"/>
      <c r="G44" s="176"/>
      <c r="J44" s="221"/>
      <c r="K44" s="221"/>
      <c r="L44" s="221"/>
      <c r="M44" s="221"/>
      <c r="N44" s="144"/>
    </row>
    <row r="45" spans="1:14" hidden="1">
      <c r="A45" s="168"/>
      <c r="B45" s="168"/>
      <c r="C45" s="121"/>
      <c r="D45" s="98"/>
      <c r="E45" s="88"/>
      <c r="F45" s="92"/>
      <c r="G45" s="176"/>
      <c r="J45" s="221"/>
      <c r="K45" s="221"/>
      <c r="L45" s="221"/>
      <c r="M45" s="221"/>
      <c r="N45" s="144"/>
    </row>
    <row r="46" spans="1:14" hidden="1">
      <c r="A46" s="168"/>
      <c r="B46" s="168"/>
      <c r="C46" s="121"/>
      <c r="D46" s="98"/>
      <c r="E46" s="88"/>
      <c r="F46" s="92"/>
      <c r="G46" s="93"/>
      <c r="J46" s="221"/>
      <c r="K46" s="221"/>
      <c r="L46" s="221"/>
      <c r="M46" s="221"/>
      <c r="N46" s="144"/>
    </row>
    <row r="47" spans="1:14" hidden="1">
      <c r="A47" s="168"/>
      <c r="B47" s="168"/>
      <c r="C47" s="121"/>
      <c r="D47" s="98"/>
      <c r="E47" s="88"/>
      <c r="F47" s="92"/>
      <c r="G47" s="93"/>
      <c r="J47" s="221"/>
      <c r="K47" s="221"/>
      <c r="L47" s="221"/>
      <c r="M47" s="221"/>
      <c r="N47" s="144"/>
    </row>
    <row r="48" spans="1:14" hidden="1">
      <c r="A48" s="168"/>
      <c r="B48" s="168"/>
      <c r="C48" s="121"/>
      <c r="D48" s="98"/>
      <c r="E48" s="88"/>
      <c r="F48" s="92"/>
      <c r="G48" s="93"/>
      <c r="J48" s="221"/>
      <c r="K48" s="221"/>
      <c r="L48" s="221"/>
      <c r="M48" s="221"/>
      <c r="N48" s="144"/>
    </row>
    <row r="49" spans="1:14" hidden="1">
      <c r="A49" s="168"/>
      <c r="B49" s="168"/>
      <c r="C49" s="121"/>
      <c r="D49" s="98"/>
      <c r="E49" s="88"/>
      <c r="F49" s="92"/>
      <c r="G49" s="93"/>
      <c r="J49" s="221"/>
      <c r="K49" s="221"/>
      <c r="L49" s="221"/>
      <c r="M49" s="221"/>
      <c r="N49" s="144"/>
    </row>
    <row r="50" spans="1:14" hidden="1">
      <c r="A50" s="168"/>
      <c r="B50" s="168"/>
      <c r="C50" s="121"/>
      <c r="D50" s="98"/>
      <c r="E50" s="88"/>
      <c r="F50" s="92"/>
      <c r="G50" s="93"/>
      <c r="J50" s="221"/>
      <c r="K50" s="221"/>
      <c r="L50" s="221"/>
      <c r="M50" s="221"/>
      <c r="N50" s="144"/>
    </row>
    <row r="51" spans="1:14" hidden="1">
      <c r="A51" s="168"/>
      <c r="B51" s="168"/>
      <c r="C51" s="121"/>
      <c r="D51" s="98"/>
      <c r="E51" s="88"/>
      <c r="F51" s="92"/>
      <c r="G51" s="93"/>
      <c r="J51" s="221"/>
      <c r="K51" s="221"/>
      <c r="L51" s="221"/>
      <c r="M51" s="221"/>
      <c r="N51" s="144"/>
    </row>
    <row r="52" spans="1:14" hidden="1">
      <c r="A52" s="168"/>
      <c r="B52" s="168"/>
      <c r="C52" s="121"/>
      <c r="D52" s="98"/>
      <c r="E52" s="88"/>
      <c r="F52" s="92"/>
      <c r="G52" s="93"/>
      <c r="J52" s="221"/>
      <c r="K52" s="221"/>
      <c r="L52" s="221"/>
      <c r="M52" s="221"/>
      <c r="N52" s="144"/>
    </row>
    <row r="53" spans="1:14" hidden="1">
      <c r="A53" s="168"/>
      <c r="B53" s="168"/>
      <c r="C53" s="121"/>
      <c r="D53" s="98"/>
      <c r="E53" s="88"/>
      <c r="F53" s="92"/>
      <c r="G53" s="93"/>
      <c r="J53" s="221"/>
      <c r="K53" s="221"/>
      <c r="L53" s="221"/>
      <c r="M53" s="221"/>
      <c r="N53" s="144"/>
    </row>
    <row r="54" spans="1:14" hidden="1">
      <c r="A54" s="168"/>
      <c r="B54" s="168"/>
      <c r="C54" s="121"/>
      <c r="D54" s="98"/>
      <c r="E54" s="88"/>
      <c r="F54" s="92"/>
      <c r="G54" s="93"/>
      <c r="J54" s="221"/>
      <c r="K54" s="221"/>
      <c r="L54" s="221"/>
      <c r="M54" s="221"/>
      <c r="N54" s="144"/>
    </row>
    <row r="55" spans="1:14" hidden="1">
      <c r="A55" s="168"/>
      <c r="B55" s="168"/>
      <c r="C55" s="121"/>
      <c r="D55" s="98"/>
      <c r="E55" s="88"/>
      <c r="F55" s="92"/>
      <c r="G55" s="93"/>
      <c r="J55" s="221"/>
      <c r="K55" s="221"/>
      <c r="L55" s="221"/>
      <c r="M55" s="221"/>
      <c r="N55" s="144"/>
    </row>
    <row r="56" spans="1:14" hidden="1">
      <c r="A56" s="168"/>
      <c r="B56" s="168"/>
      <c r="C56" s="121"/>
      <c r="D56" s="98"/>
      <c r="E56" s="88"/>
      <c r="F56" s="92"/>
      <c r="G56" s="93"/>
      <c r="J56" s="221"/>
      <c r="K56" s="221"/>
      <c r="L56" s="221"/>
      <c r="M56" s="221"/>
      <c r="N56" s="144"/>
    </row>
    <row r="57" spans="1:14" hidden="1">
      <c r="A57" s="168"/>
      <c r="B57" s="168"/>
      <c r="C57" s="121"/>
      <c r="D57" s="98"/>
      <c r="E57" s="88"/>
      <c r="F57" s="92"/>
      <c r="G57" s="93"/>
      <c r="J57" s="221"/>
      <c r="K57" s="221"/>
      <c r="L57" s="221"/>
      <c r="M57" s="221"/>
      <c r="N57" s="144"/>
    </row>
    <row r="58" spans="1:14" hidden="1">
      <c r="A58" s="168"/>
      <c r="B58" s="168"/>
      <c r="C58" s="121"/>
      <c r="D58" s="98"/>
      <c r="E58" s="88"/>
      <c r="F58" s="92"/>
      <c r="G58" s="93"/>
      <c r="J58" s="221"/>
      <c r="K58" s="221"/>
      <c r="L58" s="221"/>
      <c r="M58" s="221"/>
      <c r="N58" s="144"/>
    </row>
    <row r="59" spans="1:14" hidden="1">
      <c r="A59" s="168"/>
      <c r="B59" s="168"/>
      <c r="C59" s="121"/>
      <c r="D59" s="98"/>
      <c r="E59" s="88"/>
      <c r="F59" s="92"/>
      <c r="G59" s="93"/>
      <c r="J59" s="221"/>
      <c r="K59" s="221"/>
      <c r="L59" s="221"/>
      <c r="M59" s="221"/>
      <c r="N59" s="144"/>
    </row>
    <row r="60" spans="1:14" hidden="1">
      <c r="A60" s="168"/>
      <c r="B60" s="168"/>
      <c r="C60" s="121"/>
      <c r="D60" s="98"/>
      <c r="E60" s="88"/>
      <c r="F60" s="92"/>
      <c r="G60" s="93"/>
      <c r="J60" s="221"/>
      <c r="K60" s="221"/>
      <c r="L60" s="221"/>
      <c r="M60" s="221"/>
      <c r="N60" s="144"/>
    </row>
    <row r="61" spans="1:14" hidden="1">
      <c r="A61" s="168"/>
      <c r="B61" s="168"/>
      <c r="C61" s="121"/>
      <c r="D61" s="98"/>
      <c r="E61" s="88"/>
      <c r="F61" s="92"/>
      <c r="G61" s="93"/>
      <c r="J61" s="221"/>
      <c r="K61" s="221"/>
      <c r="L61" s="221"/>
      <c r="M61" s="221"/>
      <c r="N61" s="144"/>
    </row>
    <row r="62" spans="1:14" hidden="1">
      <c r="A62" s="168"/>
      <c r="B62" s="168"/>
      <c r="C62" s="121"/>
      <c r="D62" s="98"/>
      <c r="E62" s="88"/>
      <c r="F62" s="92"/>
      <c r="G62" s="93"/>
      <c r="J62" s="221"/>
      <c r="K62" s="221"/>
      <c r="L62" s="221"/>
      <c r="M62" s="221"/>
      <c r="N62" s="144"/>
    </row>
    <row r="63" spans="1:14" hidden="1">
      <c r="A63" s="168"/>
      <c r="B63" s="168"/>
      <c r="C63" s="121"/>
      <c r="D63" s="98"/>
      <c r="E63" s="88"/>
      <c r="F63" s="92"/>
      <c r="G63" s="93"/>
      <c r="J63" s="221"/>
      <c r="K63" s="221"/>
      <c r="L63" s="221"/>
      <c r="M63" s="221"/>
      <c r="N63" s="144"/>
    </row>
    <row r="64" spans="1:14" hidden="1">
      <c r="A64" s="168"/>
      <c r="B64" s="168"/>
      <c r="C64" s="121"/>
      <c r="D64" s="98"/>
      <c r="E64" s="88"/>
      <c r="F64" s="92"/>
      <c r="G64" s="93"/>
      <c r="J64" s="221"/>
      <c r="K64" s="221"/>
      <c r="L64" s="221"/>
      <c r="M64" s="221"/>
      <c r="N64" s="144"/>
    </row>
    <row r="65" spans="1:14" hidden="1">
      <c r="A65" s="168"/>
      <c r="B65" s="168"/>
      <c r="C65" s="121"/>
      <c r="D65" s="98"/>
      <c r="E65" s="88"/>
      <c r="F65" s="92"/>
      <c r="G65" s="93"/>
      <c r="J65" s="221"/>
      <c r="K65" s="221"/>
      <c r="L65" s="221"/>
      <c r="M65" s="221"/>
      <c r="N65" s="144"/>
    </row>
    <row r="66" spans="1:14" hidden="1">
      <c r="A66" s="168"/>
      <c r="B66" s="168"/>
      <c r="C66" s="121"/>
      <c r="D66" s="98"/>
      <c r="E66" s="88"/>
      <c r="F66" s="92"/>
      <c r="G66" s="93"/>
      <c r="J66" s="221"/>
      <c r="K66" s="221"/>
      <c r="L66" s="221"/>
      <c r="M66" s="221"/>
      <c r="N66" s="144"/>
    </row>
    <row r="67" spans="1:14" hidden="1">
      <c r="A67" s="168"/>
      <c r="B67" s="168"/>
      <c r="C67" s="121"/>
      <c r="D67" s="98"/>
      <c r="E67" s="88"/>
      <c r="F67" s="92"/>
      <c r="G67" s="93"/>
      <c r="J67" s="221"/>
      <c r="K67" s="221"/>
      <c r="L67" s="221"/>
      <c r="M67" s="221"/>
      <c r="N67" s="144"/>
    </row>
    <row r="68" spans="1:14" hidden="1">
      <c r="A68" s="168"/>
      <c r="B68" s="168"/>
      <c r="C68" s="121"/>
      <c r="D68" s="98"/>
      <c r="E68" s="88"/>
      <c r="F68" s="92"/>
      <c r="G68" s="93"/>
      <c r="J68" s="221"/>
      <c r="K68" s="221"/>
      <c r="L68" s="221"/>
      <c r="M68" s="221"/>
      <c r="N68" s="144"/>
    </row>
    <row r="69" spans="1:14" hidden="1">
      <c r="A69" s="168"/>
      <c r="B69" s="168"/>
      <c r="C69" s="121"/>
      <c r="D69" s="98"/>
      <c r="E69" s="88"/>
      <c r="F69" s="92"/>
      <c r="G69" s="93"/>
      <c r="J69" s="221"/>
      <c r="K69" s="221"/>
      <c r="L69" s="221"/>
      <c r="M69" s="221"/>
      <c r="N69" s="144"/>
    </row>
    <row r="70" spans="1:14" hidden="1">
      <c r="A70" s="168"/>
      <c r="B70" s="168"/>
      <c r="C70" s="121"/>
      <c r="D70" s="98"/>
      <c r="E70" s="88"/>
      <c r="F70" s="92"/>
      <c r="G70" s="93"/>
      <c r="J70" s="221"/>
      <c r="K70" s="221"/>
      <c r="L70" s="221"/>
      <c r="M70" s="221"/>
      <c r="N70" s="144"/>
    </row>
    <row r="71" spans="1:14" hidden="1">
      <c r="A71" s="168"/>
      <c r="B71" s="168"/>
      <c r="C71" s="121"/>
      <c r="D71" s="98"/>
      <c r="E71" s="88"/>
      <c r="F71" s="92"/>
      <c r="G71" s="93"/>
      <c r="J71" s="221"/>
      <c r="K71" s="221"/>
      <c r="L71" s="221"/>
      <c r="M71" s="221"/>
      <c r="N71" s="144"/>
    </row>
    <row r="72" spans="1:14" hidden="1">
      <c r="A72" s="168"/>
      <c r="B72" s="168"/>
      <c r="C72" s="121"/>
      <c r="D72" s="98"/>
      <c r="E72" s="88"/>
      <c r="F72" s="92"/>
      <c r="G72" s="93"/>
      <c r="J72" s="221"/>
      <c r="K72" s="221"/>
      <c r="L72" s="221"/>
      <c r="M72" s="221"/>
      <c r="N72" s="144"/>
    </row>
    <row r="73" spans="1:14" hidden="1">
      <c r="A73" s="168"/>
      <c r="B73" s="168"/>
      <c r="C73" s="121"/>
      <c r="D73" s="98"/>
      <c r="E73" s="88"/>
      <c r="F73" s="92"/>
      <c r="G73" s="93"/>
      <c r="J73" s="221"/>
      <c r="K73" s="221"/>
      <c r="L73" s="221"/>
      <c r="M73" s="221"/>
      <c r="N73" s="144"/>
    </row>
    <row r="74" spans="1:14" hidden="1">
      <c r="A74" s="168"/>
      <c r="B74" s="168"/>
      <c r="C74" s="121"/>
      <c r="D74" s="98"/>
      <c r="E74" s="88"/>
      <c r="F74" s="92"/>
      <c r="G74" s="93"/>
      <c r="J74" s="221"/>
      <c r="K74" s="221"/>
      <c r="L74" s="221"/>
      <c r="M74" s="221"/>
      <c r="N74" s="144"/>
    </row>
    <row r="75" spans="1:14" hidden="1">
      <c r="A75" s="168"/>
      <c r="B75" s="168"/>
      <c r="C75" s="121"/>
      <c r="D75" s="98"/>
      <c r="E75" s="88"/>
      <c r="F75" s="92"/>
      <c r="G75" s="93"/>
      <c r="J75" s="221"/>
      <c r="K75" s="221"/>
      <c r="L75" s="221"/>
      <c r="M75" s="221"/>
      <c r="N75" s="144"/>
    </row>
    <row r="76" spans="1:14" hidden="1">
      <c r="A76" s="168"/>
      <c r="B76" s="168"/>
      <c r="C76" s="121"/>
      <c r="D76" s="98"/>
      <c r="E76" s="88"/>
      <c r="F76" s="92"/>
      <c r="G76" s="93"/>
      <c r="J76" s="221"/>
      <c r="K76" s="221"/>
      <c r="L76" s="221"/>
      <c r="M76" s="221"/>
      <c r="N76" s="144"/>
    </row>
    <row r="77" spans="1:14" hidden="1">
      <c r="A77" s="168"/>
      <c r="B77" s="168"/>
      <c r="C77" s="121"/>
      <c r="D77" s="98"/>
      <c r="E77" s="88"/>
      <c r="F77" s="92"/>
      <c r="G77" s="93"/>
      <c r="J77" s="221"/>
      <c r="K77" s="221"/>
      <c r="L77" s="221"/>
      <c r="M77" s="221"/>
      <c r="N77" s="144"/>
    </row>
    <row r="78" spans="1:14" hidden="1">
      <c r="A78" s="168"/>
      <c r="B78" s="168"/>
      <c r="C78" s="121"/>
      <c r="D78" s="98"/>
      <c r="E78" s="88"/>
      <c r="F78" s="92"/>
      <c r="G78" s="93"/>
      <c r="J78" s="221"/>
      <c r="K78" s="221"/>
      <c r="L78" s="221"/>
      <c r="M78" s="221"/>
      <c r="N78" s="144"/>
    </row>
    <row r="79" spans="1:14" hidden="1">
      <c r="A79" s="168"/>
      <c r="B79" s="168"/>
      <c r="C79" s="121"/>
      <c r="D79" s="98"/>
      <c r="E79" s="88"/>
      <c r="F79" s="92"/>
      <c r="G79" s="93"/>
      <c r="J79" s="221"/>
      <c r="K79" s="221"/>
      <c r="L79" s="221"/>
      <c r="M79" s="221"/>
      <c r="N79" s="144"/>
    </row>
    <row r="80" spans="1:14" hidden="1">
      <c r="A80" s="168"/>
      <c r="B80" s="168"/>
      <c r="C80" s="121"/>
      <c r="D80" s="98"/>
      <c r="E80" s="88"/>
      <c r="F80" s="92"/>
      <c r="G80" s="93"/>
      <c r="J80" s="221"/>
      <c r="K80" s="221"/>
      <c r="L80" s="221"/>
      <c r="M80" s="221"/>
      <c r="N80" s="144"/>
    </row>
    <row r="81" spans="1:14" hidden="1">
      <c r="A81" s="168"/>
      <c r="B81" s="168"/>
      <c r="C81" s="121"/>
      <c r="D81" s="98"/>
      <c r="E81" s="88"/>
      <c r="F81" s="92"/>
      <c r="G81" s="93"/>
      <c r="J81" s="221"/>
      <c r="K81" s="221"/>
      <c r="L81" s="221"/>
      <c r="M81" s="221"/>
      <c r="N81" s="144"/>
    </row>
    <row r="82" spans="1:14" hidden="1">
      <c r="A82" s="168"/>
      <c r="B82" s="168"/>
      <c r="C82" s="121"/>
      <c r="D82" s="98"/>
      <c r="E82" s="88"/>
      <c r="F82" s="92"/>
      <c r="G82" s="93"/>
      <c r="J82" s="221"/>
      <c r="K82" s="221"/>
      <c r="L82" s="221"/>
      <c r="M82" s="221"/>
      <c r="N82" s="144"/>
    </row>
    <row r="83" spans="1:14" hidden="1">
      <c r="A83" s="168"/>
      <c r="B83" s="168"/>
      <c r="C83" s="121"/>
      <c r="D83" s="98"/>
      <c r="E83" s="88"/>
      <c r="F83" s="92"/>
      <c r="G83" s="93"/>
      <c r="J83" s="221"/>
      <c r="K83" s="221"/>
      <c r="L83" s="221"/>
      <c r="M83" s="221"/>
      <c r="N83" s="144"/>
    </row>
    <row r="84" spans="1:14" hidden="1">
      <c r="A84" s="168"/>
      <c r="B84" s="168"/>
      <c r="C84" s="121"/>
      <c r="D84" s="98"/>
      <c r="E84" s="88"/>
      <c r="F84" s="92"/>
      <c r="G84" s="93"/>
      <c r="J84" s="221"/>
      <c r="K84" s="221"/>
      <c r="L84" s="221"/>
      <c r="M84" s="221"/>
      <c r="N84" s="144"/>
    </row>
    <row r="85" spans="1:14" hidden="1">
      <c r="A85" s="168"/>
      <c r="B85" s="168"/>
      <c r="C85" s="121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168"/>
      <c r="B86" s="168"/>
      <c r="C86" s="121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117"/>
      <c r="B87" s="122"/>
      <c r="C87" s="121"/>
      <c r="D87" s="98"/>
      <c r="E87" s="88"/>
      <c r="F87" s="128"/>
      <c r="G87" s="93"/>
      <c r="J87" s="221"/>
      <c r="K87" s="221"/>
      <c r="L87" s="221"/>
      <c r="M87" s="221"/>
      <c r="N87" s="144"/>
    </row>
    <row r="88" spans="1:14" hidden="1">
      <c r="A88" s="117"/>
      <c r="B88" s="122"/>
      <c r="C88" s="121"/>
      <c r="D88" s="98"/>
      <c r="E88" s="88"/>
      <c r="F88" s="128"/>
      <c r="G88" s="93"/>
      <c r="J88" s="221"/>
      <c r="K88" s="221"/>
      <c r="L88" s="221"/>
      <c r="M88" s="221"/>
      <c r="N88" s="144"/>
    </row>
    <row r="89" spans="1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>
      <c r="G712" s="63"/>
    </row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51:M51"/>
    <mergeCell ref="J52:M52"/>
    <mergeCell ref="J53:M53"/>
    <mergeCell ref="J54:M54"/>
    <mergeCell ref="J55:M55"/>
    <mergeCell ref="J56:M56"/>
    <mergeCell ref="J71:M71"/>
    <mergeCell ref="J72:M72"/>
    <mergeCell ref="J73:M73"/>
    <mergeCell ref="J74:M74"/>
    <mergeCell ref="J65:M65"/>
    <mergeCell ref="J66:M66"/>
    <mergeCell ref="J67:M67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  <mergeCell ref="J61:M61"/>
    <mergeCell ref="J62:M62"/>
    <mergeCell ref="J63:M63"/>
    <mergeCell ref="J64:M64"/>
    <mergeCell ref="J68:M68"/>
    <mergeCell ref="J69:M69"/>
    <mergeCell ref="J70:M70"/>
    <mergeCell ref="J705:M705"/>
    <mergeCell ref="J706:M706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</mergeCells>
  <conditionalFormatting sqref="F38">
    <cfRule type="containsText" dxfId="272" priority="25" operator="containsText" text="ERROR">
      <formula>NOT(ISERROR(SEARCH("ERROR",F38)))</formula>
    </cfRule>
  </conditionalFormatting>
  <conditionalFormatting sqref="J38">
    <cfRule type="containsText" dxfId="271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J86 J87:M708 A42:A86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87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4" zoomScaleNormal="100" workbookViewId="0">
      <selection activeCell="F728" sqref="F728"/>
    </sheetView>
  </sheetViews>
  <sheetFormatPr defaultColWidth="11.54296875" defaultRowHeight="10"/>
  <cols>
    <col min="1" max="1" width="3.7265625" style="26" bestFit="1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184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65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7531257620.6200008</v>
      </c>
      <c r="F10" s="73">
        <v>0</v>
      </c>
      <c r="G10" s="73">
        <v>7531257620.6200008</v>
      </c>
      <c r="H10" s="49"/>
      <c r="I10" s="73">
        <v>10837042552.1</v>
      </c>
      <c r="J10" s="73">
        <v>-3092865432.3200002</v>
      </c>
      <c r="K10" s="73">
        <v>7744177119.7800007</v>
      </c>
      <c r="L10" s="49"/>
      <c r="M10" s="73">
        <v>-212919499.16000003</v>
      </c>
      <c r="N10" s="83"/>
    </row>
    <row r="11" spans="1:14" ht="44.25" customHeight="1">
      <c r="B11" s="220" t="s">
        <v>88</v>
      </c>
      <c r="C11" s="220"/>
      <c r="D11" s="49"/>
      <c r="E11" s="46">
        <v>7531257620.6200008</v>
      </c>
      <c r="F11" s="46">
        <v>0</v>
      </c>
      <c r="G11" s="46">
        <v>7531257620.6200008</v>
      </c>
      <c r="H11" s="49"/>
      <c r="I11" s="46">
        <v>7612734229.4400005</v>
      </c>
      <c r="J11" s="46">
        <v>0</v>
      </c>
      <c r="K11" s="46">
        <v>7612734229.4400005</v>
      </c>
      <c r="L11" s="49"/>
      <c r="M11" s="46">
        <v>-81476608.820000008</v>
      </c>
      <c r="N11" s="45"/>
    </row>
    <row r="12" spans="1:14">
      <c r="B12" s="10">
        <v>1</v>
      </c>
      <c r="C12" s="11" t="s">
        <v>89</v>
      </c>
      <c r="E12" s="189">
        <v>698301610</v>
      </c>
      <c r="F12" s="189">
        <v>0</v>
      </c>
      <c r="G12" s="57">
        <v>698301610</v>
      </c>
      <c r="H12" s="49"/>
      <c r="I12" s="57"/>
      <c r="J12" s="189">
        <v>698498790</v>
      </c>
      <c r="K12" s="57">
        <v>698498790</v>
      </c>
      <c r="L12" s="49"/>
      <c r="M12" s="57">
        <v>-197180</v>
      </c>
      <c r="N12" s="50" t="s">
        <v>75</v>
      </c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698498790</v>
      </c>
      <c r="J13" s="56">
        <v>-698498790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3216399895.9200001</v>
      </c>
      <c r="F14" s="57">
        <v>0</v>
      </c>
      <c r="G14" s="57">
        <v>3216399895.9200001</v>
      </c>
      <c r="H14" s="49"/>
      <c r="I14" s="57">
        <v>3234747722.9200001</v>
      </c>
      <c r="J14" s="57">
        <v>0</v>
      </c>
      <c r="K14" s="57">
        <v>3234747722.9200001</v>
      </c>
      <c r="L14" s="49"/>
      <c r="M14" s="57">
        <v>-18347827</v>
      </c>
      <c r="N14" s="50" t="s">
        <v>38</v>
      </c>
    </row>
    <row r="15" spans="1:14">
      <c r="B15" s="2">
        <v>4</v>
      </c>
      <c r="C15" s="8" t="s">
        <v>92</v>
      </c>
      <c r="E15" s="56">
        <v>927543309.88000011</v>
      </c>
      <c r="F15" s="56">
        <v>0</v>
      </c>
      <c r="G15" s="56">
        <v>927543309.88000011</v>
      </c>
      <c r="H15" s="49"/>
      <c r="I15" s="56">
        <v>927543309.88000011</v>
      </c>
      <c r="J15" s="56">
        <v>0</v>
      </c>
      <c r="K15" s="56">
        <v>927543309.88000011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397518368.14000005</v>
      </c>
      <c r="F16" s="57">
        <v>0</v>
      </c>
      <c r="G16" s="57">
        <v>397518368.14000005</v>
      </c>
      <c r="H16" s="49"/>
      <c r="I16" s="57">
        <v>397518368.14000005</v>
      </c>
      <c r="J16" s="57">
        <v>0</v>
      </c>
      <c r="K16" s="57">
        <v>397518368.14000005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H17" s="49"/>
      <c r="I17" s="56"/>
      <c r="J17" s="56">
        <v>0</v>
      </c>
      <c r="K17" s="56">
        <v>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126172314.24000001</v>
      </c>
      <c r="F18" s="189">
        <v>0</v>
      </c>
      <c r="G18" s="57">
        <v>126172314.24000001</v>
      </c>
      <c r="H18" s="49"/>
      <c r="I18" s="57">
        <v>119255916.24000001</v>
      </c>
      <c r="J18" s="57">
        <v>0</v>
      </c>
      <c r="K18" s="57">
        <v>119255916.24000001</v>
      </c>
      <c r="L18" s="49"/>
      <c r="M18" s="57">
        <v>6916398</v>
      </c>
      <c r="N18" s="50" t="s">
        <v>39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2165322122.4400001</v>
      </c>
      <c r="F19" s="56">
        <v>0</v>
      </c>
      <c r="G19" s="56">
        <v>2165322122.4400001</v>
      </c>
      <c r="H19" s="98"/>
      <c r="I19" s="56">
        <v>2156137807.4400001</v>
      </c>
      <c r="J19" s="56">
        <v>0</v>
      </c>
      <c r="K19" s="56">
        <v>2156137807.4400001</v>
      </c>
      <c r="L19" s="98"/>
      <c r="M19" s="56">
        <v>9184315</v>
      </c>
      <c r="N19" s="51" t="s">
        <v>39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79032314.820000008</v>
      </c>
      <c r="J22" s="189">
        <v>0</v>
      </c>
      <c r="K22" s="189">
        <v>79032314.820000008</v>
      </c>
      <c r="L22" s="98"/>
      <c r="M22" s="189">
        <v>-79032314.820000008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3093940972.3200002</v>
      </c>
      <c r="J23" s="46">
        <v>-3092865432.3200002</v>
      </c>
      <c r="K23" s="46">
        <v>1075540</v>
      </c>
      <c r="L23" s="98"/>
      <c r="M23" s="46">
        <v>-1075540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1075540</v>
      </c>
      <c r="J24" s="56">
        <v>0</v>
      </c>
      <c r="K24" s="56">
        <v>1075540</v>
      </c>
      <c r="L24" s="98"/>
      <c r="M24" s="56">
        <v>-1075540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2165322122.4400001</v>
      </c>
      <c r="J25" s="189">
        <v>-2165322122.4400001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927543309.88000011</v>
      </c>
      <c r="J27" s="189">
        <v>-927543309.88000011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130367350.34</v>
      </c>
      <c r="J29" s="46">
        <v>0</v>
      </c>
      <c r="K29" s="46">
        <v>130367350.34</v>
      </c>
      <c r="L29" s="98"/>
      <c r="M29" s="46">
        <v>-130367350.34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130367350.34</v>
      </c>
      <c r="J30" s="189">
        <v>0</v>
      </c>
      <c r="K30" s="189">
        <v>130367350.34</v>
      </c>
      <c r="L30" s="98"/>
      <c r="M30" s="189">
        <v>-130367350.34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7531257620.6200008</v>
      </c>
      <c r="F37" s="30">
        <v>0</v>
      </c>
      <c r="G37" s="30">
        <v>7531257620.6200008</v>
      </c>
      <c r="H37" s="49"/>
      <c r="I37" s="30">
        <v>10837042552.1</v>
      </c>
      <c r="J37" s="30">
        <v>-3092865432.3200002</v>
      </c>
      <c r="K37" s="30">
        <v>7744177119.7800007</v>
      </c>
      <c r="L37" s="49"/>
      <c r="M37" s="30">
        <v>-212919499.16000003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/>
      <c r="B42" s="85"/>
      <c r="C42" s="84"/>
      <c r="D42" s="98"/>
      <c r="E42" s="88"/>
      <c r="F42" s="128"/>
      <c r="G42" s="176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54"/>
      <c r="B43" s="85"/>
      <c r="C43" s="84"/>
      <c r="D43" s="98"/>
      <c r="E43" s="88"/>
      <c r="F43" s="128"/>
      <c r="G43" s="176"/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B44" s="85"/>
      <c r="C44" s="86"/>
      <c r="D44" s="98"/>
      <c r="E44" s="88"/>
      <c r="F44" s="128"/>
      <c r="G44" s="176"/>
      <c r="J44" s="221" t="s">
        <v>208</v>
      </c>
      <c r="K44" s="221"/>
      <c r="L44" s="221"/>
      <c r="M44" s="221"/>
      <c r="N44" s="144" t="s">
        <v>26</v>
      </c>
    </row>
    <row r="45" spans="1:14" hidden="1">
      <c r="A45" s="54"/>
      <c r="B45" s="85"/>
      <c r="C45" s="86"/>
      <c r="D45" s="98"/>
      <c r="E45" s="88"/>
      <c r="F45" s="128"/>
      <c r="G45" s="176"/>
      <c r="J45" s="221" t="s">
        <v>207</v>
      </c>
      <c r="K45" s="221"/>
      <c r="L45" s="221"/>
      <c r="M45" s="221"/>
      <c r="N45" s="144" t="s">
        <v>26</v>
      </c>
    </row>
    <row r="46" spans="1:14" hidden="1">
      <c r="A46" s="54"/>
      <c r="B46" s="53"/>
      <c r="C46" s="62"/>
      <c r="D46" s="98"/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A47" s="54"/>
      <c r="B47" s="53"/>
      <c r="C47" s="62"/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A48" s="54"/>
      <c r="B48" s="53"/>
      <c r="C48" s="62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70" priority="25" operator="containsText" text="ERROR">
      <formula>NOT(ISERROR(SEARCH("ERROR",F38)))</formula>
    </cfRule>
  </conditionalFormatting>
  <conditionalFormatting sqref="J38">
    <cfRule type="containsText" dxfId="269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5" zoomScaleNormal="100" workbookViewId="0">
      <selection activeCell="F728" sqref="F728"/>
    </sheetView>
  </sheetViews>
  <sheetFormatPr defaultColWidth="11.54296875" defaultRowHeight="10"/>
  <cols>
    <col min="1" max="1" width="5.17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118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143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6403665735</v>
      </c>
      <c r="F10" s="73">
        <v>0</v>
      </c>
      <c r="G10" s="73">
        <v>6403665735</v>
      </c>
      <c r="H10" s="49"/>
      <c r="I10" s="73">
        <v>10195447246.720001</v>
      </c>
      <c r="J10" s="73">
        <v>-2907442685.5400004</v>
      </c>
      <c r="K10" s="73">
        <v>7288004561.1799994</v>
      </c>
      <c r="L10" s="49"/>
      <c r="M10" s="73">
        <v>-884338826.18000007</v>
      </c>
      <c r="N10" s="83"/>
    </row>
    <row r="11" spans="1:14" ht="44.25" customHeight="1">
      <c r="B11" s="220" t="s">
        <v>88</v>
      </c>
      <c r="C11" s="220"/>
      <c r="D11" s="49"/>
      <c r="E11" s="46">
        <v>6304397307.0600004</v>
      </c>
      <c r="F11" s="46">
        <v>0</v>
      </c>
      <c r="G11" s="46">
        <v>6304397307.0600004</v>
      </c>
      <c r="H11" s="49"/>
      <c r="I11" s="46">
        <v>7152337631.2399998</v>
      </c>
      <c r="J11" s="46">
        <v>0</v>
      </c>
      <c r="K11" s="46">
        <v>7152337631.2399998</v>
      </c>
      <c r="L11" s="49"/>
      <c r="M11" s="46">
        <v>-847940324.18000007</v>
      </c>
      <c r="N11" s="45"/>
    </row>
    <row r="12" spans="1:14">
      <c r="B12" s="10">
        <v>1</v>
      </c>
      <c r="C12" s="11" t="s">
        <v>89</v>
      </c>
      <c r="E12" s="189">
        <v>555594900</v>
      </c>
      <c r="F12" s="189">
        <v>0</v>
      </c>
      <c r="G12" s="57">
        <v>555594900</v>
      </c>
      <c r="H12" s="49"/>
      <c r="I12" s="57"/>
      <c r="J12" s="189">
        <v>582410280</v>
      </c>
      <c r="K12" s="57">
        <v>582410280</v>
      </c>
      <c r="L12" s="49"/>
      <c r="M12" s="208">
        <v>-26815380</v>
      </c>
      <c r="N12" s="50" t="s">
        <v>38</v>
      </c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582410280</v>
      </c>
      <c r="J13" s="56">
        <v>-582410280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2383069044.9000001</v>
      </c>
      <c r="F14" s="57">
        <v>0</v>
      </c>
      <c r="G14" s="57">
        <v>2383069044.9000001</v>
      </c>
      <c r="H14" s="49"/>
      <c r="I14" s="57">
        <v>3222131476.9000001</v>
      </c>
      <c r="J14" s="57">
        <v>0</v>
      </c>
      <c r="K14" s="57">
        <v>3222131476.9000001</v>
      </c>
      <c r="L14" s="49"/>
      <c r="M14" s="208">
        <v>-839062432</v>
      </c>
      <c r="N14" s="50" t="s">
        <v>38</v>
      </c>
    </row>
    <row r="15" spans="1:14">
      <c r="B15" s="2">
        <v>4</v>
      </c>
      <c r="C15" s="8" t="s">
        <v>92</v>
      </c>
      <c r="E15" s="56">
        <v>756529211.4000001</v>
      </c>
      <c r="F15" s="56">
        <v>0</v>
      </c>
      <c r="G15" s="56">
        <v>756529211.4000001</v>
      </c>
      <c r="H15" s="49"/>
      <c r="I15" s="56">
        <v>756529211.4000001</v>
      </c>
      <c r="J15" s="56">
        <v>0</v>
      </c>
      <c r="K15" s="56">
        <v>756529211.4000001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361022248.68000001</v>
      </c>
      <c r="F16" s="57">
        <v>0</v>
      </c>
      <c r="G16" s="57">
        <v>361022248.68000001</v>
      </c>
      <c r="H16" s="49"/>
      <c r="I16" s="57">
        <v>324227191.36000001</v>
      </c>
      <c r="J16" s="57">
        <v>0</v>
      </c>
      <c r="K16" s="57">
        <v>324227191.36000001</v>
      </c>
      <c r="L16" s="49"/>
      <c r="M16" s="57">
        <v>36795057.319999993</v>
      </c>
      <c r="N16" s="50" t="s">
        <v>39</v>
      </c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H17" s="49"/>
      <c r="I17" s="56"/>
      <c r="J17" s="56">
        <v>0</v>
      </c>
      <c r="K17" s="56">
        <v>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97268427.940000013</v>
      </c>
      <c r="F18" s="189">
        <v>0</v>
      </c>
      <c r="G18" s="57">
        <v>97268427.940000013</v>
      </c>
      <c r="H18" s="49"/>
      <c r="I18" s="57">
        <v>97268427.940000013</v>
      </c>
      <c r="J18" s="57">
        <v>0</v>
      </c>
      <c r="K18" s="57">
        <v>97268427.940000013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2150913474.1400003</v>
      </c>
      <c r="F19" s="56">
        <v>0</v>
      </c>
      <c r="G19" s="56">
        <v>2150913474.1400003</v>
      </c>
      <c r="H19" s="98"/>
      <c r="I19" s="56">
        <v>2169771043.6400003</v>
      </c>
      <c r="J19" s="56">
        <v>0</v>
      </c>
      <c r="K19" s="56">
        <v>2169771043.6400003</v>
      </c>
      <c r="L19" s="98"/>
      <c r="M19" s="208">
        <v>-18857569.5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/>
      <c r="J22" s="189">
        <v>0</v>
      </c>
      <c r="K22" s="189">
        <v>0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2000000</v>
      </c>
      <c r="F23" s="46">
        <v>0</v>
      </c>
      <c r="G23" s="46">
        <v>2000000</v>
      </c>
      <c r="H23" s="98"/>
      <c r="I23" s="46">
        <v>2909442685.5400004</v>
      </c>
      <c r="J23" s="46">
        <v>-2907442685.5400004</v>
      </c>
      <c r="K23" s="46">
        <v>2000000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2000000</v>
      </c>
      <c r="F24" s="56">
        <v>0</v>
      </c>
      <c r="G24" s="56">
        <v>2000000</v>
      </c>
      <c r="H24" s="98"/>
      <c r="I24" s="56">
        <v>2000000</v>
      </c>
      <c r="J24" s="56">
        <v>0</v>
      </c>
      <c r="K24" s="56">
        <v>2000000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2150913474.1400003</v>
      </c>
      <c r="J25" s="189">
        <v>-2150913474.1400003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756529211.4000001</v>
      </c>
      <c r="J27" s="189">
        <v>-756529211.4000001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97268427.940000013</v>
      </c>
      <c r="F29" s="46">
        <v>0</v>
      </c>
      <c r="G29" s="46">
        <v>97268427.940000013</v>
      </c>
      <c r="H29" s="98"/>
      <c r="I29" s="46">
        <v>133666929.94000001</v>
      </c>
      <c r="J29" s="46">
        <v>0</v>
      </c>
      <c r="K29" s="46">
        <v>133666929.94000001</v>
      </c>
      <c r="L29" s="98"/>
      <c r="M29" s="46">
        <v>-36398502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97268427.940000013</v>
      </c>
      <c r="F30" s="189">
        <v>0</v>
      </c>
      <c r="G30" s="189">
        <v>97268427.940000013</v>
      </c>
      <c r="H30" s="98"/>
      <c r="I30" s="189">
        <v>133666929.94000001</v>
      </c>
      <c r="J30" s="189">
        <v>0</v>
      </c>
      <c r="K30" s="189">
        <v>133666929.94000001</v>
      </c>
      <c r="L30" s="98"/>
      <c r="M30" s="208">
        <v>-36398502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6403665735</v>
      </c>
      <c r="F37" s="30">
        <v>0</v>
      </c>
      <c r="G37" s="30">
        <v>6403665735</v>
      </c>
      <c r="H37" s="49"/>
      <c r="I37" s="30">
        <v>10195447246.720001</v>
      </c>
      <c r="J37" s="30">
        <v>-2907442685.5400004</v>
      </c>
      <c r="K37" s="30">
        <v>7288004561.1799994</v>
      </c>
      <c r="L37" s="49"/>
      <c r="M37" s="30">
        <v>-884338826.18000007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/>
      <c r="B42" s="85"/>
      <c r="C42" s="84"/>
      <c r="D42" s="98"/>
      <c r="E42" s="88"/>
      <c r="F42" s="128"/>
      <c r="G42" s="176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54"/>
      <c r="B43" s="85"/>
      <c r="C43" s="84"/>
      <c r="D43" s="98"/>
      <c r="E43" s="88"/>
      <c r="F43" s="128"/>
      <c r="G43" s="176"/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B44" s="85"/>
      <c r="C44" s="84"/>
      <c r="D44" s="98"/>
      <c r="E44" s="88"/>
      <c r="F44" s="128"/>
      <c r="G44" s="176"/>
      <c r="J44" s="221" t="s">
        <v>208</v>
      </c>
      <c r="K44" s="221"/>
      <c r="L44" s="221"/>
      <c r="M44" s="221"/>
      <c r="N44" s="144" t="s">
        <v>26</v>
      </c>
    </row>
    <row r="45" spans="1:14" hidden="1">
      <c r="A45" s="54"/>
      <c r="B45" s="85"/>
      <c r="C45" s="84"/>
      <c r="D45" s="98"/>
      <c r="E45" s="88"/>
      <c r="F45" s="89"/>
      <c r="G45" s="176"/>
      <c r="J45" s="221" t="s">
        <v>207</v>
      </c>
      <c r="K45" s="221"/>
      <c r="L45" s="221"/>
      <c r="M45" s="221"/>
      <c r="N45" s="144" t="s">
        <v>26</v>
      </c>
    </row>
    <row r="46" spans="1:14" hidden="1">
      <c r="A46" s="54"/>
      <c r="B46" s="85"/>
      <c r="C46" s="84"/>
      <c r="D46" s="98"/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A47" s="54"/>
      <c r="B47" s="85"/>
      <c r="C47" s="84"/>
      <c r="D47" s="98"/>
      <c r="E47" s="88"/>
      <c r="F47" s="89"/>
      <c r="G47" s="93"/>
      <c r="J47" s="221"/>
      <c r="K47" s="221"/>
      <c r="L47" s="221"/>
      <c r="M47" s="221"/>
      <c r="N47" s="144"/>
    </row>
    <row r="48" spans="1:14" hidden="1">
      <c r="A48" s="54"/>
      <c r="B48" s="85"/>
      <c r="C48" s="84"/>
      <c r="D48" s="98"/>
      <c r="E48" s="88"/>
      <c r="F48" s="89"/>
      <c r="G48" s="93"/>
      <c r="J48" s="221"/>
      <c r="K48" s="221"/>
      <c r="L48" s="221"/>
      <c r="M48" s="221"/>
      <c r="N48" s="144"/>
    </row>
    <row r="49" spans="1:14" hidden="1">
      <c r="A49" s="54"/>
      <c r="B49" s="85"/>
      <c r="C49" s="84"/>
      <c r="D49" s="98"/>
      <c r="E49" s="88"/>
      <c r="F49" s="89"/>
      <c r="G49" s="93"/>
      <c r="J49" s="221"/>
      <c r="K49" s="221"/>
      <c r="L49" s="221"/>
      <c r="M49" s="221"/>
      <c r="N49" s="144"/>
    </row>
    <row r="50" spans="1:14" hidden="1">
      <c r="A50" s="54"/>
      <c r="B50" s="85"/>
      <c r="C50" s="84"/>
      <c r="D50" s="98"/>
      <c r="E50" s="88"/>
      <c r="F50" s="89"/>
      <c r="G50" s="93"/>
      <c r="J50" s="221"/>
      <c r="K50" s="221"/>
      <c r="L50" s="221"/>
      <c r="M50" s="221"/>
      <c r="N50" s="144"/>
    </row>
    <row r="51" spans="1:14" hidden="1">
      <c r="A51" s="54"/>
      <c r="B51" s="85"/>
      <c r="C51" s="84"/>
      <c r="D51" s="98"/>
      <c r="E51" s="88"/>
      <c r="F51" s="89"/>
      <c r="G51" s="93"/>
      <c r="J51" s="221"/>
      <c r="K51" s="221"/>
      <c r="L51" s="221"/>
      <c r="M51" s="221"/>
      <c r="N51" s="144"/>
    </row>
    <row r="52" spans="1:14" hidden="1">
      <c r="A52" s="54"/>
      <c r="B52" s="85"/>
      <c r="C52" s="84"/>
      <c r="D52" s="98"/>
      <c r="E52" s="88"/>
      <c r="F52" s="89"/>
      <c r="G52" s="93"/>
      <c r="J52" s="221"/>
      <c r="K52" s="221"/>
      <c r="L52" s="221"/>
      <c r="M52" s="221"/>
      <c r="N52" s="144"/>
    </row>
    <row r="53" spans="1:14" hidden="1">
      <c r="A53" s="54"/>
      <c r="B53" s="85"/>
      <c r="C53" s="84"/>
      <c r="D53" s="98"/>
      <c r="E53" s="88"/>
      <c r="F53" s="89"/>
      <c r="G53" s="93"/>
      <c r="J53" s="221"/>
      <c r="K53" s="221"/>
      <c r="L53" s="221"/>
      <c r="M53" s="221"/>
      <c r="N53" s="144"/>
    </row>
    <row r="54" spans="1:14" hidden="1">
      <c r="A54" s="54"/>
      <c r="B54" s="85"/>
      <c r="C54" s="84"/>
      <c r="D54" s="98"/>
      <c r="E54" s="88"/>
      <c r="F54" s="89"/>
      <c r="G54" s="93"/>
      <c r="J54" s="221"/>
      <c r="K54" s="221"/>
      <c r="L54" s="221"/>
      <c r="M54" s="221"/>
      <c r="N54" s="144"/>
    </row>
    <row r="55" spans="1:14" hidden="1">
      <c r="A55" s="54"/>
      <c r="B55" s="85"/>
      <c r="C55" s="84"/>
      <c r="D55" s="98"/>
      <c r="E55" s="88"/>
      <c r="F55" s="89"/>
      <c r="G55" s="93"/>
      <c r="J55" s="221"/>
      <c r="K55" s="221"/>
      <c r="L55" s="221"/>
      <c r="M55" s="221"/>
      <c r="N55" s="144"/>
    </row>
    <row r="56" spans="1:14" hidden="1">
      <c r="A56" s="117"/>
      <c r="B56" s="116"/>
      <c r="C56" s="115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68" priority="25" operator="containsText" text="ERROR">
      <formula>NOT(ISERROR(SEARCH("ERROR",F38)))</formula>
    </cfRule>
  </conditionalFormatting>
  <conditionalFormatting sqref="J38">
    <cfRule type="containsText" dxfId="267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10" zoomScaleNormal="100" workbookViewId="0">
      <selection activeCell="F728" sqref="F728"/>
    </sheetView>
  </sheetViews>
  <sheetFormatPr defaultColWidth="11.54296875" defaultRowHeight="10"/>
  <cols>
    <col min="1" max="1" width="6.269531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111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145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7849375601.0799999</v>
      </c>
      <c r="F10" s="73">
        <v>0</v>
      </c>
      <c r="G10" s="73">
        <v>7849375601.0799999</v>
      </c>
      <c r="H10" s="49"/>
      <c r="I10" s="73">
        <v>10583700719.219999</v>
      </c>
      <c r="J10" s="73">
        <v>0</v>
      </c>
      <c r="K10" s="73">
        <v>10583700719.219999</v>
      </c>
      <c r="L10" s="49"/>
      <c r="M10" s="73">
        <v>-2734325118.1399999</v>
      </c>
      <c r="N10" s="83"/>
    </row>
    <row r="11" spans="1:14" ht="44.25" customHeight="1">
      <c r="B11" s="220" t="s">
        <v>88</v>
      </c>
      <c r="C11" s="220"/>
      <c r="D11" s="49"/>
      <c r="E11" s="46">
        <v>7831546012.0799999</v>
      </c>
      <c r="F11" s="46">
        <v>-122987905.18000001</v>
      </c>
      <c r="G11" s="46">
        <v>7708558106.8999996</v>
      </c>
      <c r="H11" s="49"/>
      <c r="I11" s="46">
        <v>7643959015.7600002</v>
      </c>
      <c r="J11" s="46">
        <v>0</v>
      </c>
      <c r="K11" s="46">
        <v>7643959015.7600002</v>
      </c>
      <c r="L11" s="49"/>
      <c r="M11" s="46">
        <v>64599091.140000135</v>
      </c>
      <c r="N11" s="45"/>
    </row>
    <row r="12" spans="1:14">
      <c r="B12" s="10">
        <v>1</v>
      </c>
      <c r="C12" s="11" t="s">
        <v>89</v>
      </c>
      <c r="E12" s="189">
        <v>233617775</v>
      </c>
      <c r="F12" s="189">
        <v>0</v>
      </c>
      <c r="G12" s="57">
        <v>233617775</v>
      </c>
      <c r="H12" s="49"/>
      <c r="I12" s="57"/>
      <c r="J12" s="189">
        <v>233617775</v>
      </c>
      <c r="K12" s="57">
        <v>233617775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233617775</v>
      </c>
      <c r="J13" s="56">
        <v>-233617775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3609861816.8000002</v>
      </c>
      <c r="F14" s="57">
        <v>0</v>
      </c>
      <c r="G14" s="57">
        <v>3609861816.8000002</v>
      </c>
      <c r="H14" s="49"/>
      <c r="I14" s="57">
        <v>3571692543.04</v>
      </c>
      <c r="J14" s="57">
        <v>0</v>
      </c>
      <c r="K14" s="57">
        <v>3571692543.04</v>
      </c>
      <c r="L14" s="49"/>
      <c r="M14" s="57">
        <v>38169273.760000229</v>
      </c>
      <c r="N14" s="50" t="s">
        <v>39</v>
      </c>
    </row>
    <row r="15" spans="1:14">
      <c r="B15" s="2">
        <v>4</v>
      </c>
      <c r="C15" s="8" t="s">
        <v>92</v>
      </c>
      <c r="E15" s="56">
        <v>956575451.46000004</v>
      </c>
      <c r="F15" s="56">
        <v>0</v>
      </c>
      <c r="G15" s="56">
        <v>956575451.46000004</v>
      </c>
      <c r="H15" s="49"/>
      <c r="I15" s="56">
        <v>941233581.74000001</v>
      </c>
      <c r="J15" s="56">
        <v>0</v>
      </c>
      <c r="K15" s="56">
        <v>941233581.74000001</v>
      </c>
      <c r="L15" s="49"/>
      <c r="M15" s="56">
        <v>15341869.720000029</v>
      </c>
      <c r="N15" s="51" t="s">
        <v>39</v>
      </c>
    </row>
    <row r="16" spans="1:14">
      <c r="B16" s="10">
        <v>5</v>
      </c>
      <c r="C16" s="11" t="s">
        <v>93</v>
      </c>
      <c r="E16" s="189">
        <v>532949392.66000003</v>
      </c>
      <c r="F16" s="57">
        <v>-122987905.18000001</v>
      </c>
      <c r="G16" s="57">
        <v>409961487.48000002</v>
      </c>
      <c r="H16" s="49"/>
      <c r="I16" s="57">
        <v>403386207.22000003</v>
      </c>
      <c r="J16" s="57">
        <v>0</v>
      </c>
      <c r="K16" s="57">
        <v>403386207.22000003</v>
      </c>
      <c r="L16" s="49"/>
      <c r="M16" s="57">
        <v>6575280.2599999905</v>
      </c>
      <c r="N16" s="50" t="s">
        <v>39</v>
      </c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H17" s="49"/>
      <c r="I17" s="56"/>
      <c r="J17" s="56">
        <v>0</v>
      </c>
      <c r="K17" s="56">
        <v>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122987905.18000001</v>
      </c>
      <c r="F18" s="189">
        <v>0</v>
      </c>
      <c r="G18" s="57">
        <v>122987905.18000001</v>
      </c>
      <c r="H18" s="49"/>
      <c r="I18" s="57">
        <v>121015726.90000001</v>
      </c>
      <c r="J18" s="57">
        <v>0</v>
      </c>
      <c r="K18" s="57">
        <v>121015726.90000001</v>
      </c>
      <c r="L18" s="49"/>
      <c r="M18" s="57">
        <v>1972178.2800000012</v>
      </c>
      <c r="N18" s="50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2375553670.98</v>
      </c>
      <c r="F19" s="56">
        <v>0</v>
      </c>
      <c r="G19" s="56">
        <v>2375553670.98</v>
      </c>
      <c r="H19" s="98"/>
      <c r="I19" s="56">
        <v>2363539335.8600001</v>
      </c>
      <c r="J19" s="56">
        <v>0</v>
      </c>
      <c r="K19" s="56">
        <v>2363539335.8600001</v>
      </c>
      <c r="L19" s="98"/>
      <c r="M19" s="56">
        <v>12014335.119999886</v>
      </c>
      <c r="N19" s="51" t="s">
        <v>39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>
        <v>9473846</v>
      </c>
      <c r="J22" s="189">
        <v>0</v>
      </c>
      <c r="K22" s="189">
        <v>9473846</v>
      </c>
      <c r="L22" s="98"/>
      <c r="M22" s="208">
        <v>-9473846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2798944180.5600004</v>
      </c>
      <c r="J23" s="46">
        <v>0</v>
      </c>
      <c r="K23" s="46">
        <v>2798944180.5600004</v>
      </c>
      <c r="L23" s="98"/>
      <c r="M23" s="46">
        <v>-2798944180.5600004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641221710</v>
      </c>
      <c r="J24" s="56">
        <v>0</v>
      </c>
      <c r="K24" s="56">
        <v>641221710</v>
      </c>
      <c r="L24" s="98"/>
      <c r="M24" s="208">
        <v>-641221710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1215060</v>
      </c>
      <c r="J25" s="189">
        <v>0</v>
      </c>
      <c r="K25" s="189">
        <v>1215060</v>
      </c>
      <c r="L25" s="98"/>
      <c r="M25" s="189">
        <v>-1215060</v>
      </c>
      <c r="N25" s="50" t="s">
        <v>75</v>
      </c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374823558</v>
      </c>
      <c r="J26" s="56">
        <v>0</v>
      </c>
      <c r="K26" s="56">
        <v>374823558</v>
      </c>
      <c r="L26" s="98"/>
      <c r="M26" s="208">
        <v>-374823558</v>
      </c>
      <c r="N26" s="51" t="s">
        <v>38</v>
      </c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1781683852.5600002</v>
      </c>
      <c r="J27" s="189">
        <v>0</v>
      </c>
      <c r="K27" s="189">
        <v>1781683852.5600002</v>
      </c>
      <c r="L27" s="98"/>
      <c r="M27" s="208">
        <v>-1781683852.5600002</v>
      </c>
      <c r="N27" s="50" t="s">
        <v>38</v>
      </c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17829589</v>
      </c>
      <c r="F29" s="46">
        <v>122987905.18000001</v>
      </c>
      <c r="G29" s="46">
        <v>140817494.18000001</v>
      </c>
      <c r="H29" s="98"/>
      <c r="I29" s="46">
        <v>140797522.90000001</v>
      </c>
      <c r="J29" s="46">
        <v>0</v>
      </c>
      <c r="K29" s="46">
        <v>140797522.90000001</v>
      </c>
      <c r="L29" s="98"/>
      <c r="M29" s="46">
        <v>19971.280000001192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17829589</v>
      </c>
      <c r="F30" s="189">
        <v>122987905.18000001</v>
      </c>
      <c r="G30" s="189">
        <v>140817494.18000001</v>
      </c>
      <c r="H30" s="98"/>
      <c r="I30" s="189">
        <v>140797522.90000001</v>
      </c>
      <c r="J30" s="189">
        <v>0</v>
      </c>
      <c r="K30" s="189">
        <v>140797522.90000001</v>
      </c>
      <c r="L30" s="98"/>
      <c r="M30" s="189">
        <v>19971.280000001192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7849375601.0799999</v>
      </c>
      <c r="F37" s="30">
        <v>0</v>
      </c>
      <c r="G37" s="30">
        <v>7849375601.0799999</v>
      </c>
      <c r="H37" s="49"/>
      <c r="I37" s="30">
        <v>10583700719.219999</v>
      </c>
      <c r="J37" s="30">
        <v>0</v>
      </c>
      <c r="K37" s="30">
        <v>10583700719.219999</v>
      </c>
      <c r="L37" s="49"/>
      <c r="M37" s="30">
        <v>-2734325118.1399999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210</v>
      </c>
      <c r="B42" s="122"/>
      <c r="C42" s="121" t="s">
        <v>26</v>
      </c>
      <c r="D42" s="98"/>
      <c r="E42" s="88"/>
      <c r="F42" s="128"/>
      <c r="G42" s="176">
        <v>-122987905.18000001</v>
      </c>
      <c r="J42" s="221" t="s">
        <v>208</v>
      </c>
      <c r="K42" s="221"/>
      <c r="L42" s="221"/>
      <c r="M42" s="221"/>
      <c r="N42" s="144" t="s">
        <v>24</v>
      </c>
    </row>
    <row r="43" spans="1:14" hidden="1">
      <c r="A43" s="117" t="s">
        <v>204</v>
      </c>
      <c r="B43" s="122"/>
      <c r="C43" s="121" t="s">
        <v>26</v>
      </c>
      <c r="D43" s="98"/>
      <c r="E43" s="88"/>
      <c r="F43" s="89"/>
      <c r="G43" s="176">
        <v>122987905.18000001</v>
      </c>
      <c r="J43" s="221" t="s">
        <v>207</v>
      </c>
      <c r="K43" s="221"/>
      <c r="L43" s="221"/>
      <c r="M43" s="221"/>
      <c r="N43" s="144" t="s">
        <v>24</v>
      </c>
    </row>
    <row r="44" spans="1:14" hidden="1">
      <c r="A44" s="117"/>
      <c r="B44" s="122"/>
      <c r="C44" s="121"/>
      <c r="D44" s="98"/>
      <c r="E44" s="88"/>
      <c r="F44" s="89"/>
      <c r="G44" s="176"/>
      <c r="J44" s="221"/>
      <c r="K44" s="221"/>
      <c r="L44" s="221"/>
      <c r="M44" s="221"/>
      <c r="N44" s="144"/>
    </row>
    <row r="45" spans="1:14" hidden="1">
      <c r="A45" s="117"/>
      <c r="B45" s="122"/>
      <c r="C45" s="121"/>
      <c r="D45" s="98"/>
      <c r="E45" s="88"/>
      <c r="F45" s="89"/>
      <c r="G45" s="176"/>
      <c r="J45" s="221"/>
      <c r="K45" s="221"/>
      <c r="L45" s="221"/>
      <c r="M45" s="221"/>
      <c r="N45" s="144"/>
    </row>
    <row r="46" spans="1:14" hidden="1">
      <c r="A46" s="117"/>
      <c r="B46" s="122"/>
      <c r="C46" s="121"/>
      <c r="D46" s="98"/>
      <c r="E46" s="88"/>
      <c r="F46" s="89"/>
      <c r="G46" s="93"/>
      <c r="J46" s="221"/>
      <c r="K46" s="221"/>
      <c r="L46" s="221"/>
      <c r="M46" s="221"/>
      <c r="N46" s="144"/>
    </row>
    <row r="47" spans="1:14" hidden="1">
      <c r="A47" s="117"/>
      <c r="B47" s="122"/>
      <c r="C47" s="121"/>
      <c r="D47" s="98"/>
      <c r="E47" s="88"/>
      <c r="F47" s="89"/>
      <c r="G47" s="93"/>
      <c r="J47" s="221"/>
      <c r="K47" s="221"/>
      <c r="L47" s="221"/>
      <c r="M47" s="221"/>
      <c r="N47" s="144"/>
    </row>
    <row r="48" spans="1:14" hidden="1">
      <c r="A48" s="117"/>
      <c r="B48" s="122"/>
      <c r="C48" s="121"/>
      <c r="D48" s="98"/>
      <c r="E48" s="88"/>
      <c r="F48" s="89"/>
      <c r="G48" s="93"/>
      <c r="J48" s="221"/>
      <c r="K48" s="221"/>
      <c r="L48" s="221"/>
      <c r="M48" s="221"/>
      <c r="N48" s="144"/>
    </row>
    <row r="49" spans="1:14" hidden="1">
      <c r="A49" s="117"/>
      <c r="B49" s="122"/>
      <c r="C49" s="121"/>
      <c r="D49" s="98"/>
      <c r="E49" s="88"/>
      <c r="F49" s="89"/>
      <c r="G49" s="93"/>
      <c r="J49" s="221"/>
      <c r="K49" s="221"/>
      <c r="L49" s="221"/>
      <c r="M49" s="221"/>
      <c r="N49" s="144"/>
    </row>
    <row r="50" spans="1:14" hidden="1">
      <c r="A50" s="117"/>
      <c r="B50" s="122"/>
      <c r="C50" s="121"/>
      <c r="D50" s="98"/>
      <c r="E50" s="88"/>
      <c r="F50" s="89"/>
      <c r="G50" s="93"/>
      <c r="J50" s="221"/>
      <c r="K50" s="221"/>
      <c r="L50" s="221"/>
      <c r="M50" s="221"/>
      <c r="N50" s="144"/>
    </row>
    <row r="51" spans="1:14" hidden="1">
      <c r="A51" s="117"/>
      <c r="B51" s="122"/>
      <c r="C51" s="121"/>
      <c r="D51" s="98"/>
      <c r="E51" s="88"/>
      <c r="F51" s="89"/>
      <c r="G51" s="93"/>
      <c r="J51" s="221"/>
      <c r="K51" s="221"/>
      <c r="L51" s="221"/>
      <c r="M51" s="221"/>
      <c r="N51" s="144"/>
    </row>
    <row r="52" spans="1:14" hidden="1">
      <c r="A52" s="117"/>
      <c r="B52" s="122"/>
      <c r="C52" s="121"/>
      <c r="D52" s="98"/>
      <c r="E52" s="88"/>
      <c r="F52" s="128"/>
      <c r="G52" s="93"/>
      <c r="J52" s="221"/>
      <c r="K52" s="221"/>
      <c r="L52" s="221"/>
      <c r="M52" s="221"/>
      <c r="N52" s="144"/>
    </row>
    <row r="53" spans="1:14" hidden="1">
      <c r="A53" s="117"/>
      <c r="B53" s="122"/>
      <c r="C53" s="121"/>
      <c r="D53" s="98"/>
      <c r="E53" s="88"/>
      <c r="F53" s="128"/>
      <c r="G53" s="93"/>
      <c r="J53" s="221"/>
      <c r="K53" s="221"/>
      <c r="L53" s="221"/>
      <c r="M53" s="221"/>
      <c r="N53" s="144"/>
    </row>
    <row r="54" spans="1:14" hidden="1">
      <c r="A54" s="117"/>
      <c r="B54" s="122"/>
      <c r="C54" s="121"/>
      <c r="D54" s="98"/>
      <c r="E54" s="88"/>
      <c r="F54" s="128"/>
      <c r="G54" s="93"/>
      <c r="J54" s="221"/>
      <c r="K54" s="221"/>
      <c r="L54" s="221"/>
      <c r="M54" s="221"/>
      <c r="N54" s="144"/>
    </row>
    <row r="55" spans="1:14" hidden="1">
      <c r="A55" s="117"/>
      <c r="B55" s="122"/>
      <c r="C55" s="121"/>
      <c r="D55" s="98"/>
      <c r="E55" s="88"/>
      <c r="F55" s="128"/>
      <c r="G55" s="93"/>
      <c r="J55" s="221"/>
      <c r="K55" s="221"/>
      <c r="L55" s="221"/>
      <c r="M55" s="221"/>
      <c r="N55" s="144"/>
    </row>
    <row r="56" spans="1:14" hidden="1">
      <c r="A56" s="117"/>
      <c r="B56" s="122"/>
      <c r="C56" s="121"/>
      <c r="D56" s="98"/>
      <c r="E56" s="88"/>
      <c r="F56" s="128"/>
      <c r="G56" s="93"/>
      <c r="J56" s="221"/>
      <c r="K56" s="221"/>
      <c r="L56" s="221"/>
      <c r="M56" s="221"/>
      <c r="N56" s="144"/>
    </row>
    <row r="57" spans="1:14" hidden="1">
      <c r="A57" s="117"/>
      <c r="B57" s="122"/>
      <c r="C57" s="121"/>
      <c r="D57" s="98"/>
      <c r="E57" s="88"/>
      <c r="F57" s="128"/>
      <c r="G57" s="93"/>
      <c r="J57" s="221"/>
      <c r="K57" s="221"/>
      <c r="L57" s="221"/>
      <c r="M57" s="221"/>
      <c r="N57" s="144"/>
    </row>
    <row r="58" spans="1:14" hidden="1">
      <c r="A58" s="117"/>
      <c r="B58" s="122"/>
      <c r="C58" s="121"/>
      <c r="D58" s="98"/>
      <c r="E58" s="88"/>
      <c r="F58" s="128"/>
      <c r="G58" s="93"/>
      <c r="J58" s="221"/>
      <c r="K58" s="221"/>
      <c r="L58" s="221"/>
      <c r="M58" s="221"/>
      <c r="N58" s="144"/>
    </row>
    <row r="59" spans="1:14" hidden="1">
      <c r="A59" s="117"/>
      <c r="B59" s="122"/>
      <c r="C59" s="121"/>
      <c r="D59" s="98"/>
      <c r="E59" s="88"/>
      <c r="F59" s="128"/>
      <c r="G59" s="93"/>
      <c r="J59" s="221"/>
      <c r="K59" s="221"/>
      <c r="L59" s="221"/>
      <c r="M59" s="221"/>
      <c r="N59" s="144"/>
    </row>
    <row r="60" spans="1:14" hidden="1">
      <c r="A60" s="117"/>
      <c r="B60" s="122"/>
      <c r="C60" s="121"/>
      <c r="D60" s="98"/>
      <c r="E60" s="88"/>
      <c r="F60" s="128"/>
      <c r="G60" s="93"/>
      <c r="J60" s="221"/>
      <c r="K60" s="221"/>
      <c r="L60" s="221"/>
      <c r="M60" s="221"/>
      <c r="N60" s="144"/>
    </row>
    <row r="61" spans="1:14" hidden="1">
      <c r="A61" s="117"/>
      <c r="B61" s="122"/>
      <c r="C61" s="121"/>
      <c r="D61" s="98"/>
      <c r="E61" s="88"/>
      <c r="F61" s="128"/>
      <c r="G61" s="93"/>
      <c r="J61" s="221"/>
      <c r="K61" s="221"/>
      <c r="L61" s="221"/>
      <c r="M61" s="221"/>
      <c r="N61" s="144"/>
    </row>
    <row r="62" spans="1:14" hidden="1">
      <c r="A62" s="117"/>
      <c r="B62" s="122"/>
      <c r="C62" s="121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117"/>
      <c r="B63" s="122"/>
      <c r="C63" s="121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117"/>
      <c r="B64" s="122"/>
      <c r="C64" s="121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117"/>
      <c r="B65" s="122"/>
      <c r="C65" s="121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117"/>
      <c r="B66" s="122"/>
      <c r="C66" s="121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117"/>
      <c r="B67" s="122"/>
      <c r="C67" s="121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117"/>
      <c r="B68" s="122"/>
      <c r="C68" s="121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117"/>
      <c r="B69" s="122"/>
      <c r="C69" s="121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117"/>
      <c r="B70" s="122"/>
      <c r="C70" s="121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117"/>
      <c r="B71" s="122"/>
      <c r="C71" s="121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117"/>
      <c r="B72" s="122"/>
      <c r="C72" s="121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117"/>
      <c r="B73" s="122"/>
      <c r="C73" s="121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117"/>
      <c r="B74" s="122"/>
      <c r="C74" s="121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117"/>
      <c r="B75" s="122"/>
      <c r="C75" s="121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117"/>
      <c r="B76" s="122"/>
      <c r="C76" s="121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117"/>
      <c r="B77" s="122"/>
      <c r="C77" s="121"/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117"/>
      <c r="B78" s="122"/>
      <c r="C78" s="121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117"/>
      <c r="B79" s="122"/>
      <c r="C79" s="121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117"/>
      <c r="B80" s="122"/>
      <c r="C80" s="121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117"/>
      <c r="B81" s="122"/>
      <c r="C81" s="121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117"/>
      <c r="B82" s="122"/>
      <c r="C82" s="121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117"/>
      <c r="B83" s="122"/>
      <c r="C83" s="121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117"/>
      <c r="B84" s="122"/>
      <c r="C84" s="121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117"/>
      <c r="B85" s="122"/>
      <c r="C85" s="121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117"/>
      <c r="B86" s="122"/>
      <c r="C86" s="121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117"/>
      <c r="B87" s="122"/>
      <c r="C87" s="121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117"/>
      <c r="B88" s="122"/>
      <c r="C88" s="121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117"/>
      <c r="B89" s="122"/>
      <c r="C89" s="121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117"/>
      <c r="B90" s="122"/>
      <c r="C90" s="121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117"/>
      <c r="B91" s="122"/>
      <c r="C91" s="121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117"/>
      <c r="B92" s="122"/>
      <c r="C92" s="121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117"/>
      <c r="B93" s="122"/>
      <c r="C93" s="121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117"/>
      <c r="B94" s="122"/>
      <c r="C94" s="121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117"/>
      <c r="B95" s="122"/>
      <c r="C95" s="121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117"/>
      <c r="B96" s="122"/>
      <c r="C96" s="121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117"/>
      <c r="B97" s="122"/>
      <c r="C97" s="121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117"/>
      <c r="B98" s="122"/>
      <c r="C98" s="121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117"/>
      <c r="B99" s="122"/>
      <c r="C99" s="121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117"/>
      <c r="B100" s="122"/>
      <c r="C100" s="121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117"/>
      <c r="B101" s="122"/>
      <c r="C101" s="121"/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117"/>
      <c r="B102" s="122"/>
      <c r="C102" s="121"/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117"/>
      <c r="B103" s="122"/>
      <c r="C103" s="121"/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117"/>
      <c r="B104" s="122"/>
      <c r="C104" s="121"/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117"/>
      <c r="B105" s="122"/>
      <c r="C105" s="121"/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117"/>
      <c r="B106" s="122"/>
      <c r="C106" s="121"/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117"/>
      <c r="B107" s="122"/>
      <c r="C107" s="121"/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117"/>
      <c r="B108" s="122"/>
      <c r="C108" s="121"/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117"/>
      <c r="B109" s="122"/>
      <c r="C109" s="121"/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117"/>
      <c r="B110" s="122"/>
      <c r="C110" s="121"/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117"/>
      <c r="B111" s="122"/>
      <c r="C111" s="121"/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117"/>
      <c r="B112" s="122"/>
      <c r="C112" s="121"/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117"/>
      <c r="B113" s="122"/>
      <c r="C113" s="121"/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117"/>
      <c r="B114" s="122"/>
      <c r="C114" s="121"/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117"/>
      <c r="B115" s="122"/>
      <c r="C115" s="121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117"/>
      <c r="B116" s="122"/>
      <c r="C116" s="121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117"/>
      <c r="B117" s="122"/>
      <c r="C117" s="121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117"/>
      <c r="B118" s="122"/>
      <c r="C118" s="121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117"/>
      <c r="B119" s="122"/>
      <c r="C119" s="121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117"/>
      <c r="B120" s="122"/>
      <c r="C120" s="121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117"/>
      <c r="B121" s="122"/>
      <c r="C121" s="121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117"/>
      <c r="B122" s="122"/>
      <c r="C122" s="121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117"/>
      <c r="B123" s="122"/>
      <c r="C123" s="121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117"/>
      <c r="B124" s="122"/>
      <c r="C124" s="121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117"/>
      <c r="B125" s="122"/>
      <c r="C125" s="121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117"/>
      <c r="B126" s="122"/>
      <c r="C126" s="121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66" priority="25" operator="containsText" text="ERROR">
      <formula>NOT(ISERROR(SEARCH("ERROR",F38)))</formula>
    </cfRule>
  </conditionalFormatting>
  <conditionalFormatting sqref="J38">
    <cfRule type="containsText" dxfId="265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5" zoomScaleNormal="100" workbookViewId="0">
      <selection activeCell="F728" sqref="F728"/>
    </sheetView>
  </sheetViews>
  <sheetFormatPr defaultColWidth="11.54296875" defaultRowHeight="10"/>
  <cols>
    <col min="1" max="1" width="9.17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9" width="11.453125" style="34" bestFit="1" customWidth="1"/>
    <col min="10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127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>
        <v>1385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4548338160.9200001</v>
      </c>
      <c r="F10" s="73">
        <v>0</v>
      </c>
      <c r="G10" s="73">
        <v>4548338160.9200001</v>
      </c>
      <c r="H10" s="49"/>
      <c r="I10" s="73">
        <v>7322220103.0199995</v>
      </c>
      <c r="J10" s="73">
        <v>-1817927696.9000001</v>
      </c>
      <c r="K10" s="73">
        <v>5504292406.1199999</v>
      </c>
      <c r="L10" s="49"/>
      <c r="M10" s="73">
        <v>-955954245.20000017</v>
      </c>
      <c r="N10" s="66"/>
    </row>
    <row r="11" spans="1:14" ht="44.25" customHeight="1">
      <c r="B11" s="220" t="s">
        <v>88</v>
      </c>
      <c r="C11" s="220"/>
      <c r="D11" s="49"/>
      <c r="E11" s="46">
        <v>4548338160.9200001</v>
      </c>
      <c r="F11" s="46">
        <v>0</v>
      </c>
      <c r="G11" s="46">
        <v>4548338160.9200001</v>
      </c>
      <c r="H11" s="49"/>
      <c r="I11" s="46">
        <v>5405651968.4200001</v>
      </c>
      <c r="J11" s="46">
        <v>0</v>
      </c>
      <c r="K11" s="46">
        <v>5405651968.4200001</v>
      </c>
      <c r="L11" s="49"/>
      <c r="M11" s="46">
        <v>-857313807.50000012</v>
      </c>
      <c r="N11" s="45"/>
    </row>
    <row r="12" spans="1:14">
      <c r="B12" s="10">
        <v>1</v>
      </c>
      <c r="C12" s="11" t="s">
        <v>89</v>
      </c>
      <c r="E12" s="189">
        <v>2344388379.54</v>
      </c>
      <c r="F12" s="189">
        <v>-2344388379.54</v>
      </c>
      <c r="G12" s="12">
        <v>0</v>
      </c>
      <c r="I12" s="57"/>
      <c r="J12" s="189">
        <v>0</v>
      </c>
      <c r="K12" s="12">
        <v>0</v>
      </c>
      <c r="M12" s="57">
        <v>0</v>
      </c>
      <c r="N12" s="15"/>
    </row>
    <row r="13" spans="1:14">
      <c r="B13" s="2">
        <v>2</v>
      </c>
      <c r="C13" s="8" t="s">
        <v>90</v>
      </c>
      <c r="E13" s="56">
        <v>55597005</v>
      </c>
      <c r="F13" s="13">
        <v>0</v>
      </c>
      <c r="G13" s="13">
        <v>55597005</v>
      </c>
      <c r="I13" s="56">
        <v>57484770</v>
      </c>
      <c r="J13" s="56">
        <v>0</v>
      </c>
      <c r="K13" s="13">
        <v>57484770</v>
      </c>
      <c r="M13" s="13">
        <v>-1887765</v>
      </c>
      <c r="N13" s="29" t="s">
        <v>75</v>
      </c>
    </row>
    <row r="14" spans="1:14">
      <c r="B14" s="10">
        <v>3</v>
      </c>
      <c r="C14" s="11" t="s">
        <v>91</v>
      </c>
      <c r="E14" s="189">
        <v>0</v>
      </c>
      <c r="F14" s="12">
        <v>2344388379.54</v>
      </c>
      <c r="G14" s="12">
        <v>2344388379.54</v>
      </c>
      <c r="I14" s="57">
        <v>2377021092.52</v>
      </c>
      <c r="J14" s="12">
        <v>0</v>
      </c>
      <c r="K14" s="12">
        <v>2377021092.52</v>
      </c>
      <c r="M14" s="208">
        <v>-32632712.980000019</v>
      </c>
      <c r="N14" s="15" t="s">
        <v>38</v>
      </c>
    </row>
    <row r="15" spans="1:14">
      <c r="B15" s="2">
        <v>4</v>
      </c>
      <c r="C15" s="8" t="s">
        <v>92</v>
      </c>
      <c r="E15" s="56">
        <v>265496046.82000002</v>
      </c>
      <c r="F15" s="13">
        <v>0</v>
      </c>
      <c r="G15" s="13">
        <v>265496046.82000002</v>
      </c>
      <c r="I15" s="56">
        <v>724498222.60000002</v>
      </c>
      <c r="J15" s="13">
        <v>0</v>
      </c>
      <c r="K15" s="13">
        <v>724498222.60000002</v>
      </c>
      <c r="M15" s="208">
        <v>-459002175.77999997</v>
      </c>
      <c r="N15" s="29" t="s">
        <v>38</v>
      </c>
    </row>
    <row r="16" spans="1:14">
      <c r="B16" s="10">
        <v>5</v>
      </c>
      <c r="C16" s="11" t="s">
        <v>93</v>
      </c>
      <c r="E16" s="189">
        <v>209892252.20000002</v>
      </c>
      <c r="F16" s="12">
        <v>0</v>
      </c>
      <c r="G16" s="12">
        <v>209892252.20000002</v>
      </c>
      <c r="I16" s="57">
        <v>310499045.02000004</v>
      </c>
      <c r="J16" s="12">
        <v>0</v>
      </c>
      <c r="K16" s="12">
        <v>310499045.02000004</v>
      </c>
      <c r="M16" s="12">
        <v>-100606792.82000002</v>
      </c>
      <c r="N16" s="15" t="s">
        <v>38</v>
      </c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13">
        <v>0</v>
      </c>
      <c r="I17" s="56">
        <v>164200000</v>
      </c>
      <c r="J17" s="13">
        <v>0</v>
      </c>
      <c r="K17" s="13">
        <v>164200000</v>
      </c>
      <c r="M17" s="208">
        <v>-164200000</v>
      </c>
      <c r="N17" s="29" t="s">
        <v>38</v>
      </c>
    </row>
    <row r="18" spans="1:15" ht="33.75" customHeight="1">
      <c r="B18" s="10">
        <v>7</v>
      </c>
      <c r="C18" s="11" t="s">
        <v>95</v>
      </c>
      <c r="E18" s="189">
        <v>94832287.280000001</v>
      </c>
      <c r="F18" s="189">
        <v>0</v>
      </c>
      <c r="G18" s="12">
        <v>94832287.280000001</v>
      </c>
      <c r="I18" s="57">
        <v>93149578.24000001</v>
      </c>
      <c r="J18" s="12">
        <v>0</v>
      </c>
      <c r="K18" s="12">
        <v>93149578.24000001</v>
      </c>
      <c r="M18" s="12">
        <v>1682709.0399999917</v>
      </c>
      <c r="N18" s="15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1578132190.0800002</v>
      </c>
      <c r="F19" s="56">
        <v>0</v>
      </c>
      <c r="G19" s="56">
        <v>1578132190.0800002</v>
      </c>
      <c r="H19" s="98"/>
      <c r="I19" s="56">
        <v>1609873117.0800002</v>
      </c>
      <c r="J19" s="56">
        <v>0</v>
      </c>
      <c r="K19" s="56">
        <v>1609873117.0800002</v>
      </c>
      <c r="L19" s="98"/>
      <c r="M19" s="56">
        <v>-31740927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>
        <v>68926142.960000008</v>
      </c>
      <c r="J22" s="189">
        <v>0</v>
      </c>
      <c r="K22" s="189">
        <v>68926142.960000008</v>
      </c>
      <c r="L22" s="98"/>
      <c r="M22" s="208">
        <v>-68926142.960000008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1817927696.9000001</v>
      </c>
      <c r="J23" s="46">
        <v>-1817927696.9000001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/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1552431650.0800002</v>
      </c>
      <c r="J25" s="189">
        <v>-1552431650.0800002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265496046.82000002</v>
      </c>
      <c r="J27" s="189">
        <v>-265496046.82000002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98640437.700000003</v>
      </c>
      <c r="J29" s="46">
        <v>0</v>
      </c>
      <c r="K29" s="46">
        <v>98640437.700000003</v>
      </c>
      <c r="L29" s="98"/>
      <c r="M29" s="46">
        <v>-98640437.700000003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98640437.700000003</v>
      </c>
      <c r="J30" s="189">
        <v>0</v>
      </c>
      <c r="K30" s="189">
        <v>98640437.700000003</v>
      </c>
      <c r="L30" s="98"/>
      <c r="M30" s="189">
        <v>-98640437.700000003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65289000</v>
      </c>
      <c r="F33" s="73">
        <v>0</v>
      </c>
      <c r="G33" s="73">
        <v>65289000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65289000</v>
      </c>
      <c r="F34" s="46">
        <v>0</v>
      </c>
      <c r="G34" s="46">
        <v>65289000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>
        <v>65289000</v>
      </c>
      <c r="F36" s="13">
        <v>0</v>
      </c>
      <c r="G36" s="13">
        <v>65289000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4548338160.9200001</v>
      </c>
      <c r="F37" s="30">
        <v>0</v>
      </c>
      <c r="G37" s="30">
        <v>4548338160.9200001</v>
      </c>
      <c r="I37" s="30">
        <v>7322220103.0199995</v>
      </c>
      <c r="J37" s="30">
        <v>-1817927696.9000001</v>
      </c>
      <c r="K37" s="30">
        <v>5504292406.1199999</v>
      </c>
      <c r="M37" s="30">
        <v>-955954245.20000017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207</v>
      </c>
      <c r="B42" s="53"/>
      <c r="C42" s="62" t="s">
        <v>26</v>
      </c>
      <c r="D42" s="98"/>
      <c r="E42" s="88"/>
      <c r="F42" s="128"/>
      <c r="G42" s="176">
        <v>-2344388379.54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54" t="s">
        <v>217</v>
      </c>
      <c r="B43" s="78"/>
      <c r="C43" s="121" t="s">
        <v>26</v>
      </c>
      <c r="D43" s="98"/>
      <c r="E43" s="88"/>
      <c r="F43" s="128"/>
      <c r="G43" s="176">
        <v>2344388379.54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C44" s="121"/>
      <c r="D44" s="98"/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A45" s="54"/>
      <c r="B45" s="78"/>
      <c r="C45" s="77"/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A46" s="54"/>
      <c r="C46" s="77"/>
      <c r="D46" s="98"/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A47" s="54"/>
      <c r="D47" s="98"/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A48" s="54"/>
      <c r="B48" s="78"/>
      <c r="C48" s="77"/>
      <c r="D48" s="98"/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A49" s="54"/>
      <c r="B49" s="78"/>
      <c r="C49" s="77"/>
      <c r="D49" s="98"/>
      <c r="E49" s="88"/>
      <c r="F49" s="128"/>
      <c r="G49" s="93"/>
      <c r="J49" s="221"/>
      <c r="K49" s="221"/>
      <c r="L49" s="221"/>
      <c r="M49" s="221"/>
      <c r="N49" s="144"/>
    </row>
    <row r="50" spans="1:14" hidden="1">
      <c r="A50" s="54"/>
      <c r="B50" s="78"/>
      <c r="C50" s="77"/>
      <c r="D50" s="98"/>
      <c r="E50" s="88"/>
      <c r="F50" s="128"/>
      <c r="G50" s="93"/>
      <c r="J50" s="221"/>
      <c r="K50" s="221"/>
      <c r="L50" s="221"/>
      <c r="M50" s="221"/>
      <c r="N50" s="144"/>
    </row>
    <row r="51" spans="1:14" hidden="1">
      <c r="A51" s="54"/>
      <c r="B51" s="78"/>
      <c r="C51" s="77"/>
      <c r="D51" s="98"/>
      <c r="E51" s="88"/>
      <c r="F51" s="128"/>
      <c r="G51" s="93"/>
      <c r="J51" s="221"/>
      <c r="K51" s="221"/>
      <c r="L51" s="221"/>
      <c r="M51" s="221"/>
      <c r="N51" s="144"/>
    </row>
    <row r="52" spans="1:14" hidden="1">
      <c r="D52" s="98"/>
      <c r="E52" s="56"/>
      <c r="F52" s="56"/>
      <c r="G52" s="93"/>
      <c r="J52" s="221"/>
      <c r="K52" s="221"/>
      <c r="L52" s="221"/>
      <c r="M52" s="221"/>
      <c r="N52" s="144"/>
    </row>
    <row r="53" spans="1:14" hidden="1">
      <c r="D53" s="98"/>
      <c r="E53" s="56"/>
      <c r="F53" s="56"/>
      <c r="G53" s="93"/>
      <c r="J53" s="221"/>
      <c r="K53" s="221"/>
      <c r="L53" s="221"/>
      <c r="M53" s="221"/>
      <c r="N53" s="144"/>
    </row>
    <row r="54" spans="1:14" hidden="1">
      <c r="D54" s="98"/>
      <c r="E54" s="56"/>
      <c r="F54" s="56"/>
      <c r="G54" s="93"/>
      <c r="J54" s="221"/>
      <c r="K54" s="221"/>
      <c r="L54" s="221"/>
      <c r="M54" s="221"/>
      <c r="N54" s="144"/>
    </row>
    <row r="55" spans="1:14" hidden="1">
      <c r="D55" s="98"/>
      <c r="E55" s="56"/>
      <c r="F55" s="56"/>
      <c r="G55" s="93"/>
      <c r="J55" s="221"/>
      <c r="K55" s="221"/>
      <c r="L55" s="221"/>
      <c r="M55" s="221"/>
      <c r="N55" s="144"/>
    </row>
    <row r="56" spans="1:14" hidden="1">
      <c r="D56" s="98"/>
      <c r="E56" s="56"/>
      <c r="F56" s="56"/>
      <c r="G56" s="56"/>
      <c r="J56" s="221"/>
      <c r="K56" s="221"/>
      <c r="L56" s="221"/>
      <c r="M56" s="221"/>
      <c r="N56" s="144"/>
    </row>
    <row r="57" spans="1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>
      <c r="G714" s="34">
        <v>-394044402</v>
      </c>
    </row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64" priority="25" operator="containsText" text="ERROR">
      <formula>NOT(ISERROR(SEARCH("ERROR",F38)))</formula>
    </cfRule>
  </conditionalFormatting>
  <conditionalFormatting sqref="J38">
    <cfRule type="containsText" dxfId="263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35"/>
  <sheetViews>
    <sheetView showGridLines="0" topLeftCell="A11" zoomScaleNormal="100" workbookViewId="0">
      <selection activeCell="F728" sqref="F728"/>
    </sheetView>
  </sheetViews>
  <sheetFormatPr defaultColWidth="11.54296875" defaultRowHeight="10"/>
  <cols>
    <col min="1" max="1" width="5.269531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112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73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7632107412.9799995</v>
      </c>
      <c r="F10" s="73">
        <v>0</v>
      </c>
      <c r="G10" s="73">
        <v>7632107412.9799995</v>
      </c>
      <c r="H10" s="49"/>
      <c r="I10" s="73">
        <v>8748743974.2999992</v>
      </c>
      <c r="J10" s="73">
        <v>0</v>
      </c>
      <c r="K10" s="73">
        <v>8748743974.2999992</v>
      </c>
      <c r="L10" s="49"/>
      <c r="M10" s="73">
        <v>-1116636561.3199999</v>
      </c>
      <c r="N10" s="66"/>
    </row>
    <row r="11" spans="1:14" ht="44.25" customHeight="1">
      <c r="B11" s="220" t="s">
        <v>88</v>
      </c>
      <c r="C11" s="220"/>
      <c r="D11" s="49"/>
      <c r="E11" s="46">
        <v>5421533880.0799999</v>
      </c>
      <c r="F11" s="46">
        <v>0</v>
      </c>
      <c r="G11" s="46">
        <v>5421533880.0799999</v>
      </c>
      <c r="H11" s="49"/>
      <c r="I11" s="46">
        <v>6569003529.3800001</v>
      </c>
      <c r="J11" s="46">
        <v>0</v>
      </c>
      <c r="K11" s="46">
        <v>6569003529.3800001</v>
      </c>
      <c r="L11" s="49"/>
      <c r="M11" s="46">
        <v>-1147469649.3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12">
        <v>0</v>
      </c>
      <c r="I12" s="57"/>
      <c r="J12" s="189">
        <v>0</v>
      </c>
      <c r="K12" s="12">
        <v>0</v>
      </c>
      <c r="M12" s="57">
        <v>0</v>
      </c>
      <c r="N12" s="15"/>
    </row>
    <row r="13" spans="1:14">
      <c r="B13" s="2">
        <v>2</v>
      </c>
      <c r="C13" s="8" t="s">
        <v>90</v>
      </c>
      <c r="E13" s="56">
        <v>0</v>
      </c>
      <c r="F13" s="13">
        <v>0</v>
      </c>
      <c r="G13" s="13">
        <v>0</v>
      </c>
      <c r="I13" s="56">
        <v>766787040</v>
      </c>
      <c r="J13" s="56">
        <v>0</v>
      </c>
      <c r="K13" s="13">
        <v>766787040</v>
      </c>
      <c r="M13" s="208">
        <v>-766787040</v>
      </c>
      <c r="N13" s="51" t="s">
        <v>38</v>
      </c>
    </row>
    <row r="14" spans="1:14">
      <c r="B14" s="10">
        <v>3</v>
      </c>
      <c r="C14" s="11" t="s">
        <v>91</v>
      </c>
      <c r="E14" s="189">
        <v>0</v>
      </c>
      <c r="F14" s="12">
        <v>0</v>
      </c>
      <c r="G14" s="12">
        <v>0</v>
      </c>
      <c r="I14" s="57"/>
      <c r="J14" s="12">
        <v>0</v>
      </c>
      <c r="K14" s="12">
        <v>0</v>
      </c>
      <c r="M14" s="12">
        <v>0</v>
      </c>
      <c r="N14" s="50"/>
    </row>
    <row r="15" spans="1:14">
      <c r="B15" s="2">
        <v>4</v>
      </c>
      <c r="C15" s="8" t="s">
        <v>92</v>
      </c>
      <c r="E15" s="56">
        <v>5178022649.1400003</v>
      </c>
      <c r="F15" s="13">
        <v>-4888867226.2600002</v>
      </c>
      <c r="G15" s="13">
        <v>289155422.88000011</v>
      </c>
      <c r="I15" s="56">
        <v>289155422.88</v>
      </c>
      <c r="J15" s="13">
        <v>0</v>
      </c>
      <c r="K15" s="13">
        <v>289155422.88</v>
      </c>
      <c r="M15" s="13">
        <v>0</v>
      </c>
      <c r="N15" s="51"/>
    </row>
    <row r="16" spans="1:14">
      <c r="B16" s="10">
        <v>5</v>
      </c>
      <c r="C16" s="11" t="s">
        <v>93</v>
      </c>
      <c r="E16" s="189">
        <v>143511230.94</v>
      </c>
      <c r="F16" s="12">
        <v>0</v>
      </c>
      <c r="G16" s="12">
        <v>143511230.94</v>
      </c>
      <c r="I16" s="57">
        <v>123923945.90000001</v>
      </c>
      <c r="J16" s="12">
        <v>0</v>
      </c>
      <c r="K16" s="12">
        <v>123923945.90000001</v>
      </c>
      <c r="M16" s="12">
        <v>19587285.039999992</v>
      </c>
      <c r="N16" s="50" t="s">
        <v>39</v>
      </c>
    </row>
    <row r="17" spans="1:15">
      <c r="B17" s="2">
        <v>6</v>
      </c>
      <c r="C17" s="8" t="s">
        <v>94</v>
      </c>
      <c r="E17" s="56">
        <v>100000000</v>
      </c>
      <c r="F17" s="56">
        <v>0</v>
      </c>
      <c r="G17" s="13">
        <v>100000000</v>
      </c>
      <c r="I17" s="56">
        <v>371800000</v>
      </c>
      <c r="J17" s="13">
        <v>0</v>
      </c>
      <c r="K17" s="13">
        <v>371800000</v>
      </c>
      <c r="M17" s="208">
        <v>-271800000</v>
      </c>
      <c r="N17" s="29" t="s">
        <v>38</v>
      </c>
    </row>
    <row r="18" spans="1:15" ht="33.75" customHeight="1">
      <c r="B18" s="10">
        <v>7</v>
      </c>
      <c r="C18" s="11" t="s">
        <v>95</v>
      </c>
      <c r="E18" s="189">
        <v>0</v>
      </c>
      <c r="F18" s="189">
        <v>0</v>
      </c>
      <c r="G18" s="12">
        <v>0</v>
      </c>
      <c r="I18" s="57"/>
      <c r="J18" s="12">
        <v>0</v>
      </c>
      <c r="K18" s="12">
        <v>0</v>
      </c>
      <c r="M18" s="12">
        <v>0</v>
      </c>
      <c r="N18" s="15"/>
    </row>
    <row r="19" spans="1:15" s="40" customFormat="1">
      <c r="A19" s="117"/>
      <c r="B19" s="2">
        <v>8</v>
      </c>
      <c r="C19" s="8" t="s">
        <v>96</v>
      </c>
      <c r="D19" s="98"/>
      <c r="E19" s="56">
        <v>0</v>
      </c>
      <c r="F19" s="56">
        <v>4888867226.2600002</v>
      </c>
      <c r="G19" s="56">
        <v>4888867226.2600002</v>
      </c>
      <c r="H19" s="98"/>
      <c r="I19" s="56">
        <v>4917444532.2600002</v>
      </c>
      <c r="J19" s="56">
        <v>0</v>
      </c>
      <c r="K19" s="56">
        <v>4917444532.2600002</v>
      </c>
      <c r="L19" s="98"/>
      <c r="M19" s="208">
        <v>-28577306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99892588.340000004</v>
      </c>
      <c r="J22" s="189">
        <v>0</v>
      </c>
      <c r="K22" s="189">
        <v>99892588.340000004</v>
      </c>
      <c r="L22" s="98"/>
      <c r="M22" s="208">
        <v>-99892588.340000004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1846038222</v>
      </c>
      <c r="F23" s="46">
        <v>0</v>
      </c>
      <c r="G23" s="46">
        <v>1846038222</v>
      </c>
      <c r="H23" s="98"/>
      <c r="I23" s="46">
        <v>1805729062</v>
      </c>
      <c r="J23" s="46">
        <v>0</v>
      </c>
      <c r="K23" s="46">
        <v>1805729062</v>
      </c>
      <c r="L23" s="98"/>
      <c r="M23" s="46">
        <v>40309160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1800000000</v>
      </c>
      <c r="F24" s="56">
        <v>0</v>
      </c>
      <c r="G24" s="56">
        <v>1800000000</v>
      </c>
      <c r="H24" s="98"/>
      <c r="I24" s="56">
        <v>1800811391</v>
      </c>
      <c r="J24" s="56">
        <v>0</v>
      </c>
      <c r="K24" s="56">
        <v>1800811391</v>
      </c>
      <c r="L24" s="98"/>
      <c r="M24" s="56">
        <v>-811391</v>
      </c>
      <c r="N24" s="51" t="s">
        <v>75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0</v>
      </c>
      <c r="F25" s="189">
        <v>0</v>
      </c>
      <c r="G25" s="189">
        <v>0</v>
      </c>
      <c r="H25" s="98"/>
      <c r="I25" s="189"/>
      <c r="J25" s="189">
        <v>0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>
        <v>0</v>
      </c>
      <c r="F26" s="56">
        <v>0</v>
      </c>
      <c r="G26" s="56">
        <v>0</v>
      </c>
      <c r="H26" s="98"/>
      <c r="I26" s="56">
        <v>4917671</v>
      </c>
      <c r="J26" s="56">
        <v>0</v>
      </c>
      <c r="K26" s="56">
        <v>4917671</v>
      </c>
      <c r="L26" s="98"/>
      <c r="M26" s="56">
        <v>-4917671</v>
      </c>
      <c r="N26" s="51" t="s">
        <v>75</v>
      </c>
    </row>
    <row r="27" spans="1:15">
      <c r="A27" s="117"/>
      <c r="B27" s="10">
        <v>15</v>
      </c>
      <c r="C27" s="11" t="s">
        <v>103</v>
      </c>
      <c r="D27" s="98"/>
      <c r="E27" s="189">
        <v>46038222</v>
      </c>
      <c r="F27" s="189">
        <v>0</v>
      </c>
      <c r="G27" s="189">
        <v>46038222</v>
      </c>
      <c r="H27" s="98"/>
      <c r="I27" s="189"/>
      <c r="J27" s="189">
        <v>0</v>
      </c>
      <c r="K27" s="189">
        <v>0</v>
      </c>
      <c r="L27" s="98"/>
      <c r="M27" s="189">
        <v>46038222</v>
      </c>
      <c r="N27" s="50" t="s">
        <v>39</v>
      </c>
    </row>
    <row r="28" spans="1:15">
      <c r="A28" s="117"/>
      <c r="B28" s="2">
        <v>16</v>
      </c>
      <c r="C28" s="8" t="s">
        <v>239</v>
      </c>
      <c r="D28" s="98"/>
      <c r="E28" s="56">
        <v>0</v>
      </c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364535310.90000004</v>
      </c>
      <c r="F29" s="46">
        <v>0</v>
      </c>
      <c r="G29" s="46">
        <v>364535310.90000004</v>
      </c>
      <c r="H29" s="98"/>
      <c r="I29" s="46">
        <v>374011382.92000002</v>
      </c>
      <c r="J29" s="46">
        <v>0</v>
      </c>
      <c r="K29" s="46">
        <v>374011382.92000002</v>
      </c>
      <c r="L29" s="98"/>
      <c r="M29" s="46">
        <v>-9476072.0199999809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364535310.90000004</v>
      </c>
      <c r="F30" s="189">
        <v>0</v>
      </c>
      <c r="G30" s="189">
        <v>364535310.90000004</v>
      </c>
      <c r="H30" s="98"/>
      <c r="I30" s="189">
        <v>374011382.92000002</v>
      </c>
      <c r="J30" s="189">
        <v>0</v>
      </c>
      <c r="K30" s="189">
        <v>374011382.92000002</v>
      </c>
      <c r="L30" s="98"/>
      <c r="M30" s="208">
        <v>-9476072.0199999809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A35" s="26" t="s">
        <v>51</v>
      </c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7632107412.9799995</v>
      </c>
      <c r="F37" s="30">
        <v>0</v>
      </c>
      <c r="G37" s="30">
        <v>7632107412.9799995</v>
      </c>
      <c r="I37" s="30">
        <v>8748743974.2999992</v>
      </c>
      <c r="J37" s="30">
        <v>0</v>
      </c>
      <c r="K37" s="30">
        <v>8748743974.2999992</v>
      </c>
      <c r="M37" s="30">
        <v>-1116636561.3199999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211</v>
      </c>
      <c r="B42" s="53"/>
      <c r="C42" s="62" t="s">
        <v>26</v>
      </c>
      <c r="D42" s="98"/>
      <c r="E42" s="88"/>
      <c r="F42" s="128"/>
      <c r="G42" s="176">
        <v>-4888867226.2600002</v>
      </c>
      <c r="J42" s="221"/>
      <c r="K42" s="221"/>
      <c r="L42" s="221"/>
      <c r="M42" s="221"/>
      <c r="N42" s="144"/>
    </row>
    <row r="43" spans="1:14" hidden="1">
      <c r="A43" s="54" t="s">
        <v>202</v>
      </c>
      <c r="B43" s="53"/>
      <c r="C43" s="121" t="s">
        <v>26</v>
      </c>
      <c r="D43" s="98"/>
      <c r="E43" s="88"/>
      <c r="F43" s="128"/>
      <c r="G43" s="176">
        <v>4888867226.2600002</v>
      </c>
      <c r="J43" s="221"/>
      <c r="K43" s="221"/>
      <c r="L43" s="221"/>
      <c r="M43" s="221"/>
      <c r="N43" s="144"/>
    </row>
    <row r="44" spans="1:14" hidden="1">
      <c r="A44" s="54"/>
      <c r="B44" s="53"/>
      <c r="C44" s="121"/>
      <c r="D44" s="98"/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A45" s="54"/>
      <c r="B45" s="53"/>
      <c r="C45" s="121"/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A46" s="54"/>
      <c r="B46" s="53"/>
      <c r="C46" s="62"/>
      <c r="D46" s="98"/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A47" s="54"/>
      <c r="B47" s="53"/>
      <c r="C47" s="76"/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A48" s="54"/>
      <c r="B48" s="53"/>
      <c r="C48" s="76"/>
      <c r="D48" s="98"/>
      <c r="E48" s="137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76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76"/>
      <c r="D50" s="98"/>
      <c r="E50" s="137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C52" s="79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C53" s="79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C54" s="79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C55" s="79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C56" s="79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C57" s="79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C58" s="79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D59" s="98"/>
      <c r="E59" s="128"/>
      <c r="F59" s="128"/>
      <c r="G59" s="82"/>
      <c r="J59" s="221"/>
      <c r="K59" s="221"/>
      <c r="L59" s="221"/>
      <c r="M59" s="221"/>
      <c r="N59" s="144"/>
    </row>
    <row r="60" spans="1:14" hidden="1">
      <c r="D60" s="98"/>
      <c r="E60" s="12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12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12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128"/>
      <c r="F63" s="128"/>
      <c r="G63" s="56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J710" s="141"/>
      <c r="K710" s="141"/>
      <c r="L710" s="141"/>
      <c r="M710" s="141"/>
      <c r="N710" s="144"/>
    </row>
    <row r="711" spans="1:14" ht="13.5" hidden="1">
      <c r="E711" s="20"/>
      <c r="F711" s="22" t="s">
        <v>34</v>
      </c>
      <c r="G711" s="21">
        <v>0</v>
      </c>
    </row>
    <row r="712" spans="1:14" hidden="1"/>
    <row r="713" spans="1:14" hidden="1"/>
    <row r="714" spans="1:14" ht="12.5" hidden="1">
      <c r="A714">
        <v>14</v>
      </c>
      <c r="B714" t="s">
        <v>46</v>
      </c>
      <c r="C714" s="100" t="s">
        <v>49</v>
      </c>
      <c r="D714" s="99"/>
      <c r="E714" s="97" t="s">
        <v>16</v>
      </c>
      <c r="F714" s="98"/>
      <c r="G714" s="99" t="s">
        <v>50</v>
      </c>
      <c r="H714" s="55">
        <v>41648</v>
      </c>
      <c r="I714" s="93">
        <v>-2072879</v>
      </c>
      <c r="K714" s="75"/>
    </row>
    <row r="715" spans="1:14" hidden="1"/>
    <row r="716" spans="1:14" hidden="1"/>
    <row r="735" spans="1:9">
      <c r="A735" s="14"/>
      <c r="C735" s="1"/>
      <c r="E735" s="1"/>
      <c r="G735" s="1"/>
      <c r="I735" s="1"/>
    </row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</mergeCells>
  <conditionalFormatting sqref="F38">
    <cfRule type="containsText" dxfId="262" priority="25" operator="containsText" text="ERROR">
      <formula>NOT(ISERROR(SEARCH("ERROR",F38)))</formula>
    </cfRule>
  </conditionalFormatting>
  <conditionalFormatting sqref="J38">
    <cfRule type="containsText" dxfId="261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E714 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 C714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13" zoomScaleNormal="100" workbookViewId="0">
      <selection activeCell="F728" sqref="F728"/>
    </sheetView>
  </sheetViews>
  <sheetFormatPr defaultColWidth="11.54296875" defaultRowHeight="10"/>
  <cols>
    <col min="1" max="1" width="8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129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63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5041788234.7600002</v>
      </c>
      <c r="F10" s="73">
        <v>0</v>
      </c>
      <c r="G10" s="73">
        <v>5041788234.7600002</v>
      </c>
      <c r="H10" s="49"/>
      <c r="I10" s="73">
        <v>5013978650.54</v>
      </c>
      <c r="J10" s="73">
        <v>0</v>
      </c>
      <c r="K10" s="73">
        <v>5013978650.54</v>
      </c>
      <c r="L10" s="49"/>
      <c r="M10" s="73">
        <v>27809584.219999969</v>
      </c>
      <c r="N10" s="83"/>
    </row>
    <row r="11" spans="1:14" ht="44.25" customHeight="1">
      <c r="B11" s="220" t="s">
        <v>88</v>
      </c>
      <c r="C11" s="220"/>
      <c r="D11" s="49"/>
      <c r="E11" s="46">
        <v>4795373058.7600002</v>
      </c>
      <c r="F11" s="46">
        <v>0</v>
      </c>
      <c r="G11" s="46">
        <v>4795373058.7600002</v>
      </c>
      <c r="H11" s="49"/>
      <c r="I11" s="46">
        <v>4895330776.9200001</v>
      </c>
      <c r="J11" s="46">
        <v>0</v>
      </c>
      <c r="K11" s="46">
        <v>4895330776.9200001</v>
      </c>
      <c r="L11" s="49"/>
      <c r="M11" s="46">
        <v>-99957718.160000026</v>
      </c>
      <c r="N11" s="45"/>
    </row>
    <row r="12" spans="1:14">
      <c r="B12" s="10">
        <v>1</v>
      </c>
      <c r="C12" s="11" t="s">
        <v>89</v>
      </c>
      <c r="E12" s="189">
        <v>18064180</v>
      </c>
      <c r="F12" s="189">
        <v>0</v>
      </c>
      <c r="G12" s="57">
        <v>18064180</v>
      </c>
      <c r="H12" s="49"/>
      <c r="I12" s="57"/>
      <c r="J12" s="189">
        <v>129831160</v>
      </c>
      <c r="K12" s="57">
        <v>129831160</v>
      </c>
      <c r="L12" s="49"/>
      <c r="M12" s="57">
        <v>-111766980</v>
      </c>
      <c r="N12" s="50" t="s">
        <v>38</v>
      </c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129831160</v>
      </c>
      <c r="J13" s="56">
        <v>-129831160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2091142540.3200002</v>
      </c>
      <c r="F14" s="57">
        <v>0</v>
      </c>
      <c r="G14" s="57">
        <v>2091142540.3200002</v>
      </c>
      <c r="H14" s="49"/>
      <c r="I14" s="57">
        <v>2076181745.0400002</v>
      </c>
      <c r="J14" s="57">
        <v>0</v>
      </c>
      <c r="K14" s="57">
        <v>2076181745.0400002</v>
      </c>
      <c r="L14" s="49"/>
      <c r="M14" s="208">
        <v>14960795.279999971</v>
      </c>
      <c r="N14" s="50" t="s">
        <v>39</v>
      </c>
    </row>
    <row r="15" spans="1:14">
      <c r="B15" s="2">
        <v>4</v>
      </c>
      <c r="C15" s="8" t="s">
        <v>92</v>
      </c>
      <c r="E15" s="56">
        <v>651207045.82000005</v>
      </c>
      <c r="F15" s="56">
        <v>0</v>
      </c>
      <c r="G15" s="56">
        <v>651207045.82000005</v>
      </c>
      <c r="H15" s="49"/>
      <c r="I15" s="56">
        <v>651207045.82000005</v>
      </c>
      <c r="J15" s="56">
        <v>0</v>
      </c>
      <c r="K15" s="56">
        <v>651207045.82000005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279088927.16000003</v>
      </c>
      <c r="F16" s="57">
        <v>0</v>
      </c>
      <c r="G16" s="57">
        <v>279088927.16000003</v>
      </c>
      <c r="H16" s="49"/>
      <c r="I16" s="57">
        <v>279088927.16000003</v>
      </c>
      <c r="J16" s="57">
        <v>0</v>
      </c>
      <c r="K16" s="57">
        <v>279088927.16000003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57300000</v>
      </c>
      <c r="F17" s="56">
        <v>0</v>
      </c>
      <c r="G17" s="56">
        <v>57300000</v>
      </c>
      <c r="H17" s="49"/>
      <c r="I17" s="56">
        <v>57300000</v>
      </c>
      <c r="J17" s="56">
        <v>0</v>
      </c>
      <c r="K17" s="56">
        <v>57300000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84763086.24000001</v>
      </c>
      <c r="F18" s="189">
        <v>0</v>
      </c>
      <c r="G18" s="57">
        <v>84763086.24000001</v>
      </c>
      <c r="H18" s="49"/>
      <c r="I18" s="57">
        <v>83726948.680000007</v>
      </c>
      <c r="J18" s="57">
        <v>0</v>
      </c>
      <c r="K18" s="57">
        <v>83726948.680000007</v>
      </c>
      <c r="L18" s="49"/>
      <c r="M18" s="57">
        <v>1036137.5600000024</v>
      </c>
      <c r="N18" s="50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1613807279.22</v>
      </c>
      <c r="F19" s="56">
        <v>0</v>
      </c>
      <c r="G19" s="56">
        <v>1613807279.22</v>
      </c>
      <c r="H19" s="98"/>
      <c r="I19" s="56">
        <v>1613807279.22</v>
      </c>
      <c r="J19" s="56">
        <v>0</v>
      </c>
      <c r="K19" s="56">
        <v>1613807279.22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4187671</v>
      </c>
      <c r="J22" s="189">
        <v>0</v>
      </c>
      <c r="K22" s="189">
        <v>4187671</v>
      </c>
      <c r="L22" s="98"/>
      <c r="M22" s="189">
        <v>-4187671</v>
      </c>
      <c r="N22" s="50" t="s">
        <v>75</v>
      </c>
    </row>
    <row r="23" spans="1:15" ht="32.25" customHeight="1">
      <c r="A23" s="117"/>
      <c r="B23" s="220" t="s">
        <v>99</v>
      </c>
      <c r="C23" s="220"/>
      <c r="D23" s="98"/>
      <c r="E23" s="46">
        <v>246415176</v>
      </c>
      <c r="F23" s="46">
        <v>0</v>
      </c>
      <c r="G23" s="46">
        <v>246415176</v>
      </c>
      <c r="H23" s="98"/>
      <c r="I23" s="46">
        <v>16342909</v>
      </c>
      <c r="J23" s="46">
        <v>0</v>
      </c>
      <c r="K23" s="46">
        <v>16342909</v>
      </c>
      <c r="L23" s="98"/>
      <c r="M23" s="46">
        <v>230072267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226631800</v>
      </c>
      <c r="F24" s="56">
        <v>0</v>
      </c>
      <c r="G24" s="56">
        <v>226631800</v>
      </c>
      <c r="H24" s="98"/>
      <c r="I24" s="56">
        <v>3950392</v>
      </c>
      <c r="J24" s="56">
        <v>0</v>
      </c>
      <c r="K24" s="56">
        <v>3950392</v>
      </c>
      <c r="L24" s="98"/>
      <c r="M24" s="208">
        <v>222681408</v>
      </c>
      <c r="N24" s="51" t="s">
        <v>39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0</v>
      </c>
      <c r="F25" s="189">
        <v>0</v>
      </c>
      <c r="G25" s="189">
        <v>0</v>
      </c>
      <c r="H25" s="98"/>
      <c r="I25" s="189">
        <v>692281</v>
      </c>
      <c r="J25" s="189">
        <v>0</v>
      </c>
      <c r="K25" s="189">
        <v>692281</v>
      </c>
      <c r="L25" s="98"/>
      <c r="M25" s="189">
        <v>-692281</v>
      </c>
      <c r="N25" s="50" t="s">
        <v>75</v>
      </c>
    </row>
    <row r="26" spans="1:15">
      <c r="A26" s="117"/>
      <c r="B26" s="2">
        <v>14</v>
      </c>
      <c r="C26" s="8" t="s">
        <v>102</v>
      </c>
      <c r="D26" s="98"/>
      <c r="E26" s="56">
        <v>19783376</v>
      </c>
      <c r="F26" s="56">
        <v>0</v>
      </c>
      <c r="G26" s="56">
        <v>19783376</v>
      </c>
      <c r="H26" s="98"/>
      <c r="I26" s="56">
        <v>11700236</v>
      </c>
      <c r="J26" s="56">
        <v>0</v>
      </c>
      <c r="K26" s="56">
        <v>11700236</v>
      </c>
      <c r="L26" s="98"/>
      <c r="M26" s="56">
        <v>8083140</v>
      </c>
      <c r="N26" s="51" t="s">
        <v>39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>
        <v>0</v>
      </c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102304964.62</v>
      </c>
      <c r="J29" s="46">
        <v>0</v>
      </c>
      <c r="K29" s="46">
        <v>102304964.62</v>
      </c>
      <c r="L29" s="98"/>
      <c r="M29" s="46">
        <v>-102304964.62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102304964.62</v>
      </c>
      <c r="J30" s="189">
        <v>0</v>
      </c>
      <c r="K30" s="189">
        <v>102304964.62</v>
      </c>
      <c r="L30" s="98"/>
      <c r="M30" s="189">
        <v>-102304964.62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5041788234.7600002</v>
      </c>
      <c r="F37" s="30">
        <v>0</v>
      </c>
      <c r="G37" s="30">
        <v>5041788234.7600002</v>
      </c>
      <c r="H37" s="49"/>
      <c r="I37" s="30">
        <v>5013978650.54</v>
      </c>
      <c r="J37" s="30">
        <v>0</v>
      </c>
      <c r="K37" s="30">
        <v>5013978650.54</v>
      </c>
      <c r="L37" s="49"/>
      <c r="M37" s="30">
        <v>27809584.219999969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/>
      <c r="B42" s="85"/>
      <c r="C42" s="84"/>
      <c r="D42" s="98"/>
      <c r="E42" s="88"/>
      <c r="F42" s="128"/>
      <c r="G42" s="178"/>
      <c r="J42" s="221" t="s">
        <v>208</v>
      </c>
      <c r="K42" s="221"/>
      <c r="L42" s="221"/>
      <c r="M42" s="221"/>
      <c r="N42" s="144" t="s">
        <v>26</v>
      </c>
    </row>
    <row r="43" spans="1:14" hidden="1">
      <c r="A43" s="54"/>
      <c r="B43" s="85"/>
      <c r="C43" s="84"/>
      <c r="D43" s="98"/>
      <c r="E43" s="127"/>
      <c r="F43" s="91"/>
      <c r="G43" s="178"/>
      <c r="J43" s="221" t="s">
        <v>207</v>
      </c>
      <c r="K43" s="221"/>
      <c r="L43" s="221"/>
      <c r="M43" s="221"/>
      <c r="N43" s="144" t="s">
        <v>26</v>
      </c>
    </row>
    <row r="44" spans="1:14" hidden="1">
      <c r="A44" s="54"/>
      <c r="B44" s="85"/>
      <c r="C44" s="84"/>
      <c r="D44" s="98"/>
      <c r="E44" s="88"/>
      <c r="F44" s="90"/>
      <c r="G44" s="178"/>
      <c r="J44" s="221"/>
      <c r="K44" s="221"/>
      <c r="L44" s="221"/>
      <c r="M44" s="221"/>
      <c r="N44" s="144"/>
    </row>
    <row r="45" spans="1:14" hidden="1">
      <c r="A45" s="54"/>
      <c r="B45" s="85"/>
      <c r="C45" s="84"/>
      <c r="D45" s="98"/>
      <c r="E45" s="88"/>
      <c r="F45" s="90"/>
      <c r="G45" s="178"/>
      <c r="J45" s="221"/>
      <c r="K45" s="221"/>
      <c r="L45" s="221"/>
      <c r="M45" s="221"/>
      <c r="N45" s="144"/>
    </row>
    <row r="46" spans="1:14" hidden="1">
      <c r="A46" s="54"/>
      <c r="B46" s="53"/>
      <c r="C46" s="62"/>
      <c r="D46" s="98"/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A47" s="54"/>
      <c r="B47" s="53"/>
      <c r="C47" s="62"/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A48" s="54"/>
      <c r="B48" s="53"/>
      <c r="C48" s="62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2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2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2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2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2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2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2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60" priority="26" operator="containsText" text="ERROR">
      <formula>NOT(ISERROR(SEARCH("ERROR",F38)))</formula>
    </cfRule>
  </conditionalFormatting>
  <conditionalFormatting sqref="J38">
    <cfRule type="containsText" dxfId="259" priority="25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2" zoomScaleNormal="100" workbookViewId="0">
      <selection activeCell="F728" sqref="F728"/>
    </sheetView>
  </sheetViews>
  <sheetFormatPr defaultColWidth="11.54296875" defaultRowHeight="10"/>
  <cols>
    <col min="1" max="1" width="4.17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130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64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5471169214.6599998</v>
      </c>
      <c r="F10" s="73">
        <v>0</v>
      </c>
      <c r="G10" s="73">
        <v>5471169214.6600008</v>
      </c>
      <c r="H10" s="49"/>
      <c r="I10" s="73">
        <v>7666633767.6200008</v>
      </c>
      <c r="J10" s="73">
        <v>-2583921365.1000004</v>
      </c>
      <c r="K10" s="73">
        <v>5082712402.5200005</v>
      </c>
      <c r="L10" s="49"/>
      <c r="M10" s="73">
        <v>388456812.1400001</v>
      </c>
      <c r="N10" s="66"/>
    </row>
    <row r="11" spans="1:14" ht="44.25" customHeight="1">
      <c r="B11" s="220" t="s">
        <v>88</v>
      </c>
      <c r="C11" s="220"/>
      <c r="D11" s="49"/>
      <c r="E11" s="46">
        <v>4747499671.6599998</v>
      </c>
      <c r="F11" s="46">
        <v>-163015819.90000001</v>
      </c>
      <c r="G11" s="46">
        <v>4584483851.7600012</v>
      </c>
      <c r="H11" s="49"/>
      <c r="I11" s="46">
        <v>4522789205.6200008</v>
      </c>
      <c r="J11" s="46">
        <v>0</v>
      </c>
      <c r="K11" s="46">
        <v>4522789205.6200008</v>
      </c>
      <c r="L11" s="49"/>
      <c r="M11" s="46">
        <v>61694646.140000127</v>
      </c>
      <c r="N11" s="45"/>
    </row>
    <row r="12" spans="1:14">
      <c r="B12" s="10">
        <v>1</v>
      </c>
      <c r="C12" s="11" t="s">
        <v>89</v>
      </c>
      <c r="E12" s="189">
        <v>112935320</v>
      </c>
      <c r="F12" s="189">
        <v>0</v>
      </c>
      <c r="G12" s="12">
        <v>112935320</v>
      </c>
      <c r="I12" s="57"/>
      <c r="J12" s="189">
        <v>112935320</v>
      </c>
      <c r="K12" s="12">
        <v>112935320</v>
      </c>
      <c r="M12" s="57">
        <v>0</v>
      </c>
      <c r="N12" s="15"/>
    </row>
    <row r="13" spans="1:14">
      <c r="B13" s="2">
        <v>2</v>
      </c>
      <c r="C13" s="8" t="s">
        <v>90</v>
      </c>
      <c r="E13" s="56">
        <v>0</v>
      </c>
      <c r="F13" s="13">
        <v>0</v>
      </c>
      <c r="G13" s="13">
        <v>0</v>
      </c>
      <c r="I13" s="56">
        <v>112935320</v>
      </c>
      <c r="J13" s="56">
        <v>-112935320</v>
      </c>
      <c r="K13" s="13">
        <v>0</v>
      </c>
      <c r="M13" s="13">
        <v>0</v>
      </c>
      <c r="N13" s="29"/>
    </row>
    <row r="14" spans="1:14">
      <c r="B14" s="10">
        <v>3</v>
      </c>
      <c r="C14" s="11" t="s">
        <v>91</v>
      </c>
      <c r="E14" s="189">
        <v>1270618613.8800001</v>
      </c>
      <c r="F14" s="12">
        <v>0</v>
      </c>
      <c r="G14" s="12">
        <v>1270618613.8800001</v>
      </c>
      <c r="I14" s="57">
        <v>1235660614.74</v>
      </c>
      <c r="J14" s="12">
        <v>0</v>
      </c>
      <c r="K14" s="12">
        <v>1235660614.74</v>
      </c>
      <c r="M14" s="208">
        <v>34957999.140000105</v>
      </c>
      <c r="N14" s="15" t="s">
        <v>39</v>
      </c>
    </row>
    <row r="15" spans="1:14">
      <c r="B15" s="2">
        <v>4</v>
      </c>
      <c r="C15" s="8" t="s">
        <v>92</v>
      </c>
      <c r="E15" s="56">
        <v>2583921365.1000004</v>
      </c>
      <c r="F15" s="13">
        <v>-2210012324.6000004</v>
      </c>
      <c r="G15" s="13">
        <v>373909040.5</v>
      </c>
      <c r="I15" s="56">
        <v>373909040.5</v>
      </c>
      <c r="J15" s="13">
        <v>0</v>
      </c>
      <c r="K15" s="13">
        <v>373909040.5</v>
      </c>
      <c r="M15" s="13">
        <v>0</v>
      </c>
      <c r="N15" s="29"/>
    </row>
    <row r="16" spans="1:14">
      <c r="B16" s="10">
        <v>5</v>
      </c>
      <c r="C16" s="11" t="s">
        <v>93</v>
      </c>
      <c r="E16" s="189">
        <v>556411280.36000001</v>
      </c>
      <c r="F16" s="12">
        <v>-373909040.5</v>
      </c>
      <c r="G16" s="12">
        <v>182502239.86000001</v>
      </c>
      <c r="I16" s="57">
        <v>160246924.88</v>
      </c>
      <c r="J16" s="12">
        <v>0</v>
      </c>
      <c r="K16" s="12">
        <v>160246924.88</v>
      </c>
      <c r="M16" s="208">
        <v>22255314.980000019</v>
      </c>
      <c r="N16" s="15" t="s">
        <v>39</v>
      </c>
    </row>
    <row r="17" spans="1:15">
      <c r="B17" s="2">
        <v>6</v>
      </c>
      <c r="C17" s="8" t="s">
        <v>94</v>
      </c>
      <c r="E17" s="56">
        <v>5100000</v>
      </c>
      <c r="F17" s="56">
        <v>0</v>
      </c>
      <c r="G17" s="13">
        <v>5100000</v>
      </c>
      <c r="I17" s="56">
        <v>5100000</v>
      </c>
      <c r="J17" s="13">
        <v>0</v>
      </c>
      <c r="K17" s="13">
        <v>5100000</v>
      </c>
      <c r="M17" s="13">
        <v>0</v>
      </c>
      <c r="N17" s="29"/>
    </row>
    <row r="18" spans="1:15" ht="33.75" customHeight="1">
      <c r="B18" s="10">
        <v>7</v>
      </c>
      <c r="C18" s="11" t="s">
        <v>95</v>
      </c>
      <c r="E18" s="189">
        <v>49583104.960000001</v>
      </c>
      <c r="F18" s="189">
        <v>0</v>
      </c>
      <c r="G18" s="12">
        <v>49583104.960000001</v>
      </c>
      <c r="I18" s="57">
        <v>48073536.400000006</v>
      </c>
      <c r="J18" s="12">
        <v>0</v>
      </c>
      <c r="K18" s="12">
        <v>48073536.400000006</v>
      </c>
      <c r="M18" s="12">
        <v>1509568.5599999949</v>
      </c>
      <c r="N18" s="15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0</v>
      </c>
      <c r="F19" s="56">
        <v>2583921365.1000004</v>
      </c>
      <c r="G19" s="56">
        <v>2583921365.1000004</v>
      </c>
      <c r="H19" s="98"/>
      <c r="I19" s="56">
        <v>2585225665.1000004</v>
      </c>
      <c r="J19" s="56">
        <v>0</v>
      </c>
      <c r="K19" s="56">
        <v>2585225665.1000004</v>
      </c>
      <c r="L19" s="98"/>
      <c r="M19" s="56">
        <v>-1304300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168929987.36000001</v>
      </c>
      <c r="F22" s="189">
        <v>-163015819.90000001</v>
      </c>
      <c r="G22" s="189">
        <v>5914167.4600000083</v>
      </c>
      <c r="H22" s="98"/>
      <c r="I22" s="189">
        <v>1638104</v>
      </c>
      <c r="J22" s="189">
        <v>0</v>
      </c>
      <c r="K22" s="189">
        <v>1638104</v>
      </c>
      <c r="L22" s="98"/>
      <c r="M22" s="189">
        <v>4276063.4600000083</v>
      </c>
      <c r="N22" s="50" t="s">
        <v>75</v>
      </c>
    </row>
    <row r="23" spans="1:15" ht="32.25" customHeight="1">
      <c r="A23" s="117"/>
      <c r="B23" s="220" t="s">
        <v>99</v>
      </c>
      <c r="C23" s="220"/>
      <c r="D23" s="98"/>
      <c r="E23" s="46">
        <v>723669543</v>
      </c>
      <c r="F23" s="46">
        <v>0</v>
      </c>
      <c r="G23" s="46">
        <v>723669543</v>
      </c>
      <c r="H23" s="98"/>
      <c r="I23" s="46">
        <v>2976290342.1000004</v>
      </c>
      <c r="J23" s="46">
        <v>-2583921365.1000004</v>
      </c>
      <c r="K23" s="46">
        <v>392368977</v>
      </c>
      <c r="L23" s="98"/>
      <c r="M23" s="46">
        <v>331300566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222565023</v>
      </c>
      <c r="F24" s="56">
        <v>0</v>
      </c>
      <c r="G24" s="56">
        <v>222565023</v>
      </c>
      <c r="H24" s="98"/>
      <c r="I24" s="56">
        <v>359639988</v>
      </c>
      <c r="J24" s="56">
        <v>0</v>
      </c>
      <c r="K24" s="56">
        <v>359639988</v>
      </c>
      <c r="L24" s="98"/>
      <c r="M24" s="56">
        <v>-137074965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427777800</v>
      </c>
      <c r="F25" s="189">
        <v>0</v>
      </c>
      <c r="G25" s="189">
        <v>427777800</v>
      </c>
      <c r="H25" s="98"/>
      <c r="I25" s="189">
        <v>2583921365.1000004</v>
      </c>
      <c r="J25" s="189">
        <v>-2583921365.1000004</v>
      </c>
      <c r="K25" s="189">
        <v>0</v>
      </c>
      <c r="L25" s="98"/>
      <c r="M25" s="208">
        <v>427777800</v>
      </c>
      <c r="N25" s="50" t="s">
        <v>39</v>
      </c>
    </row>
    <row r="26" spans="1:15">
      <c r="A26" s="117"/>
      <c r="B26" s="2">
        <v>14</v>
      </c>
      <c r="C26" s="8" t="s">
        <v>102</v>
      </c>
      <c r="D26" s="98"/>
      <c r="E26" s="56">
        <v>73326720</v>
      </c>
      <c r="F26" s="56">
        <v>0</v>
      </c>
      <c r="G26" s="56">
        <v>73326720</v>
      </c>
      <c r="H26" s="98"/>
      <c r="I26" s="56">
        <v>32728989</v>
      </c>
      <c r="J26" s="56">
        <v>0</v>
      </c>
      <c r="K26" s="56">
        <v>32728989</v>
      </c>
      <c r="L26" s="98"/>
      <c r="M26" s="208">
        <v>40597731</v>
      </c>
      <c r="N26" s="51" t="s">
        <v>39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>
        <v>0</v>
      </c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163015819.90000001</v>
      </c>
      <c r="G29" s="46">
        <v>163015819.90000001</v>
      </c>
      <c r="H29" s="98"/>
      <c r="I29" s="46">
        <v>167554219.90000001</v>
      </c>
      <c r="J29" s="46">
        <v>0</v>
      </c>
      <c r="K29" s="46">
        <v>167554219.90000001</v>
      </c>
      <c r="L29" s="98"/>
      <c r="M29" s="46">
        <v>-4538400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163015819.90000001</v>
      </c>
      <c r="G30" s="189">
        <v>163015819.90000001</v>
      </c>
      <c r="H30" s="98"/>
      <c r="I30" s="189">
        <v>167554219.90000001</v>
      </c>
      <c r="J30" s="189">
        <v>0</v>
      </c>
      <c r="K30" s="189">
        <v>167554219.90000001</v>
      </c>
      <c r="L30" s="98"/>
      <c r="M30" s="189">
        <v>-4538400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5471169214.6599998</v>
      </c>
      <c r="F37" s="30">
        <v>0</v>
      </c>
      <c r="G37" s="30">
        <v>5471169214.6600008</v>
      </c>
      <c r="I37" s="30">
        <v>7666633767.6200008</v>
      </c>
      <c r="J37" s="30">
        <v>-2583921365.1000004</v>
      </c>
      <c r="K37" s="30">
        <v>5082712402.5200005</v>
      </c>
      <c r="M37" s="30">
        <v>388456812.1400001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211</v>
      </c>
      <c r="B42" s="53"/>
      <c r="C42" s="62" t="s">
        <v>26</v>
      </c>
      <c r="D42" s="98"/>
      <c r="E42" s="88"/>
      <c r="F42" s="128"/>
      <c r="G42" s="176">
        <v>-2583921365.1000004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54" t="s">
        <v>202</v>
      </c>
      <c r="B43" s="53"/>
      <c r="C43" s="62" t="s">
        <v>26</v>
      </c>
      <c r="D43" s="98"/>
      <c r="E43" s="88"/>
      <c r="F43" s="128"/>
      <c r="G43" s="176">
        <v>2583921365.1000004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54" t="s">
        <v>210</v>
      </c>
      <c r="B44" s="53"/>
      <c r="C44" s="121" t="s">
        <v>26</v>
      </c>
      <c r="D44" s="98"/>
      <c r="E44" s="88"/>
      <c r="F44" s="128"/>
      <c r="G44" s="176">
        <v>-373909040.5</v>
      </c>
      <c r="J44" s="221" t="s">
        <v>206</v>
      </c>
      <c r="K44" s="221"/>
      <c r="L44" s="221"/>
      <c r="M44" s="221"/>
      <c r="N44" s="144" t="s">
        <v>32</v>
      </c>
    </row>
    <row r="45" spans="1:14" hidden="1">
      <c r="A45" s="54" t="s">
        <v>211</v>
      </c>
      <c r="B45" s="53"/>
      <c r="C45" s="121" t="s">
        <v>26</v>
      </c>
      <c r="D45" s="98"/>
      <c r="E45" s="88"/>
      <c r="F45" s="128"/>
      <c r="G45" s="176">
        <v>373909040.5</v>
      </c>
      <c r="J45" s="221"/>
      <c r="K45" s="221"/>
      <c r="L45" s="221"/>
      <c r="M45" s="221"/>
      <c r="N45" s="144"/>
    </row>
    <row r="46" spans="1:14" hidden="1">
      <c r="A46" s="54" t="s">
        <v>209</v>
      </c>
      <c r="B46" s="53"/>
      <c r="C46" s="121" t="s">
        <v>26</v>
      </c>
      <c r="D46" s="98"/>
      <c r="E46" s="88"/>
      <c r="F46" s="128"/>
      <c r="G46" s="56">
        <v>-163015819.90000001</v>
      </c>
      <c r="J46" s="221"/>
      <c r="K46" s="221"/>
      <c r="L46" s="221"/>
      <c r="M46" s="221"/>
      <c r="N46" s="144"/>
    </row>
    <row r="47" spans="1:14" hidden="1">
      <c r="A47" s="54" t="s">
        <v>204</v>
      </c>
      <c r="B47" s="53"/>
      <c r="C47" s="121" t="s">
        <v>26</v>
      </c>
      <c r="D47" s="98"/>
      <c r="E47" s="88"/>
      <c r="F47" s="128"/>
      <c r="G47" s="56">
        <v>163015819.90000001</v>
      </c>
      <c r="J47" s="221"/>
      <c r="K47" s="221"/>
      <c r="L47" s="221"/>
      <c r="M47" s="221"/>
      <c r="N47" s="144"/>
    </row>
    <row r="48" spans="1:14" hidden="1">
      <c r="A48" s="54"/>
      <c r="B48" s="53"/>
      <c r="C48" s="62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autoFilter ref="J41:N71">
    <filterColumn colId="0" showButton="0"/>
    <filterColumn colId="1" showButton="0"/>
    <filterColumn colId="2" showButton="0"/>
  </autoFilter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58" priority="25" operator="containsText" text="ERROR">
      <formula>NOT(ISERROR(SEARCH("ERROR",F38)))</formula>
    </cfRule>
  </conditionalFormatting>
  <conditionalFormatting sqref="J38">
    <cfRule type="containsText" dxfId="257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12" zoomScaleNormal="100" workbookViewId="0">
      <selection activeCell="F728" sqref="F728"/>
    </sheetView>
  </sheetViews>
  <sheetFormatPr defaultColWidth="11.54296875" defaultRowHeight="10"/>
  <cols>
    <col min="1" max="1" width="8.4531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185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146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121259855.06</v>
      </c>
      <c r="F10" s="73">
        <v>0</v>
      </c>
      <c r="G10" s="73">
        <v>121259855.06</v>
      </c>
      <c r="H10" s="49"/>
      <c r="I10" s="73">
        <v>1102303398.1274002</v>
      </c>
      <c r="J10" s="73">
        <v>-60241283.799999997</v>
      </c>
      <c r="K10" s="73">
        <v>1042062114.3274</v>
      </c>
      <c r="L10" s="49"/>
      <c r="M10" s="73">
        <v>-920802259.26740003</v>
      </c>
      <c r="N10" s="83"/>
    </row>
    <row r="11" spans="1:14" ht="44.25" customHeight="1">
      <c r="B11" s="220" t="s">
        <v>88</v>
      </c>
      <c r="C11" s="220"/>
      <c r="D11" s="49"/>
      <c r="E11" s="46">
        <v>121259855.06</v>
      </c>
      <c r="F11" s="46">
        <v>-1827443.6600000001</v>
      </c>
      <c r="G11" s="46">
        <v>119432411.40000001</v>
      </c>
      <c r="H11" s="49"/>
      <c r="I11" s="46">
        <v>1029880372.6674</v>
      </c>
      <c r="J11" s="46">
        <v>0</v>
      </c>
      <c r="K11" s="46">
        <v>1029880372.6674</v>
      </c>
      <c r="L11" s="49"/>
      <c r="M11" s="46">
        <v>-910447961.26740003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57">
        <v>0</v>
      </c>
      <c r="H12" s="49"/>
      <c r="I12" s="57"/>
      <c r="J12" s="189">
        <v>0</v>
      </c>
      <c r="K12" s="57">
        <v>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50983040</v>
      </c>
      <c r="F13" s="56">
        <v>0</v>
      </c>
      <c r="G13" s="56">
        <v>50983040</v>
      </c>
      <c r="H13" s="49"/>
      <c r="I13" s="56">
        <v>50983040</v>
      </c>
      <c r="J13" s="56">
        <v>0</v>
      </c>
      <c r="K13" s="56">
        <v>50983040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5577486.7400000002</v>
      </c>
      <c r="F14" s="57">
        <v>0</v>
      </c>
      <c r="G14" s="57">
        <v>5577486.7400000002</v>
      </c>
      <c r="H14" s="49"/>
      <c r="I14" s="57">
        <v>13575208.0074</v>
      </c>
      <c r="J14" s="57">
        <v>0</v>
      </c>
      <c r="K14" s="57">
        <v>13575208.0074</v>
      </c>
      <c r="L14" s="49"/>
      <c r="M14" s="208">
        <v>-7997721.2674000002</v>
      </c>
      <c r="N14" s="50" t="s">
        <v>38</v>
      </c>
    </row>
    <row r="15" spans="1:14">
      <c r="B15" s="2">
        <v>4</v>
      </c>
      <c r="C15" s="8" t="s">
        <v>92</v>
      </c>
      <c r="E15" s="56">
        <v>733141.72000000009</v>
      </c>
      <c r="F15" s="56">
        <v>0</v>
      </c>
      <c r="G15" s="56">
        <v>733141.72000000009</v>
      </c>
      <c r="H15" s="49"/>
      <c r="I15" s="56">
        <v>733141.72000000009</v>
      </c>
      <c r="J15" s="56">
        <v>0</v>
      </c>
      <c r="K15" s="56">
        <v>733141.72000000009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313817.12</v>
      </c>
      <c r="F16" s="57">
        <v>0</v>
      </c>
      <c r="G16" s="57">
        <v>313817.12</v>
      </c>
      <c r="H16" s="49"/>
      <c r="I16" s="57">
        <v>313817.12</v>
      </c>
      <c r="J16" s="57">
        <v>0</v>
      </c>
      <c r="K16" s="57">
        <v>313817.12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3956207.66</v>
      </c>
      <c r="F17" s="56">
        <v>-1827443.6600000001</v>
      </c>
      <c r="G17" s="56">
        <v>2128764</v>
      </c>
      <c r="H17" s="49"/>
      <c r="I17" s="56">
        <v>897960000</v>
      </c>
      <c r="J17" s="56">
        <v>0</v>
      </c>
      <c r="K17" s="56">
        <v>897960000</v>
      </c>
      <c r="L17" s="49"/>
      <c r="M17" s="208">
        <v>-895831236</v>
      </c>
      <c r="N17" s="51" t="s">
        <v>38</v>
      </c>
    </row>
    <row r="18" spans="1:15" ht="33.75" customHeight="1">
      <c r="B18" s="10">
        <v>7</v>
      </c>
      <c r="C18" s="11" t="s">
        <v>95</v>
      </c>
      <c r="E18" s="189">
        <v>188019.74000000002</v>
      </c>
      <c r="F18" s="189">
        <v>0</v>
      </c>
      <c r="G18" s="57">
        <v>188019.74000000002</v>
      </c>
      <c r="H18" s="49"/>
      <c r="I18" s="57">
        <v>188019.74000000002</v>
      </c>
      <c r="J18" s="57">
        <v>0</v>
      </c>
      <c r="K18" s="57">
        <v>188019.74000000002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59508142.079999998</v>
      </c>
      <c r="F19" s="56">
        <v>0</v>
      </c>
      <c r="G19" s="56">
        <v>59508142.079999998</v>
      </c>
      <c r="H19" s="98"/>
      <c r="I19" s="56">
        <v>64306662.079999998</v>
      </c>
      <c r="J19" s="56">
        <v>0</v>
      </c>
      <c r="K19" s="56">
        <v>64306662.079999998</v>
      </c>
      <c r="L19" s="98"/>
      <c r="M19" s="56">
        <v>-4798520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1820484</v>
      </c>
      <c r="J22" s="189">
        <v>0</v>
      </c>
      <c r="K22" s="189">
        <v>1820484</v>
      </c>
      <c r="L22" s="98"/>
      <c r="M22" s="189">
        <v>-1820484</v>
      </c>
      <c r="N22" s="50" t="s">
        <v>75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60241283.799999997</v>
      </c>
      <c r="J23" s="46">
        <v>-60241283.799999997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/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59508142.079999998</v>
      </c>
      <c r="J25" s="189">
        <v>-59508142.079999998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/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733141.72000000009</v>
      </c>
      <c r="J27" s="189">
        <v>-733141.72000000009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1827443.6600000001</v>
      </c>
      <c r="G29" s="46">
        <v>1827443.6600000001</v>
      </c>
      <c r="H29" s="98"/>
      <c r="I29" s="46">
        <v>12181741.66</v>
      </c>
      <c r="J29" s="46">
        <v>0</v>
      </c>
      <c r="K29" s="46">
        <v>12181741.66</v>
      </c>
      <c r="L29" s="98"/>
      <c r="M29" s="46">
        <v>-10354298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1827443.6600000001</v>
      </c>
      <c r="G30" s="189">
        <v>1827443.6600000001</v>
      </c>
      <c r="H30" s="98"/>
      <c r="I30" s="189">
        <v>12181741.66</v>
      </c>
      <c r="J30" s="189">
        <v>0</v>
      </c>
      <c r="K30" s="189">
        <v>12181741.66</v>
      </c>
      <c r="L30" s="98"/>
      <c r="M30" s="189">
        <v>-10354298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121259855.06</v>
      </c>
      <c r="F37" s="30">
        <v>0</v>
      </c>
      <c r="G37" s="30">
        <v>121259855.06</v>
      </c>
      <c r="H37" s="49"/>
      <c r="I37" s="30">
        <v>1102303398.1274002</v>
      </c>
      <c r="J37" s="30">
        <v>-60241283.799999997</v>
      </c>
      <c r="K37" s="30">
        <v>1042062114.3274</v>
      </c>
      <c r="L37" s="49"/>
      <c r="M37" s="30">
        <v>-920802259.26740003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212</v>
      </c>
      <c r="B42" s="85"/>
      <c r="C42" s="84" t="s">
        <v>26</v>
      </c>
      <c r="D42" s="98"/>
      <c r="E42" s="88"/>
      <c r="F42" s="128"/>
      <c r="G42" s="176">
        <v>-1827443.6600000001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204</v>
      </c>
      <c r="B43" s="85"/>
      <c r="C43" s="121" t="s">
        <v>26</v>
      </c>
      <c r="D43" s="98"/>
      <c r="E43" s="88"/>
      <c r="F43" s="128"/>
      <c r="G43" s="176">
        <v>1827443.6600000001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B44" s="85"/>
      <c r="C44" s="121"/>
      <c r="D44" s="98"/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A45" s="117"/>
      <c r="B45" s="85"/>
      <c r="C45" s="121"/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A46" s="54"/>
      <c r="B46" s="85"/>
      <c r="C46" s="121"/>
      <c r="D46" s="98"/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A47" s="117"/>
      <c r="B47" s="85"/>
      <c r="C47" s="121"/>
      <c r="D47" s="98"/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A48" s="54"/>
      <c r="B48" s="85"/>
      <c r="C48" s="84"/>
      <c r="D48" s="98"/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A49" s="54"/>
      <c r="B49" s="85"/>
      <c r="C49" s="84"/>
      <c r="D49" s="98"/>
      <c r="E49" s="88"/>
      <c r="F49" s="128"/>
      <c r="G49" s="93"/>
      <c r="J49" s="221"/>
      <c r="K49" s="221"/>
      <c r="L49" s="221"/>
      <c r="M49" s="221"/>
      <c r="N49" s="144"/>
    </row>
    <row r="50" spans="1:14" hidden="1">
      <c r="A50" s="54"/>
      <c r="B50" s="85"/>
      <c r="C50" s="84"/>
      <c r="D50" s="98"/>
      <c r="E50" s="88"/>
      <c r="F50" s="128"/>
      <c r="G50" s="93"/>
      <c r="J50" s="221"/>
      <c r="K50" s="221"/>
      <c r="L50" s="221"/>
      <c r="M50" s="221"/>
      <c r="N50" s="144"/>
    </row>
    <row r="51" spans="1:14" hidden="1">
      <c r="A51" s="54"/>
      <c r="B51" s="85"/>
      <c r="C51" s="84"/>
      <c r="D51" s="98"/>
      <c r="E51" s="88"/>
      <c r="F51" s="128"/>
      <c r="G51" s="93"/>
      <c r="J51" s="221"/>
      <c r="K51" s="221"/>
      <c r="L51" s="221"/>
      <c r="M51" s="221"/>
      <c r="N51" s="144"/>
    </row>
    <row r="52" spans="1:14" hidden="1">
      <c r="A52" s="54"/>
      <c r="B52" s="85"/>
      <c r="C52" s="84"/>
      <c r="D52" s="98"/>
      <c r="E52" s="88"/>
      <c r="F52" s="128"/>
      <c r="G52" s="93"/>
      <c r="J52" s="221"/>
      <c r="K52" s="221"/>
      <c r="L52" s="221"/>
      <c r="M52" s="221"/>
      <c r="N52" s="144"/>
    </row>
    <row r="53" spans="1:14" hidden="1">
      <c r="A53" s="54"/>
      <c r="B53" s="85"/>
      <c r="C53" s="84"/>
      <c r="D53" s="98"/>
      <c r="E53" s="88"/>
      <c r="F53" s="128"/>
      <c r="G53" s="93"/>
      <c r="J53" s="221"/>
      <c r="K53" s="221"/>
      <c r="L53" s="221"/>
      <c r="M53" s="221"/>
      <c r="N53" s="144"/>
    </row>
    <row r="54" spans="1:14" hidden="1">
      <c r="A54" s="54"/>
      <c r="B54" s="85"/>
      <c r="C54" s="84"/>
      <c r="D54" s="98"/>
      <c r="E54" s="88"/>
      <c r="F54" s="128"/>
      <c r="G54" s="93"/>
      <c r="J54" s="221"/>
      <c r="K54" s="221"/>
      <c r="L54" s="221"/>
      <c r="M54" s="221"/>
      <c r="N54" s="144"/>
    </row>
    <row r="55" spans="1:14" hidden="1">
      <c r="A55" s="54"/>
      <c r="B55" s="85"/>
      <c r="C55" s="84"/>
      <c r="D55" s="98"/>
      <c r="E55" s="88"/>
      <c r="F55" s="128"/>
      <c r="G55" s="93"/>
      <c r="J55" s="221"/>
      <c r="K55" s="221"/>
      <c r="L55" s="221"/>
      <c r="M55" s="221"/>
      <c r="N55" s="144"/>
    </row>
    <row r="56" spans="1:14" hidden="1">
      <c r="A56" s="54"/>
      <c r="B56" s="85"/>
      <c r="C56" s="84"/>
      <c r="D56" s="98"/>
      <c r="E56" s="88"/>
      <c r="F56" s="128"/>
      <c r="G56" s="93"/>
      <c r="J56" s="221"/>
      <c r="K56" s="221"/>
      <c r="L56" s="221"/>
      <c r="M56" s="221"/>
      <c r="N56" s="144"/>
    </row>
    <row r="57" spans="1:14" hidden="1">
      <c r="A57" s="54"/>
      <c r="B57" s="85"/>
      <c r="C57" s="84"/>
      <c r="D57" s="98"/>
      <c r="E57" s="88"/>
      <c r="F57" s="128"/>
      <c r="G57" s="93"/>
      <c r="J57" s="221"/>
      <c r="K57" s="221"/>
      <c r="L57" s="221"/>
      <c r="M57" s="221"/>
      <c r="N57" s="144"/>
    </row>
    <row r="58" spans="1:14" hidden="1">
      <c r="A58" s="54"/>
      <c r="B58" s="85"/>
      <c r="C58" s="84"/>
      <c r="D58" s="98"/>
      <c r="E58" s="88"/>
      <c r="F58" s="128"/>
      <c r="G58" s="93"/>
      <c r="J58" s="221"/>
      <c r="K58" s="221"/>
      <c r="L58" s="221"/>
      <c r="M58" s="221"/>
      <c r="N58" s="144"/>
    </row>
    <row r="59" spans="1:14" hidden="1">
      <c r="A59" s="54"/>
      <c r="B59" s="85"/>
      <c r="C59" s="84"/>
      <c r="D59" s="98"/>
      <c r="E59" s="88"/>
      <c r="F59" s="128"/>
      <c r="G59" s="93"/>
      <c r="J59" s="221"/>
      <c r="K59" s="221"/>
      <c r="L59" s="221"/>
      <c r="M59" s="221"/>
      <c r="N59" s="144"/>
    </row>
    <row r="60" spans="1:14" hidden="1">
      <c r="A60" s="54"/>
      <c r="B60" s="85"/>
      <c r="C60" s="84"/>
      <c r="D60" s="98"/>
      <c r="E60" s="88"/>
      <c r="F60" s="128"/>
      <c r="G60" s="93"/>
      <c r="J60" s="221"/>
      <c r="K60" s="221"/>
      <c r="L60" s="221"/>
      <c r="M60" s="221"/>
      <c r="N60" s="144"/>
    </row>
    <row r="61" spans="1:14" hidden="1">
      <c r="A61" s="54"/>
      <c r="B61" s="85"/>
      <c r="C61" s="84"/>
      <c r="D61" s="98"/>
      <c r="E61" s="88"/>
      <c r="F61" s="128"/>
      <c r="G61" s="93"/>
      <c r="J61" s="221"/>
      <c r="K61" s="221"/>
      <c r="L61" s="221"/>
      <c r="M61" s="221"/>
      <c r="N61" s="144"/>
    </row>
    <row r="62" spans="1:14" hidden="1">
      <c r="A62" s="54"/>
      <c r="B62" s="85"/>
      <c r="C62" s="84"/>
      <c r="D62" s="98"/>
      <c r="E62" s="88"/>
      <c r="F62" s="128"/>
      <c r="G62" s="93"/>
      <c r="J62" s="221"/>
      <c r="K62" s="221"/>
      <c r="L62" s="221"/>
      <c r="M62" s="221"/>
      <c r="N62" s="144"/>
    </row>
    <row r="63" spans="1:14" hidden="1">
      <c r="A63" s="54"/>
      <c r="B63" s="85"/>
      <c r="C63" s="84"/>
      <c r="D63" s="98"/>
      <c r="E63" s="88"/>
      <c r="F63" s="128"/>
      <c r="G63" s="93"/>
      <c r="J63" s="221"/>
      <c r="K63" s="221"/>
      <c r="L63" s="221"/>
      <c r="M63" s="221"/>
      <c r="N63" s="144"/>
    </row>
    <row r="64" spans="1:14" hidden="1">
      <c r="A64" s="54"/>
      <c r="B64" s="85"/>
      <c r="C64" s="84"/>
      <c r="D64" s="98"/>
      <c r="E64" s="88"/>
      <c r="F64" s="128"/>
      <c r="G64" s="93"/>
      <c r="J64" s="221"/>
      <c r="K64" s="221"/>
      <c r="L64" s="221"/>
      <c r="M64" s="221"/>
      <c r="N64" s="144"/>
    </row>
    <row r="65" spans="1:14" hidden="1">
      <c r="A65" s="54"/>
      <c r="B65" s="85"/>
      <c r="C65" s="84"/>
      <c r="D65" s="98"/>
      <c r="E65" s="88"/>
      <c r="F65" s="128"/>
      <c r="G65" s="93"/>
      <c r="J65" s="221"/>
      <c r="K65" s="221"/>
      <c r="L65" s="221"/>
      <c r="M65" s="221"/>
      <c r="N65" s="144"/>
    </row>
    <row r="66" spans="1:14" hidden="1">
      <c r="A66" s="54"/>
      <c r="B66" s="85"/>
      <c r="C66" s="84"/>
      <c r="D66" s="98"/>
      <c r="E66" s="88"/>
      <c r="F66" s="128"/>
      <c r="G66" s="93"/>
      <c r="J66" s="221"/>
      <c r="K66" s="221"/>
      <c r="L66" s="221"/>
      <c r="M66" s="221"/>
      <c r="N66" s="144"/>
    </row>
    <row r="67" spans="1:14" hidden="1">
      <c r="A67" s="54"/>
      <c r="B67" s="85"/>
      <c r="C67" s="84"/>
      <c r="D67" s="98"/>
      <c r="E67" s="88"/>
      <c r="F67" s="128"/>
      <c r="G67" s="93"/>
      <c r="J67" s="221"/>
      <c r="K67" s="221"/>
      <c r="L67" s="221"/>
      <c r="M67" s="221"/>
      <c r="N67" s="144"/>
    </row>
    <row r="68" spans="1:14" hidden="1">
      <c r="A68" s="54"/>
      <c r="B68" s="85"/>
      <c r="C68" s="84"/>
      <c r="D68" s="98"/>
      <c r="E68" s="88"/>
      <c r="F68" s="128"/>
      <c r="G68" s="93"/>
      <c r="J68" s="221"/>
      <c r="K68" s="221"/>
      <c r="L68" s="221"/>
      <c r="M68" s="221"/>
      <c r="N68" s="144"/>
    </row>
    <row r="69" spans="1:14" hidden="1">
      <c r="A69" s="54"/>
      <c r="B69" s="85"/>
      <c r="C69" s="84"/>
      <c r="D69" s="98"/>
      <c r="E69" s="88"/>
      <c r="F69" s="128"/>
      <c r="G69" s="93"/>
      <c r="J69" s="221"/>
      <c r="K69" s="221"/>
      <c r="L69" s="221"/>
      <c r="M69" s="221"/>
      <c r="N69" s="144"/>
    </row>
    <row r="70" spans="1:14" hidden="1">
      <c r="A70" s="54"/>
      <c r="B70" s="85"/>
      <c r="C70" s="84"/>
      <c r="D70" s="98"/>
      <c r="E70" s="88"/>
      <c r="F70" s="128"/>
      <c r="G70" s="93"/>
      <c r="J70" s="221"/>
      <c r="K70" s="221"/>
      <c r="L70" s="221"/>
      <c r="M70" s="221"/>
      <c r="N70" s="144"/>
    </row>
    <row r="71" spans="1:14" hidden="1">
      <c r="A71" s="54"/>
      <c r="B71" s="85"/>
      <c r="C71" s="84"/>
      <c r="D71" s="98"/>
      <c r="E71" s="88"/>
      <c r="F71" s="128"/>
      <c r="G71" s="93"/>
      <c r="J71" s="221"/>
      <c r="K71" s="221"/>
      <c r="L71" s="221"/>
      <c r="M71" s="221"/>
      <c r="N71" s="144"/>
    </row>
    <row r="72" spans="1:14" hidden="1">
      <c r="A72" s="54"/>
      <c r="B72" s="85"/>
      <c r="C72" s="84"/>
      <c r="D72" s="98"/>
      <c r="E72" s="88"/>
      <c r="F72" s="128"/>
      <c r="G72" s="93"/>
      <c r="J72" s="221"/>
      <c r="K72" s="221"/>
      <c r="L72" s="221"/>
      <c r="M72" s="221"/>
      <c r="N72" s="144"/>
    </row>
    <row r="73" spans="1:14" hidden="1">
      <c r="A73" s="54"/>
      <c r="B73" s="85"/>
      <c r="C73" s="84"/>
      <c r="D73" s="98"/>
      <c r="E73" s="88"/>
      <c r="F73" s="128"/>
      <c r="G73" s="93"/>
      <c r="J73" s="221"/>
      <c r="K73" s="221"/>
      <c r="L73" s="221"/>
      <c r="M73" s="221"/>
      <c r="N73" s="144"/>
    </row>
    <row r="74" spans="1:14" hidden="1">
      <c r="A74" s="54"/>
      <c r="B74" s="85"/>
      <c r="C74" s="84"/>
      <c r="D74" s="98"/>
      <c r="E74" s="88"/>
      <c r="F74" s="128"/>
      <c r="G74" s="93"/>
      <c r="J74" s="221"/>
      <c r="K74" s="221"/>
      <c r="L74" s="221"/>
      <c r="M74" s="221"/>
      <c r="N74" s="144"/>
    </row>
    <row r="75" spans="1:14" hidden="1">
      <c r="A75" s="54"/>
      <c r="B75" s="85"/>
      <c r="C75" s="84"/>
      <c r="D75" s="98"/>
      <c r="E75" s="88"/>
      <c r="F75" s="128"/>
      <c r="G75" s="93"/>
      <c r="J75" s="221"/>
      <c r="K75" s="221"/>
      <c r="L75" s="221"/>
      <c r="M75" s="221"/>
      <c r="N75" s="144"/>
    </row>
    <row r="76" spans="1:14" hidden="1">
      <c r="A76" s="54"/>
      <c r="B76" s="85"/>
      <c r="C76" s="84"/>
      <c r="D76" s="98"/>
      <c r="E76" s="88"/>
      <c r="F76" s="128"/>
      <c r="G76" s="93"/>
      <c r="J76" s="221"/>
      <c r="K76" s="221"/>
      <c r="L76" s="221"/>
      <c r="M76" s="221"/>
      <c r="N76" s="144"/>
    </row>
    <row r="77" spans="1:14" hidden="1">
      <c r="A77" s="54"/>
      <c r="B77" s="85"/>
      <c r="C77" s="84"/>
      <c r="D77" s="98"/>
      <c r="E77" s="88"/>
      <c r="F77" s="128"/>
      <c r="G77" s="93"/>
      <c r="J77" s="221"/>
      <c r="K77" s="221"/>
      <c r="L77" s="221"/>
      <c r="M77" s="221"/>
      <c r="N77" s="144"/>
    </row>
    <row r="78" spans="1:14" hidden="1">
      <c r="A78" s="54"/>
      <c r="B78" s="85"/>
      <c r="C78" s="84"/>
      <c r="D78" s="98"/>
      <c r="E78" s="88"/>
      <c r="F78" s="128"/>
      <c r="G78" s="93"/>
      <c r="J78" s="221"/>
      <c r="K78" s="221"/>
      <c r="L78" s="221"/>
      <c r="M78" s="221"/>
      <c r="N78" s="144"/>
    </row>
    <row r="79" spans="1:14" hidden="1">
      <c r="A79" s="54"/>
      <c r="B79" s="85"/>
      <c r="C79" s="84"/>
      <c r="D79" s="98"/>
      <c r="E79" s="88"/>
      <c r="F79" s="128"/>
      <c r="G79" s="93"/>
      <c r="J79" s="221"/>
      <c r="K79" s="221"/>
      <c r="L79" s="221"/>
      <c r="M79" s="221"/>
      <c r="N79" s="144"/>
    </row>
    <row r="80" spans="1:14" hidden="1">
      <c r="A80" s="54"/>
      <c r="B80" s="85"/>
      <c r="C80" s="84"/>
      <c r="D80" s="98"/>
      <c r="E80" s="88"/>
      <c r="F80" s="128"/>
      <c r="G80" s="93"/>
      <c r="J80" s="221"/>
      <c r="K80" s="221"/>
      <c r="L80" s="221"/>
      <c r="M80" s="221"/>
      <c r="N80" s="144"/>
    </row>
    <row r="81" spans="1:14" hidden="1">
      <c r="A81" s="54"/>
      <c r="B81" s="85"/>
      <c r="C81" s="84"/>
      <c r="D81" s="98"/>
      <c r="E81" s="88"/>
      <c r="F81" s="128"/>
      <c r="G81" s="93"/>
      <c r="J81" s="221"/>
      <c r="K81" s="221"/>
      <c r="L81" s="221"/>
      <c r="M81" s="221"/>
      <c r="N81" s="144"/>
    </row>
    <row r="82" spans="1:14" hidden="1">
      <c r="A82" s="54"/>
      <c r="B82" s="85"/>
      <c r="C82" s="84"/>
      <c r="D82" s="98"/>
      <c r="E82" s="88"/>
      <c r="F82" s="128"/>
      <c r="G82" s="93"/>
      <c r="J82" s="221"/>
      <c r="K82" s="221"/>
      <c r="L82" s="221"/>
      <c r="M82" s="221"/>
      <c r="N82" s="144"/>
    </row>
    <row r="83" spans="1:14" hidden="1">
      <c r="A83" s="54"/>
      <c r="B83" s="85"/>
      <c r="C83" s="84"/>
      <c r="D83" s="98"/>
      <c r="E83" s="88"/>
      <c r="F83" s="128"/>
      <c r="G83" s="93"/>
      <c r="J83" s="221"/>
      <c r="K83" s="221"/>
      <c r="L83" s="221"/>
      <c r="M83" s="221"/>
      <c r="N83" s="144"/>
    </row>
    <row r="84" spans="1:14" hidden="1">
      <c r="A84" s="54"/>
      <c r="B84" s="85"/>
      <c r="C84" s="84"/>
      <c r="D84" s="98"/>
      <c r="E84" s="88"/>
      <c r="F84" s="128"/>
      <c r="G84" s="93"/>
      <c r="J84" s="221"/>
      <c r="K84" s="221"/>
      <c r="L84" s="221"/>
      <c r="M84" s="221"/>
      <c r="N84" s="144"/>
    </row>
    <row r="85" spans="1:14" hidden="1">
      <c r="A85" s="54"/>
      <c r="B85" s="85"/>
      <c r="C85" s="84"/>
      <c r="D85" s="98"/>
      <c r="E85" s="88"/>
      <c r="F85" s="128"/>
      <c r="G85" s="93"/>
      <c r="J85" s="221"/>
      <c r="K85" s="221"/>
      <c r="L85" s="221"/>
      <c r="M85" s="221"/>
      <c r="N85" s="144"/>
    </row>
    <row r="86" spans="1:14" hidden="1">
      <c r="A86" s="54"/>
      <c r="B86" s="85"/>
      <c r="C86" s="84"/>
      <c r="D86" s="98"/>
      <c r="E86" s="88"/>
      <c r="F86" s="128"/>
      <c r="G86" s="93"/>
      <c r="J86" s="221"/>
      <c r="K86" s="221"/>
      <c r="L86" s="221"/>
      <c r="M86" s="221"/>
      <c r="N86" s="144"/>
    </row>
    <row r="87" spans="1:14" hidden="1">
      <c r="A87" s="54"/>
      <c r="B87" s="85"/>
      <c r="C87" s="84"/>
      <c r="D87" s="98"/>
      <c r="E87" s="88"/>
      <c r="F87" s="128"/>
      <c r="G87" s="93"/>
      <c r="J87" s="221"/>
      <c r="K87" s="221"/>
      <c r="L87" s="221"/>
      <c r="M87" s="221"/>
      <c r="N87" s="144"/>
    </row>
    <row r="88" spans="1:14" hidden="1">
      <c r="A88" s="54"/>
      <c r="B88" s="85"/>
      <c r="C88" s="84"/>
      <c r="D88" s="98"/>
      <c r="E88" s="88"/>
      <c r="F88" s="128"/>
      <c r="G88" s="93"/>
      <c r="J88" s="221"/>
      <c r="K88" s="221"/>
      <c r="L88" s="221"/>
      <c r="M88" s="221"/>
      <c r="N88" s="144"/>
    </row>
    <row r="89" spans="1:14" hidden="1">
      <c r="A89" s="54"/>
      <c r="B89" s="85"/>
      <c r="C89" s="84"/>
      <c r="D89" s="98"/>
      <c r="E89" s="88"/>
      <c r="F89" s="128"/>
      <c r="G89" s="93"/>
      <c r="J89" s="221"/>
      <c r="K89" s="221"/>
      <c r="L89" s="221"/>
      <c r="M89" s="221"/>
      <c r="N89" s="144"/>
    </row>
    <row r="90" spans="1:14" hidden="1">
      <c r="A90" s="54"/>
      <c r="B90" s="85"/>
      <c r="C90" s="84"/>
      <c r="D90" s="98"/>
      <c r="E90" s="88"/>
      <c r="F90" s="128"/>
      <c r="G90" s="93"/>
      <c r="J90" s="221"/>
      <c r="K90" s="221"/>
      <c r="L90" s="221"/>
      <c r="M90" s="221"/>
      <c r="N90" s="144"/>
    </row>
    <row r="91" spans="1:14" hidden="1">
      <c r="D91" s="98"/>
      <c r="E91" s="88"/>
      <c r="F91" s="128"/>
      <c r="G91" s="93"/>
      <c r="J91" s="221"/>
      <c r="K91" s="221"/>
      <c r="L91" s="221"/>
      <c r="M91" s="221"/>
      <c r="N91" s="144"/>
    </row>
    <row r="92" spans="1:14" hidden="1">
      <c r="C92" s="86"/>
      <c r="D92" s="98"/>
      <c r="E92" s="88"/>
      <c r="F92" s="128"/>
      <c r="G92" s="93"/>
      <c r="J92" s="221"/>
      <c r="K92" s="221"/>
      <c r="L92" s="221"/>
      <c r="M92" s="221"/>
      <c r="N92" s="144"/>
    </row>
    <row r="93" spans="1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56" priority="25" operator="containsText" text="ERROR">
      <formula>NOT(ISERROR(SEARCH("ERROR",F38)))</formula>
    </cfRule>
  </conditionalFormatting>
  <conditionalFormatting sqref="J38">
    <cfRule type="containsText" dxfId="255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F39" zoomScaleNormal="100" workbookViewId="0">
      <selection activeCell="F728" sqref="F728"/>
    </sheetView>
  </sheetViews>
  <sheetFormatPr defaultColWidth="11.54296875" defaultRowHeight="10"/>
  <cols>
    <col min="1" max="1" width="9.542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27.75" customHeight="1">
      <c r="A2" s="26"/>
      <c r="B2" s="6"/>
      <c r="C2" s="17" t="s">
        <v>23</v>
      </c>
      <c r="D2" s="7"/>
      <c r="E2" s="16" t="s">
        <v>186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148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3220509305</v>
      </c>
      <c r="F10" s="73">
        <v>0</v>
      </c>
      <c r="G10" s="73">
        <v>3220509305</v>
      </c>
      <c r="H10" s="49"/>
      <c r="I10" s="73">
        <v>4818033698.6599998</v>
      </c>
      <c r="J10" s="73">
        <v>-1591141600.529</v>
      </c>
      <c r="K10" s="73">
        <v>3226892098.1309996</v>
      </c>
      <c r="L10" s="49"/>
      <c r="M10" s="73">
        <v>-6382793.1309999973</v>
      </c>
      <c r="N10" s="83"/>
    </row>
    <row r="11" spans="1:14" ht="44.25" customHeight="1">
      <c r="B11" s="220" t="s">
        <v>88</v>
      </c>
      <c r="C11" s="220"/>
      <c r="D11" s="49"/>
      <c r="E11" s="46">
        <v>2744609451</v>
      </c>
      <c r="F11" s="46">
        <v>-118357576</v>
      </c>
      <c r="G11" s="46">
        <v>2626251875</v>
      </c>
      <c r="H11" s="49"/>
      <c r="I11" s="46">
        <v>2632698040.6999998</v>
      </c>
      <c r="J11" s="46">
        <v>0</v>
      </c>
      <c r="K11" s="46">
        <v>2632698040.6999998</v>
      </c>
      <c r="L11" s="49"/>
      <c r="M11" s="46">
        <v>-6446165.700000003</v>
      </c>
      <c r="N11" s="45"/>
    </row>
    <row r="12" spans="1:14">
      <c r="B12" s="10">
        <v>1</v>
      </c>
      <c r="C12" s="11" t="s">
        <v>89</v>
      </c>
      <c r="E12" s="200">
        <v>59962500</v>
      </c>
      <c r="F12" s="189">
        <v>0</v>
      </c>
      <c r="G12" s="57">
        <v>59962500</v>
      </c>
      <c r="H12" s="49"/>
      <c r="I12" s="57"/>
      <c r="J12" s="189">
        <v>67006420</v>
      </c>
      <c r="K12" s="57">
        <v>67006420</v>
      </c>
      <c r="L12" s="49"/>
      <c r="M12" s="57">
        <v>-7043920</v>
      </c>
      <c r="N12" s="50" t="s">
        <v>38</v>
      </c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67006420</v>
      </c>
      <c r="J13" s="56">
        <v>-67006420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0</v>
      </c>
      <c r="F14" s="57">
        <v>0</v>
      </c>
      <c r="G14" s="57">
        <v>0</v>
      </c>
      <c r="H14" s="49"/>
      <c r="I14" s="57"/>
      <c r="J14" s="57">
        <v>0</v>
      </c>
      <c r="K14" s="57">
        <v>0</v>
      </c>
      <c r="L14" s="49"/>
      <c r="M14" s="57">
        <v>0</v>
      </c>
      <c r="N14" s="50"/>
    </row>
    <row r="15" spans="1:14">
      <c r="B15" s="2">
        <v>4</v>
      </c>
      <c r="C15" s="8" t="s">
        <v>92</v>
      </c>
      <c r="E15" s="201">
        <v>1729689375</v>
      </c>
      <c r="F15" s="56">
        <v>-1729689375</v>
      </c>
      <c r="G15" s="56">
        <v>0</v>
      </c>
      <c r="H15" s="49"/>
      <c r="I15" s="56"/>
      <c r="J15" s="56">
        <v>0</v>
      </c>
      <c r="K15" s="56">
        <v>0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118357576</v>
      </c>
      <c r="F16" s="57">
        <v>-118357576</v>
      </c>
      <c r="G16" s="57">
        <v>0</v>
      </c>
      <c r="H16" s="49"/>
      <c r="I16" s="57"/>
      <c r="J16" s="57">
        <v>0</v>
      </c>
      <c r="K16" s="57">
        <v>0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836600000</v>
      </c>
      <c r="F17" s="56">
        <v>0</v>
      </c>
      <c r="G17" s="56">
        <v>836600000</v>
      </c>
      <c r="H17" s="49"/>
      <c r="I17" s="56">
        <v>836600000</v>
      </c>
      <c r="J17" s="56">
        <v>0</v>
      </c>
      <c r="K17" s="56">
        <v>836600000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0</v>
      </c>
      <c r="F18" s="189">
        <v>0</v>
      </c>
      <c r="G18" s="57">
        <v>0</v>
      </c>
      <c r="H18" s="49"/>
      <c r="I18" s="57"/>
      <c r="J18" s="57">
        <v>0</v>
      </c>
      <c r="K18" s="57">
        <v>0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0</v>
      </c>
      <c r="F19" s="56">
        <v>1599376816</v>
      </c>
      <c r="G19" s="56">
        <v>1599376816</v>
      </c>
      <c r="H19" s="98"/>
      <c r="I19" s="56">
        <v>1599376816</v>
      </c>
      <c r="J19" s="56">
        <v>0</v>
      </c>
      <c r="K19" s="56">
        <v>1599376816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130312559</v>
      </c>
      <c r="G22" s="189">
        <v>130312559</v>
      </c>
      <c r="H22" s="98"/>
      <c r="I22" s="189">
        <v>129714804.7</v>
      </c>
      <c r="J22" s="189">
        <v>0</v>
      </c>
      <c r="K22" s="189">
        <v>129714804.7</v>
      </c>
      <c r="L22" s="98"/>
      <c r="M22" s="189">
        <v>597754.29999999702</v>
      </c>
      <c r="N22" s="50" t="s">
        <v>75</v>
      </c>
    </row>
    <row r="23" spans="1:15" ht="32.25" customHeight="1">
      <c r="A23" s="117"/>
      <c r="B23" s="220" t="s">
        <v>99</v>
      </c>
      <c r="C23" s="220"/>
      <c r="D23" s="98"/>
      <c r="E23" s="46">
        <v>475899854</v>
      </c>
      <c r="F23" s="46">
        <v>0</v>
      </c>
      <c r="G23" s="46">
        <v>475899854</v>
      </c>
      <c r="H23" s="98"/>
      <c r="I23" s="46">
        <v>2066764378.96</v>
      </c>
      <c r="J23" s="46">
        <v>-1591141600.529</v>
      </c>
      <c r="K23" s="46">
        <v>475622778.43099999</v>
      </c>
      <c r="L23" s="98"/>
      <c r="M23" s="46">
        <v>277075.56900000572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157692510</v>
      </c>
      <c r="F24" s="56">
        <v>0</v>
      </c>
      <c r="G24" s="56">
        <v>157692510</v>
      </c>
      <c r="H24" s="98"/>
      <c r="I24" s="56">
        <v>157692510</v>
      </c>
      <c r="J24" s="56">
        <v>0</v>
      </c>
      <c r="K24" s="56">
        <v>157692510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>
        <v>265611089</v>
      </c>
      <c r="F25" s="189">
        <v>0</v>
      </c>
      <c r="G25" s="189">
        <v>265611089</v>
      </c>
      <c r="H25" s="98"/>
      <c r="I25" s="189">
        <v>1864987904.96</v>
      </c>
      <c r="J25" s="189">
        <v>-1591141600.529</v>
      </c>
      <c r="K25" s="189">
        <v>273846304.43099999</v>
      </c>
      <c r="L25" s="98"/>
      <c r="M25" s="189">
        <v>-8235215.4309999943</v>
      </c>
      <c r="N25" s="50" t="s">
        <v>38</v>
      </c>
    </row>
    <row r="26" spans="1:15">
      <c r="A26" s="117"/>
      <c r="B26" s="2">
        <v>14</v>
      </c>
      <c r="C26" s="8" t="s">
        <v>102</v>
      </c>
      <c r="D26" s="98"/>
      <c r="E26" s="56">
        <v>52596255</v>
      </c>
      <c r="F26" s="56">
        <v>0</v>
      </c>
      <c r="G26" s="56">
        <v>52596255</v>
      </c>
      <c r="H26" s="98"/>
      <c r="I26" s="56">
        <v>44083964</v>
      </c>
      <c r="J26" s="56">
        <v>0</v>
      </c>
      <c r="K26" s="56">
        <v>44083964</v>
      </c>
      <c r="L26" s="98"/>
      <c r="M26" s="56">
        <v>8512291</v>
      </c>
      <c r="N26" s="51" t="s">
        <v>39</v>
      </c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118357576</v>
      </c>
      <c r="G29" s="46">
        <v>118357576</v>
      </c>
      <c r="H29" s="98"/>
      <c r="I29" s="46">
        <v>118571279</v>
      </c>
      <c r="J29" s="46">
        <v>0</v>
      </c>
      <c r="K29" s="46">
        <v>118571279</v>
      </c>
      <c r="L29" s="98"/>
      <c r="M29" s="46">
        <v>-213703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118357576</v>
      </c>
      <c r="G30" s="189">
        <v>118357576</v>
      </c>
      <c r="H30" s="98"/>
      <c r="I30" s="189">
        <v>118571279</v>
      </c>
      <c r="J30" s="189">
        <v>0</v>
      </c>
      <c r="K30" s="189">
        <v>118571279</v>
      </c>
      <c r="L30" s="98"/>
      <c r="M30" s="189">
        <v>-213703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3220509305</v>
      </c>
      <c r="F37" s="30">
        <v>0</v>
      </c>
      <c r="G37" s="30">
        <v>3220509305</v>
      </c>
      <c r="H37" s="49"/>
      <c r="I37" s="30">
        <v>4818033698.6599998</v>
      </c>
      <c r="J37" s="30">
        <v>-1591141600.529</v>
      </c>
      <c r="K37" s="30">
        <v>3226892098.1309996</v>
      </c>
      <c r="L37" s="49"/>
      <c r="M37" s="30">
        <v>-6382793.1309999973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211</v>
      </c>
      <c r="B42" s="122"/>
      <c r="C42" s="121" t="s">
        <v>26</v>
      </c>
      <c r="D42" s="98"/>
      <c r="E42" s="88"/>
      <c r="F42" s="128"/>
      <c r="G42" s="176">
        <v>-1729689375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117" t="s">
        <v>202</v>
      </c>
      <c r="B43" s="122"/>
      <c r="C43" s="121" t="s">
        <v>26</v>
      </c>
      <c r="D43" s="98"/>
      <c r="E43" s="88"/>
      <c r="F43" s="128"/>
      <c r="G43" s="176">
        <v>1599376816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54" t="s">
        <v>209</v>
      </c>
      <c r="B44" s="53"/>
      <c r="C44" s="121" t="s">
        <v>26</v>
      </c>
      <c r="D44" s="98"/>
      <c r="E44" s="88"/>
      <c r="F44" s="128"/>
      <c r="G44" s="176">
        <v>130312559</v>
      </c>
      <c r="J44" s="221" t="s">
        <v>206</v>
      </c>
      <c r="K44" s="221"/>
      <c r="L44" s="221"/>
      <c r="M44" s="221"/>
      <c r="N44" s="144" t="s">
        <v>32</v>
      </c>
    </row>
    <row r="45" spans="1:14" hidden="1">
      <c r="A45" s="117" t="s">
        <v>210</v>
      </c>
      <c r="B45" s="122"/>
      <c r="C45" s="121" t="s">
        <v>26</v>
      </c>
      <c r="D45" s="98"/>
      <c r="E45" s="88"/>
      <c r="F45" s="128"/>
      <c r="G45" s="176">
        <v>-118357576</v>
      </c>
      <c r="J45" s="221"/>
      <c r="K45" s="221"/>
      <c r="L45" s="221"/>
      <c r="M45" s="221"/>
      <c r="N45" s="144"/>
    </row>
    <row r="46" spans="1:14" hidden="1">
      <c r="A46" s="117" t="s">
        <v>204</v>
      </c>
      <c r="B46" s="122"/>
      <c r="C46" s="121" t="s">
        <v>26</v>
      </c>
      <c r="D46" s="98"/>
      <c r="E46" s="88"/>
      <c r="F46" s="128"/>
      <c r="G46" s="176">
        <v>118357576</v>
      </c>
      <c r="J46" s="221"/>
      <c r="K46" s="221"/>
      <c r="L46" s="221"/>
      <c r="M46" s="221"/>
      <c r="N46" s="144"/>
    </row>
    <row r="47" spans="1:14" hidden="1">
      <c r="A47" s="54"/>
      <c r="B47" s="53"/>
      <c r="C47" s="62"/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A48" s="54"/>
      <c r="B48" s="53"/>
      <c r="C48" s="62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8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8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8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8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8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8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8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8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8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8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8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2"/>
      <c r="D61" s="98"/>
      <c r="E61" s="88"/>
      <c r="F61" s="8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2"/>
      <c r="D62" s="98"/>
      <c r="E62" s="88"/>
      <c r="F62" s="8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2"/>
      <c r="D63" s="98"/>
      <c r="E63" s="88"/>
      <c r="F63" s="8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2"/>
      <c r="D64" s="98"/>
      <c r="E64" s="88"/>
      <c r="F64" s="8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2"/>
      <c r="D65" s="98"/>
      <c r="E65" s="88"/>
      <c r="F65" s="8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2"/>
      <c r="D66" s="98"/>
      <c r="E66" s="88"/>
      <c r="F66" s="8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2"/>
      <c r="D67" s="98"/>
      <c r="E67" s="88"/>
      <c r="F67" s="88"/>
      <c r="G67" s="56"/>
      <c r="J67" s="221"/>
      <c r="K67" s="221"/>
      <c r="L67" s="221"/>
      <c r="M67" s="221"/>
      <c r="N67" s="144"/>
    </row>
    <row r="68" spans="1:14" hidden="1">
      <c r="A68" s="54"/>
      <c r="B68" s="53"/>
      <c r="C68" s="62"/>
      <c r="D68" s="98"/>
      <c r="E68" s="88"/>
      <c r="F68" s="88"/>
      <c r="G68" s="56"/>
      <c r="J68" s="221"/>
      <c r="K68" s="221"/>
      <c r="L68" s="221"/>
      <c r="M68" s="221"/>
      <c r="N68" s="144"/>
    </row>
    <row r="69" spans="1:14" hidden="1">
      <c r="A69" s="54"/>
      <c r="B69" s="53"/>
      <c r="C69" s="62"/>
      <c r="D69" s="98"/>
      <c r="E69" s="88"/>
      <c r="F69" s="88"/>
      <c r="G69" s="56"/>
      <c r="J69" s="221"/>
      <c r="K69" s="221"/>
      <c r="L69" s="221"/>
      <c r="M69" s="221"/>
      <c r="N69" s="144"/>
    </row>
    <row r="70" spans="1:14" hidden="1">
      <c r="A70" s="54"/>
      <c r="B70" s="53"/>
      <c r="C70" s="62"/>
      <c r="D70" s="98"/>
      <c r="E70" s="88"/>
      <c r="F70" s="88"/>
      <c r="G70" s="56"/>
      <c r="J70" s="221"/>
      <c r="K70" s="221"/>
      <c r="L70" s="221"/>
      <c r="M70" s="221"/>
      <c r="N70" s="144"/>
    </row>
    <row r="71" spans="1:14" hidden="1">
      <c r="A71" s="54"/>
      <c r="B71" s="53"/>
      <c r="C71" s="62"/>
      <c r="D71" s="98"/>
      <c r="E71" s="88"/>
      <c r="F71" s="88"/>
      <c r="G71" s="56"/>
      <c r="J71" s="221"/>
      <c r="K71" s="221"/>
      <c r="L71" s="221"/>
      <c r="M71" s="221"/>
      <c r="N71" s="144"/>
    </row>
    <row r="72" spans="1:14" hidden="1">
      <c r="A72" s="54"/>
      <c r="B72" s="53"/>
      <c r="C72" s="62"/>
      <c r="D72" s="98"/>
      <c r="E72" s="88"/>
      <c r="F72" s="88"/>
      <c r="G72" s="56"/>
      <c r="J72" s="221"/>
      <c r="K72" s="221"/>
      <c r="L72" s="221"/>
      <c r="M72" s="221"/>
      <c r="N72" s="144"/>
    </row>
    <row r="73" spans="1:14" hidden="1">
      <c r="A73" s="54"/>
      <c r="B73" s="53"/>
      <c r="C73" s="62"/>
      <c r="D73" s="98"/>
      <c r="E73" s="88"/>
      <c r="F73" s="88"/>
      <c r="G73" s="56"/>
      <c r="J73" s="221"/>
      <c r="K73" s="221"/>
      <c r="L73" s="221"/>
      <c r="M73" s="221"/>
      <c r="N73" s="144"/>
    </row>
    <row r="74" spans="1:14" hidden="1">
      <c r="A74" s="54"/>
      <c r="B74" s="53"/>
      <c r="C74" s="62"/>
      <c r="D74" s="98"/>
      <c r="E74" s="88"/>
      <c r="F74" s="88"/>
      <c r="G74" s="56"/>
      <c r="J74" s="221"/>
      <c r="K74" s="221"/>
      <c r="L74" s="221"/>
      <c r="M74" s="221"/>
      <c r="N74" s="144"/>
    </row>
    <row r="75" spans="1:14" hidden="1">
      <c r="A75" s="54"/>
      <c r="B75" s="53"/>
      <c r="C75" s="62"/>
      <c r="D75" s="98"/>
      <c r="E75" s="88"/>
      <c r="F75" s="88"/>
      <c r="G75" s="56"/>
      <c r="J75" s="221"/>
      <c r="K75" s="221"/>
      <c r="L75" s="221"/>
      <c r="M75" s="221"/>
      <c r="N75" s="144"/>
    </row>
    <row r="76" spans="1:14" hidden="1">
      <c r="A76" s="54"/>
      <c r="B76" s="53"/>
      <c r="C76" s="62"/>
      <c r="D76" s="98"/>
      <c r="E76" s="88"/>
      <c r="F76" s="88"/>
      <c r="G76" s="56"/>
      <c r="J76" s="221"/>
      <c r="K76" s="221"/>
      <c r="L76" s="221"/>
      <c r="M76" s="221"/>
      <c r="N76" s="144"/>
    </row>
    <row r="77" spans="1:14" hidden="1">
      <c r="A77" s="54"/>
      <c r="B77" s="53"/>
      <c r="C77" s="62"/>
      <c r="D77" s="98"/>
      <c r="E77" s="88"/>
      <c r="F77" s="88"/>
      <c r="G77" s="56"/>
      <c r="J77" s="221"/>
      <c r="K77" s="221"/>
      <c r="L77" s="221"/>
      <c r="M77" s="221"/>
      <c r="N77" s="144"/>
    </row>
    <row r="78" spans="1:14" hidden="1">
      <c r="A78" s="54"/>
      <c r="B78" s="53"/>
      <c r="C78" s="62"/>
      <c r="D78" s="98"/>
      <c r="E78" s="88"/>
      <c r="F78" s="88"/>
      <c r="G78" s="56"/>
      <c r="J78" s="221"/>
      <c r="K78" s="221"/>
      <c r="L78" s="221"/>
      <c r="M78" s="221"/>
      <c r="N78" s="144"/>
    </row>
    <row r="79" spans="1:14" hidden="1">
      <c r="A79" s="54"/>
      <c r="B79" s="53"/>
      <c r="C79" s="62"/>
      <c r="D79" s="98"/>
      <c r="E79" s="88"/>
      <c r="F79" s="88"/>
      <c r="G79" s="56"/>
      <c r="J79" s="221"/>
      <c r="K79" s="221"/>
      <c r="L79" s="221"/>
      <c r="M79" s="221"/>
      <c r="N79" s="144"/>
    </row>
    <row r="80" spans="1:14" hidden="1">
      <c r="A80" s="54"/>
      <c r="B80" s="53"/>
      <c r="C80" s="62"/>
      <c r="D80" s="98"/>
      <c r="E80" s="88"/>
      <c r="F80" s="88"/>
      <c r="G80" s="56"/>
      <c r="J80" s="221"/>
      <c r="K80" s="221"/>
      <c r="L80" s="221"/>
      <c r="M80" s="221"/>
      <c r="N80" s="144"/>
    </row>
    <row r="81" spans="1:14" hidden="1">
      <c r="A81" s="54"/>
      <c r="B81" s="53"/>
      <c r="C81" s="62"/>
      <c r="D81" s="98"/>
      <c r="E81" s="88"/>
      <c r="F81" s="88"/>
      <c r="G81" s="56"/>
      <c r="J81" s="221"/>
      <c r="K81" s="221"/>
      <c r="L81" s="221"/>
      <c r="M81" s="221"/>
      <c r="N81" s="144"/>
    </row>
    <row r="82" spans="1:14" hidden="1">
      <c r="A82" s="54"/>
      <c r="B82" s="53"/>
      <c r="C82" s="62"/>
      <c r="D82" s="98"/>
      <c r="E82" s="88"/>
      <c r="F82" s="88"/>
      <c r="G82" s="56"/>
      <c r="J82" s="221"/>
      <c r="K82" s="221"/>
      <c r="L82" s="221"/>
      <c r="M82" s="221"/>
      <c r="N82" s="144"/>
    </row>
    <row r="83" spans="1:14" hidden="1">
      <c r="A83" s="54"/>
      <c r="B83" s="53"/>
      <c r="C83" s="62"/>
      <c r="D83" s="98"/>
      <c r="E83" s="88"/>
      <c r="F83" s="88"/>
      <c r="G83" s="56"/>
      <c r="J83" s="221"/>
      <c r="K83" s="221"/>
      <c r="L83" s="221"/>
      <c r="M83" s="221"/>
      <c r="N83" s="144"/>
    </row>
    <row r="84" spans="1:14" hidden="1">
      <c r="A84" s="54"/>
      <c r="B84" s="53"/>
      <c r="C84" s="62"/>
      <c r="D84" s="98"/>
      <c r="E84" s="88"/>
      <c r="F84" s="88"/>
      <c r="G84" s="56"/>
      <c r="J84" s="221"/>
      <c r="K84" s="221"/>
      <c r="L84" s="221"/>
      <c r="M84" s="221"/>
      <c r="N84" s="144"/>
    </row>
    <row r="85" spans="1:14" hidden="1">
      <c r="A85" s="54"/>
      <c r="B85" s="53"/>
      <c r="C85" s="62"/>
      <c r="D85" s="98"/>
      <c r="E85" s="88"/>
      <c r="F85" s="88"/>
      <c r="G85" s="56"/>
      <c r="J85" s="221"/>
      <c r="K85" s="221"/>
      <c r="L85" s="221"/>
      <c r="M85" s="221"/>
      <c r="N85" s="144"/>
    </row>
    <row r="86" spans="1:14" hidden="1">
      <c r="A86" s="54"/>
      <c r="B86" s="53"/>
      <c r="C86" s="62"/>
      <c r="D86" s="98"/>
      <c r="E86" s="88"/>
      <c r="F86" s="88"/>
      <c r="G86" s="56"/>
      <c r="J86" s="221"/>
      <c r="K86" s="221"/>
      <c r="L86" s="221"/>
      <c r="M86" s="221"/>
      <c r="N86" s="144"/>
    </row>
    <row r="87" spans="1:14" hidden="1">
      <c r="A87" s="54"/>
      <c r="B87" s="53"/>
      <c r="C87" s="62"/>
      <c r="D87" s="98"/>
      <c r="E87" s="88"/>
      <c r="F87" s="88"/>
      <c r="G87" s="56"/>
      <c r="J87" s="221"/>
      <c r="K87" s="221"/>
      <c r="L87" s="221"/>
      <c r="M87" s="221"/>
      <c r="N87" s="144"/>
    </row>
    <row r="88" spans="1:14" hidden="1">
      <c r="A88" s="54"/>
      <c r="B88" s="53"/>
      <c r="C88" s="62"/>
      <c r="D88" s="98"/>
      <c r="E88" s="88"/>
      <c r="F88" s="88"/>
      <c r="G88" s="56"/>
      <c r="J88" s="221"/>
      <c r="K88" s="221"/>
      <c r="L88" s="221"/>
      <c r="M88" s="221"/>
      <c r="N88" s="144"/>
    </row>
    <row r="89" spans="1:14" hidden="1">
      <c r="A89" s="54"/>
      <c r="B89" s="53"/>
      <c r="C89" s="62"/>
      <c r="D89" s="98"/>
      <c r="E89" s="88"/>
      <c r="F89" s="88"/>
      <c r="G89" s="56"/>
      <c r="J89" s="221"/>
      <c r="K89" s="221"/>
      <c r="L89" s="221"/>
      <c r="M89" s="221"/>
      <c r="N89" s="144"/>
    </row>
    <row r="90" spans="1:14" hidden="1">
      <c r="A90" s="54"/>
      <c r="B90" s="53"/>
      <c r="C90" s="62"/>
      <c r="D90" s="98"/>
      <c r="E90" s="88"/>
      <c r="F90" s="88"/>
      <c r="G90" s="56"/>
      <c r="J90" s="221"/>
      <c r="K90" s="221"/>
      <c r="L90" s="221"/>
      <c r="M90" s="221"/>
      <c r="N90" s="144"/>
    </row>
    <row r="91" spans="1:14" hidden="1">
      <c r="A91" s="54"/>
      <c r="B91" s="53"/>
      <c r="C91" s="62"/>
      <c r="D91" s="98"/>
      <c r="E91" s="88"/>
      <c r="F91" s="88"/>
      <c r="G91" s="56"/>
      <c r="J91" s="221"/>
      <c r="K91" s="221"/>
      <c r="L91" s="221"/>
      <c r="M91" s="221"/>
      <c r="N91" s="144"/>
    </row>
    <row r="92" spans="1:14" hidden="1">
      <c r="A92" s="54"/>
      <c r="B92" s="53"/>
      <c r="C92" s="62"/>
      <c r="D92" s="98"/>
      <c r="E92" s="88"/>
      <c r="F92" s="88"/>
      <c r="G92" s="56"/>
      <c r="J92" s="221"/>
      <c r="K92" s="221"/>
      <c r="L92" s="221"/>
      <c r="M92" s="221"/>
      <c r="N92" s="144"/>
    </row>
    <row r="93" spans="1:14" hidden="1">
      <c r="A93" s="54"/>
      <c r="B93" s="53"/>
      <c r="C93" s="62"/>
      <c r="D93" s="98"/>
      <c r="E93" s="88"/>
      <c r="F93" s="88"/>
      <c r="G93" s="56"/>
      <c r="J93" s="221"/>
      <c r="K93" s="221"/>
      <c r="L93" s="221"/>
      <c r="M93" s="221"/>
      <c r="N93" s="144"/>
    </row>
    <row r="94" spans="1:14" hidden="1">
      <c r="A94" s="54"/>
      <c r="B94" s="53"/>
      <c r="C94" s="62"/>
      <c r="D94" s="98"/>
      <c r="E94" s="88"/>
      <c r="F94" s="88"/>
      <c r="G94" s="56"/>
      <c r="J94" s="221"/>
      <c r="K94" s="221"/>
      <c r="L94" s="221"/>
      <c r="M94" s="221"/>
      <c r="N94" s="144"/>
    </row>
    <row r="95" spans="1:14" hidden="1">
      <c r="A95" s="54"/>
      <c r="B95" s="53"/>
      <c r="C95" s="62"/>
      <c r="D95" s="98"/>
      <c r="E95" s="88"/>
      <c r="F95" s="88"/>
      <c r="G95" s="56"/>
      <c r="J95" s="221"/>
      <c r="K95" s="221"/>
      <c r="L95" s="221"/>
      <c r="M95" s="221"/>
      <c r="N95" s="144"/>
    </row>
    <row r="96" spans="1:14" hidden="1">
      <c r="A96" s="54"/>
      <c r="B96" s="53"/>
      <c r="C96" s="62"/>
      <c r="D96" s="98"/>
      <c r="E96" s="88"/>
      <c r="F96" s="88"/>
      <c r="G96" s="56"/>
      <c r="J96" s="221"/>
      <c r="K96" s="221"/>
      <c r="L96" s="221"/>
      <c r="M96" s="221"/>
      <c r="N96" s="144"/>
    </row>
    <row r="97" spans="1:14" hidden="1">
      <c r="A97" s="54"/>
      <c r="B97" s="53"/>
      <c r="C97" s="62"/>
      <c r="D97" s="98"/>
      <c r="E97" s="88"/>
      <c r="F97" s="88"/>
      <c r="G97" s="56"/>
      <c r="J97" s="221"/>
      <c r="K97" s="221"/>
      <c r="L97" s="221"/>
      <c r="M97" s="221"/>
      <c r="N97" s="144"/>
    </row>
    <row r="98" spans="1:14" hidden="1">
      <c r="A98" s="54"/>
      <c r="B98" s="53"/>
      <c r="C98" s="62"/>
      <c r="D98" s="98"/>
      <c r="E98" s="88"/>
      <c r="F98" s="88"/>
      <c r="G98" s="56"/>
      <c r="J98" s="221"/>
      <c r="K98" s="221"/>
      <c r="L98" s="221"/>
      <c r="M98" s="221"/>
      <c r="N98" s="144"/>
    </row>
    <row r="99" spans="1:14" hidden="1">
      <c r="A99" s="54"/>
      <c r="B99" s="53"/>
      <c r="C99" s="62"/>
      <c r="D99" s="98"/>
      <c r="E99" s="88"/>
      <c r="F99" s="88"/>
      <c r="G99" s="56"/>
      <c r="J99" s="221"/>
      <c r="K99" s="221"/>
      <c r="L99" s="221"/>
      <c r="M99" s="221"/>
      <c r="N99" s="144"/>
    </row>
    <row r="100" spans="1:14" hidden="1">
      <c r="A100" s="54"/>
      <c r="B100" s="53"/>
      <c r="C100" s="62"/>
      <c r="D100" s="98"/>
      <c r="E100" s="88"/>
      <c r="F100" s="88"/>
      <c r="G100" s="56"/>
      <c r="J100" s="221"/>
      <c r="K100" s="221"/>
      <c r="L100" s="221"/>
      <c r="M100" s="221"/>
      <c r="N100" s="144"/>
    </row>
    <row r="101" spans="1:14" hidden="1">
      <c r="A101" s="54"/>
      <c r="B101" s="53"/>
      <c r="C101" s="62"/>
      <c r="D101" s="98"/>
      <c r="E101" s="88"/>
      <c r="F101" s="88"/>
      <c r="G101" s="56"/>
      <c r="J101" s="221"/>
      <c r="K101" s="221"/>
      <c r="L101" s="221"/>
      <c r="M101" s="221"/>
      <c r="N101" s="144"/>
    </row>
    <row r="102" spans="1:14" hidden="1">
      <c r="A102" s="54"/>
      <c r="B102" s="53"/>
      <c r="C102" s="62"/>
      <c r="D102" s="98"/>
      <c r="E102" s="88"/>
      <c r="F102" s="88"/>
      <c r="G102" s="56"/>
      <c r="J102" s="221"/>
      <c r="K102" s="221"/>
      <c r="L102" s="221"/>
      <c r="M102" s="221"/>
      <c r="N102" s="144"/>
    </row>
    <row r="103" spans="1:14" hidden="1">
      <c r="A103" s="54"/>
      <c r="B103" s="53"/>
      <c r="C103" s="62"/>
      <c r="D103" s="98"/>
      <c r="E103" s="88"/>
      <c r="F103" s="88"/>
      <c r="G103" s="56"/>
      <c r="J103" s="221"/>
      <c r="K103" s="221"/>
      <c r="L103" s="221"/>
      <c r="M103" s="221"/>
      <c r="N103" s="144"/>
    </row>
    <row r="104" spans="1:14" hidden="1">
      <c r="A104" s="54"/>
      <c r="B104" s="53"/>
      <c r="C104" s="62"/>
      <c r="D104" s="98"/>
      <c r="E104" s="88"/>
      <c r="F104" s="88"/>
      <c r="G104" s="56"/>
      <c r="J104" s="221"/>
      <c r="K104" s="221"/>
      <c r="L104" s="221"/>
      <c r="M104" s="221"/>
      <c r="N104" s="144"/>
    </row>
    <row r="105" spans="1:14" hidden="1">
      <c r="A105" s="54"/>
      <c r="B105" s="53"/>
      <c r="C105" s="62"/>
      <c r="D105" s="98"/>
      <c r="E105" s="88"/>
      <c r="F105" s="88"/>
      <c r="G105" s="56"/>
      <c r="J105" s="221"/>
      <c r="K105" s="221"/>
      <c r="L105" s="221"/>
      <c r="M105" s="221"/>
      <c r="N105" s="144"/>
    </row>
    <row r="106" spans="1:14" hidden="1">
      <c r="A106" s="54"/>
      <c r="B106" s="53"/>
      <c r="C106" s="62"/>
      <c r="D106" s="98"/>
      <c r="E106" s="88"/>
      <c r="F106" s="88"/>
      <c r="G106" s="56"/>
      <c r="J106" s="221"/>
      <c r="K106" s="221"/>
      <c r="L106" s="221"/>
      <c r="M106" s="221"/>
      <c r="N106" s="144"/>
    </row>
    <row r="107" spans="1:14" hidden="1">
      <c r="A107" s="54"/>
      <c r="B107" s="53"/>
      <c r="C107" s="62"/>
      <c r="D107" s="98"/>
      <c r="E107" s="88"/>
      <c r="F107" s="88"/>
      <c r="G107" s="56"/>
      <c r="J107" s="221"/>
      <c r="K107" s="221"/>
      <c r="L107" s="221"/>
      <c r="M107" s="221"/>
      <c r="N107" s="144"/>
    </row>
    <row r="108" spans="1:14" hidden="1">
      <c r="A108" s="54"/>
      <c r="B108" s="53"/>
      <c r="C108" s="62"/>
      <c r="D108" s="98"/>
      <c r="E108" s="88"/>
      <c r="F108" s="88"/>
      <c r="G108" s="56"/>
      <c r="J108" s="221"/>
      <c r="K108" s="221"/>
      <c r="L108" s="221"/>
      <c r="M108" s="221"/>
      <c r="N108" s="144"/>
    </row>
    <row r="109" spans="1:14" hidden="1">
      <c r="A109" s="54"/>
      <c r="B109" s="53"/>
      <c r="C109" s="62"/>
      <c r="D109" s="98"/>
      <c r="E109" s="88"/>
      <c r="F109" s="88"/>
      <c r="G109" s="56"/>
      <c r="J109" s="221"/>
      <c r="K109" s="221"/>
      <c r="L109" s="221"/>
      <c r="M109" s="221"/>
      <c r="N109" s="144"/>
    </row>
    <row r="110" spans="1:14" hidden="1">
      <c r="A110" s="54"/>
      <c r="B110" s="53"/>
      <c r="C110" s="62"/>
      <c r="D110" s="98"/>
      <c r="E110" s="88"/>
      <c r="F110" s="88"/>
      <c r="G110" s="56"/>
      <c r="J110" s="221"/>
      <c r="K110" s="221"/>
      <c r="L110" s="221"/>
      <c r="M110" s="221"/>
      <c r="N110" s="144"/>
    </row>
    <row r="111" spans="1:14" hidden="1">
      <c r="A111" s="54"/>
      <c r="B111" s="53"/>
      <c r="C111" s="62"/>
      <c r="D111" s="98"/>
      <c r="E111" s="88"/>
      <c r="F111" s="88"/>
      <c r="G111" s="56"/>
      <c r="J111" s="221"/>
      <c r="K111" s="221"/>
      <c r="L111" s="221"/>
      <c r="M111" s="221"/>
      <c r="N111" s="144"/>
    </row>
    <row r="112" spans="1:14" hidden="1">
      <c r="A112" s="54"/>
      <c r="B112" s="53"/>
      <c r="C112" s="62"/>
      <c r="D112" s="98"/>
      <c r="E112" s="88"/>
      <c r="F112" s="88"/>
      <c r="G112" s="56"/>
      <c r="J112" s="221"/>
      <c r="K112" s="221"/>
      <c r="L112" s="221"/>
      <c r="M112" s="221"/>
      <c r="N112" s="144"/>
    </row>
    <row r="113" spans="1:14" hidden="1">
      <c r="A113" s="54"/>
      <c r="B113" s="53"/>
      <c r="C113" s="62"/>
      <c r="D113" s="98"/>
      <c r="E113" s="88"/>
      <c r="F113" s="88"/>
      <c r="G113" s="56"/>
      <c r="J113" s="221"/>
      <c r="K113" s="221"/>
      <c r="L113" s="221"/>
      <c r="M113" s="221"/>
      <c r="N113" s="144"/>
    </row>
    <row r="114" spans="1:14" hidden="1">
      <c r="A114" s="54"/>
      <c r="B114" s="53"/>
      <c r="C114" s="62"/>
      <c r="D114" s="98"/>
      <c r="E114" s="88"/>
      <c r="F114" s="88"/>
      <c r="G114" s="56"/>
      <c r="J114" s="221"/>
      <c r="K114" s="221"/>
      <c r="L114" s="221"/>
      <c r="M114" s="221"/>
      <c r="N114" s="144"/>
    </row>
    <row r="115" spans="1:14" hidden="1">
      <c r="A115" s="54"/>
      <c r="B115" s="53"/>
      <c r="C115" s="62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54"/>
      <c r="B116" s="53"/>
      <c r="C116" s="62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54"/>
      <c r="B117" s="53"/>
      <c r="C117" s="62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54"/>
      <c r="B118" s="53"/>
      <c r="C118" s="62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54"/>
      <c r="B119" s="53"/>
      <c r="C119" s="62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54"/>
      <c r="B120" s="53"/>
      <c r="C120" s="62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54"/>
      <c r="B121" s="53"/>
      <c r="C121" s="62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54"/>
      <c r="B122" s="53"/>
      <c r="C122" s="62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54"/>
      <c r="B123" s="53"/>
      <c r="C123" s="62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54"/>
      <c r="B124" s="53"/>
      <c r="C124" s="62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54"/>
      <c r="B125" s="53"/>
      <c r="C125" s="62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54"/>
      <c r="B126" s="53"/>
      <c r="C126" s="62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54"/>
      <c r="B127" s="53"/>
      <c r="C127" s="62"/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54"/>
      <c r="B128" s="53"/>
      <c r="C128" s="62"/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54"/>
      <c r="B129" s="53"/>
      <c r="C129" s="62"/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54"/>
      <c r="B130" s="53"/>
      <c r="C130" s="62"/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A131" s="54"/>
      <c r="B131" s="53"/>
      <c r="C131" s="62"/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A132" s="54"/>
      <c r="B132" s="53"/>
      <c r="C132" s="62"/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A133" s="54"/>
      <c r="B133" s="53"/>
      <c r="C133" s="62"/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A134" s="54"/>
      <c r="B134" s="53"/>
      <c r="C134" s="62"/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A135" s="54"/>
      <c r="B135" s="53"/>
      <c r="C135" s="62"/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A136" s="54"/>
      <c r="B136" s="53"/>
      <c r="C136" s="62"/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A137" s="54"/>
      <c r="B137" s="53"/>
      <c r="C137" s="62"/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A138" s="54"/>
      <c r="B138" s="53"/>
      <c r="C138" s="62"/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A139" s="54"/>
      <c r="B139" s="53"/>
      <c r="C139" s="62"/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A140" s="54"/>
      <c r="B140" s="53"/>
      <c r="C140" s="62"/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A141" s="54"/>
      <c r="B141" s="53"/>
      <c r="C141" s="62"/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A142" s="54"/>
      <c r="B142" s="53"/>
      <c r="C142" s="62"/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A143" s="54"/>
      <c r="B143" s="53"/>
      <c r="C143" s="62"/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A144" s="54"/>
      <c r="B144" s="53"/>
      <c r="C144" s="62"/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1:14" hidden="1">
      <c r="A145" s="54"/>
      <c r="B145" s="53"/>
      <c r="C145" s="62"/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1:14" hidden="1">
      <c r="A146" s="54"/>
      <c r="B146" s="53"/>
      <c r="C146" s="62"/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1:14" hidden="1">
      <c r="A147" s="54"/>
      <c r="B147" s="53"/>
      <c r="C147" s="62"/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1:14" hidden="1">
      <c r="A148" s="54"/>
      <c r="B148" s="53"/>
      <c r="C148" s="62"/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1:14" hidden="1">
      <c r="A149" s="54"/>
      <c r="B149" s="53"/>
      <c r="C149" s="62"/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1:14" hidden="1">
      <c r="A150" s="54"/>
      <c r="B150" s="53"/>
      <c r="C150" s="62"/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1:14" hidden="1">
      <c r="A151" s="54"/>
      <c r="B151" s="53"/>
      <c r="C151" s="62"/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1:14" hidden="1">
      <c r="A152" s="54"/>
      <c r="B152" s="53"/>
      <c r="C152" s="62"/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1:14" hidden="1">
      <c r="A153" s="54"/>
      <c r="B153" s="53"/>
      <c r="C153" s="62"/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1:14" hidden="1">
      <c r="A154" s="54"/>
      <c r="B154" s="53"/>
      <c r="C154" s="62"/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1:14" hidden="1">
      <c r="A155" s="54"/>
      <c r="B155" s="53"/>
      <c r="C155" s="62"/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1:14" hidden="1">
      <c r="A156" s="54"/>
      <c r="B156" s="53"/>
      <c r="C156" s="62"/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1:14" hidden="1">
      <c r="A157" s="54"/>
      <c r="B157" s="53"/>
      <c r="C157" s="62"/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1:14" hidden="1">
      <c r="A158" s="54"/>
      <c r="B158" s="53"/>
      <c r="C158" s="62"/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1:14" hidden="1">
      <c r="A159" s="54"/>
      <c r="B159" s="53"/>
      <c r="C159" s="62"/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1:14" hidden="1">
      <c r="A160" s="54"/>
      <c r="B160" s="53"/>
      <c r="C160" s="62"/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1:14" hidden="1">
      <c r="A161" s="54"/>
      <c r="B161" s="53"/>
      <c r="C161" s="62"/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1:14" hidden="1">
      <c r="A162" s="54"/>
      <c r="B162" s="53"/>
      <c r="C162" s="62"/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1:14" hidden="1">
      <c r="A163" s="54"/>
      <c r="B163" s="53"/>
      <c r="C163" s="62"/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1:14" hidden="1">
      <c r="A164" s="54"/>
      <c r="B164" s="53"/>
      <c r="C164" s="62"/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1:14" hidden="1">
      <c r="A165" s="54"/>
      <c r="B165" s="53"/>
      <c r="C165" s="62"/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1:14" hidden="1">
      <c r="A166" s="54"/>
      <c r="B166" s="53"/>
      <c r="C166" s="62"/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1:14" hidden="1">
      <c r="A167" s="54"/>
      <c r="B167" s="53"/>
      <c r="C167" s="62"/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1:14" hidden="1">
      <c r="A168" s="54"/>
      <c r="B168" s="53"/>
      <c r="C168" s="62"/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1:14" hidden="1">
      <c r="A169" s="54"/>
      <c r="B169" s="53"/>
      <c r="C169" s="62"/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1:14" hidden="1">
      <c r="A170" s="54"/>
      <c r="B170" s="53"/>
      <c r="C170" s="62"/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1:14" hidden="1">
      <c r="A171" s="54"/>
      <c r="B171" s="53"/>
      <c r="C171" s="62"/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1:14" hidden="1">
      <c r="A172" s="54"/>
      <c r="B172" s="53"/>
      <c r="C172" s="62"/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1:14" hidden="1">
      <c r="A173" s="54"/>
      <c r="B173" s="53"/>
      <c r="C173" s="62"/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1:14" hidden="1">
      <c r="A174" s="54"/>
      <c r="B174" s="53"/>
      <c r="C174" s="62"/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1:14" hidden="1">
      <c r="A175" s="54"/>
      <c r="B175" s="53"/>
      <c r="C175" s="62"/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1:14" hidden="1">
      <c r="A176" s="54"/>
      <c r="B176" s="53"/>
      <c r="C176" s="62"/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1:14" hidden="1">
      <c r="A177" s="54"/>
      <c r="B177" s="53"/>
      <c r="C177" s="62"/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1:14" hidden="1">
      <c r="A178" s="54"/>
      <c r="B178" s="53"/>
      <c r="C178" s="62"/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1:14" hidden="1">
      <c r="A179" s="54"/>
      <c r="B179" s="53"/>
      <c r="C179" s="62"/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1:14" hidden="1">
      <c r="A180" s="54"/>
      <c r="B180" s="53"/>
      <c r="C180" s="62"/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1:14" hidden="1">
      <c r="A181" s="54"/>
      <c r="B181" s="53"/>
      <c r="C181" s="62"/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1:14" hidden="1">
      <c r="A182" s="54"/>
      <c r="B182" s="53"/>
      <c r="C182" s="62"/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1:14" hidden="1">
      <c r="A183" s="54"/>
      <c r="B183" s="53"/>
      <c r="C183" s="62"/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1:14" hidden="1">
      <c r="A184" s="54"/>
      <c r="B184" s="53"/>
      <c r="C184" s="62"/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1:14" hidden="1">
      <c r="A185" s="54"/>
      <c r="B185" s="53"/>
      <c r="C185" s="62"/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1:14" hidden="1">
      <c r="A186" s="54"/>
      <c r="B186" s="53"/>
      <c r="C186" s="62"/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1:14" hidden="1">
      <c r="A187" s="54"/>
      <c r="B187" s="53"/>
      <c r="C187" s="62"/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1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1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1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1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1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54" priority="25" operator="containsText" text="ERROR">
      <formula>NOT(ISERROR(SEARCH("ERROR",F38)))</formula>
    </cfRule>
  </conditionalFormatting>
  <conditionalFormatting sqref="J38">
    <cfRule type="containsText" dxfId="253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6" zoomScaleNormal="100" workbookViewId="0">
      <selection activeCell="F728" sqref="F728"/>
    </sheetView>
  </sheetViews>
  <sheetFormatPr defaultColWidth="11.54296875" defaultRowHeight="10"/>
  <cols>
    <col min="1" max="1" width="4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132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149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2539511244.52</v>
      </c>
      <c r="F10" s="73">
        <v>0</v>
      </c>
      <c r="G10" s="73">
        <v>2539511244.52</v>
      </c>
      <c r="H10" s="49"/>
      <c r="I10" s="73">
        <v>3287945851.6400003</v>
      </c>
      <c r="J10" s="73">
        <v>-797871001.82000005</v>
      </c>
      <c r="K10" s="73">
        <v>2490074849.8200002</v>
      </c>
      <c r="L10" s="49"/>
      <c r="M10" s="73">
        <v>49436394.700000048</v>
      </c>
      <c r="N10" s="66"/>
    </row>
    <row r="11" spans="1:14" ht="44.25" customHeight="1">
      <c r="B11" s="220" t="s">
        <v>88</v>
      </c>
      <c r="C11" s="220"/>
      <c r="D11" s="49"/>
      <c r="E11" s="46">
        <v>2528421556.52</v>
      </c>
      <c r="F11" s="46">
        <v>0</v>
      </c>
      <c r="G11" s="46">
        <v>2528421556.52</v>
      </c>
      <c r="H11" s="49"/>
      <c r="I11" s="46">
        <v>2443334285.1000004</v>
      </c>
      <c r="J11" s="46">
        <v>0</v>
      </c>
      <c r="K11" s="46">
        <v>2443334285.1000004</v>
      </c>
      <c r="L11" s="49"/>
      <c r="M11" s="46">
        <v>85087271.420000046</v>
      </c>
      <c r="N11" s="45"/>
    </row>
    <row r="12" spans="1:14">
      <c r="B12" s="10">
        <v>1</v>
      </c>
      <c r="C12" s="11" t="s">
        <v>89</v>
      </c>
      <c r="E12" s="189">
        <v>171550100</v>
      </c>
      <c r="F12" s="189">
        <v>0</v>
      </c>
      <c r="G12" s="12">
        <v>171550100</v>
      </c>
      <c r="I12" s="12"/>
      <c r="J12" s="189">
        <v>173944000</v>
      </c>
      <c r="K12" s="12">
        <v>173944000</v>
      </c>
      <c r="M12" s="57">
        <v>-2393900</v>
      </c>
      <c r="N12" s="15" t="s">
        <v>75</v>
      </c>
    </row>
    <row r="13" spans="1:14">
      <c r="B13" s="2">
        <v>2</v>
      </c>
      <c r="C13" s="8" t="s">
        <v>90</v>
      </c>
      <c r="E13" s="56">
        <v>0</v>
      </c>
      <c r="F13" s="13">
        <v>0</v>
      </c>
      <c r="G13" s="13">
        <v>0</v>
      </c>
      <c r="I13" s="56">
        <v>173944000</v>
      </c>
      <c r="J13" s="56">
        <v>-173944000</v>
      </c>
      <c r="K13" s="13">
        <v>0</v>
      </c>
      <c r="M13" s="13">
        <v>0</v>
      </c>
      <c r="N13" s="29"/>
    </row>
    <row r="14" spans="1:14">
      <c r="B14" s="10">
        <v>3</v>
      </c>
      <c r="C14" s="11" t="s">
        <v>91</v>
      </c>
      <c r="E14" s="189">
        <v>837979068.44000006</v>
      </c>
      <c r="F14" s="12">
        <v>0</v>
      </c>
      <c r="G14" s="12">
        <v>837979068.44000006</v>
      </c>
      <c r="I14" s="12">
        <v>806074550.48000002</v>
      </c>
      <c r="J14" s="12">
        <v>0</v>
      </c>
      <c r="K14" s="12">
        <v>806074550.48000002</v>
      </c>
      <c r="M14" s="12">
        <v>31904517.960000038</v>
      </c>
      <c r="N14" s="15" t="s">
        <v>39</v>
      </c>
    </row>
    <row r="15" spans="1:14">
      <c r="B15" s="2">
        <v>4</v>
      </c>
      <c r="C15" s="8" t="s">
        <v>92</v>
      </c>
      <c r="E15" s="56">
        <v>219185026.40000001</v>
      </c>
      <c r="F15" s="13">
        <v>0</v>
      </c>
      <c r="G15" s="13">
        <v>219185026.40000001</v>
      </c>
      <c r="I15" s="13">
        <v>219185026.40000001</v>
      </c>
      <c r="J15" s="13">
        <v>0</v>
      </c>
      <c r="K15" s="13">
        <v>219185026.40000001</v>
      </c>
      <c r="M15" s="13">
        <v>0</v>
      </c>
      <c r="N15" s="29"/>
    </row>
    <row r="16" spans="1:14">
      <c r="B16" s="10">
        <v>5</v>
      </c>
      <c r="C16" s="11" t="s">
        <v>93</v>
      </c>
      <c r="E16" s="189">
        <v>131186686.54000001</v>
      </c>
      <c r="F16" s="12">
        <v>0</v>
      </c>
      <c r="G16" s="12">
        <v>131186686.54000001</v>
      </c>
      <c r="I16" s="12">
        <v>93936826.359999999</v>
      </c>
      <c r="J16" s="12">
        <v>0</v>
      </c>
      <c r="K16" s="12">
        <v>93936826.359999999</v>
      </c>
      <c r="M16" s="12">
        <v>37249860.180000007</v>
      </c>
      <c r="N16" s="15" t="s">
        <v>39</v>
      </c>
    </row>
    <row r="17" spans="1:15">
      <c r="B17" s="2">
        <v>6</v>
      </c>
      <c r="C17" s="8" t="s">
        <v>94</v>
      </c>
      <c r="E17" s="56">
        <v>540000000</v>
      </c>
      <c r="F17" s="56">
        <v>0</v>
      </c>
      <c r="G17" s="13">
        <v>540000000</v>
      </c>
      <c r="I17" s="13">
        <v>540000000</v>
      </c>
      <c r="J17" s="13">
        <v>0</v>
      </c>
      <c r="K17" s="13">
        <v>540000000</v>
      </c>
      <c r="M17" s="13">
        <v>0</v>
      </c>
      <c r="N17" s="29"/>
    </row>
    <row r="18" spans="1:15" ht="33.75" customHeight="1">
      <c r="B18" s="10">
        <v>7</v>
      </c>
      <c r="C18" s="11" t="s">
        <v>95</v>
      </c>
      <c r="E18" s="189">
        <v>29822095.020000003</v>
      </c>
      <c r="F18" s="189">
        <v>0</v>
      </c>
      <c r="G18" s="12">
        <v>29822095.020000003</v>
      </c>
      <c r="I18" s="12">
        <v>28181318.440000001</v>
      </c>
      <c r="J18" s="12">
        <v>0</v>
      </c>
      <c r="K18" s="12">
        <v>28181318.440000001</v>
      </c>
      <c r="M18" s="12">
        <v>1640776.5800000019</v>
      </c>
      <c r="N18" s="15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578685975.42000008</v>
      </c>
      <c r="F19" s="56">
        <v>0</v>
      </c>
      <c r="G19" s="56">
        <v>578685975.42000008</v>
      </c>
      <c r="H19" s="98"/>
      <c r="I19" s="56">
        <v>581255446.42000008</v>
      </c>
      <c r="J19" s="56">
        <v>0</v>
      </c>
      <c r="K19" s="56">
        <v>581255446.42000008</v>
      </c>
      <c r="L19" s="98"/>
      <c r="M19" s="56">
        <v>-2569471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20012604.700000003</v>
      </c>
      <c r="F22" s="189">
        <v>0</v>
      </c>
      <c r="G22" s="189">
        <v>20012604.700000003</v>
      </c>
      <c r="H22" s="98"/>
      <c r="I22" s="189">
        <v>757117</v>
      </c>
      <c r="J22" s="189">
        <v>0</v>
      </c>
      <c r="K22" s="189">
        <v>757117</v>
      </c>
      <c r="L22" s="98"/>
      <c r="M22" s="189">
        <v>19255487.700000003</v>
      </c>
      <c r="N22" s="50" t="s">
        <v>39</v>
      </c>
    </row>
    <row r="23" spans="1:15" ht="32.25" customHeight="1">
      <c r="A23" s="117"/>
      <c r="B23" s="220" t="s">
        <v>99</v>
      </c>
      <c r="C23" s="220"/>
      <c r="D23" s="98"/>
      <c r="E23" s="46">
        <v>11089688</v>
      </c>
      <c r="F23" s="46">
        <v>0</v>
      </c>
      <c r="G23" s="46">
        <v>11089688</v>
      </c>
      <c r="H23" s="98"/>
      <c r="I23" s="46">
        <v>808960689.82000005</v>
      </c>
      <c r="J23" s="46">
        <v>-797871001.82000005</v>
      </c>
      <c r="K23" s="46">
        <v>11089688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11089688</v>
      </c>
      <c r="F24" s="56">
        <v>0</v>
      </c>
      <c r="G24" s="56">
        <v>11089688</v>
      </c>
      <c r="H24" s="98"/>
      <c r="I24" s="56">
        <v>11089688</v>
      </c>
      <c r="J24" s="56">
        <v>0</v>
      </c>
      <c r="K24" s="56">
        <v>11089688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>
        <v>0</v>
      </c>
      <c r="F25" s="189">
        <v>0</v>
      </c>
      <c r="G25" s="189">
        <v>0</v>
      </c>
      <c r="H25" s="98"/>
      <c r="I25" s="189">
        <v>578685975.42000008</v>
      </c>
      <c r="J25" s="189">
        <v>-578685975.42000008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/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219185026.40000001</v>
      </c>
      <c r="J27" s="189">
        <v>-219185026.40000001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35650876.719999999</v>
      </c>
      <c r="J29" s="46">
        <v>0</v>
      </c>
      <c r="K29" s="46">
        <v>35650876.719999999</v>
      </c>
      <c r="L29" s="98"/>
      <c r="M29" s="46">
        <v>-35650876.719999999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35650876.719999999</v>
      </c>
      <c r="J30" s="189">
        <v>0</v>
      </c>
      <c r="K30" s="189">
        <v>35650876.719999999</v>
      </c>
      <c r="L30" s="98"/>
      <c r="M30" s="189">
        <v>-35650876.719999999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A32" s="34"/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2539511244.52</v>
      </c>
      <c r="F37" s="30">
        <v>0</v>
      </c>
      <c r="G37" s="30">
        <v>2539511244.52</v>
      </c>
      <c r="I37" s="30">
        <v>3287945851.6400003</v>
      </c>
      <c r="J37" s="30">
        <v>-797871001.82000005</v>
      </c>
      <c r="K37" s="30">
        <v>2490074849.8200002</v>
      </c>
      <c r="M37" s="30">
        <v>49436394.700000048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/>
      <c r="B42" s="53"/>
      <c r="C42" s="62"/>
      <c r="D42" s="98"/>
      <c r="E42" s="88"/>
      <c r="F42" s="128"/>
      <c r="G42" s="176"/>
      <c r="J42" s="221" t="s">
        <v>208</v>
      </c>
      <c r="K42" s="221"/>
      <c r="L42" s="221"/>
      <c r="M42" s="221"/>
      <c r="N42" s="144" t="s">
        <v>26</v>
      </c>
    </row>
    <row r="43" spans="1:14" hidden="1">
      <c r="A43" s="117"/>
      <c r="B43" s="53"/>
      <c r="C43" s="121"/>
      <c r="D43" s="98"/>
      <c r="E43" s="88"/>
      <c r="F43" s="128"/>
      <c r="G43" s="176"/>
      <c r="J43" s="221" t="s">
        <v>207</v>
      </c>
      <c r="K43" s="221"/>
      <c r="L43" s="221"/>
      <c r="M43" s="221"/>
      <c r="N43" s="144" t="s">
        <v>26</v>
      </c>
    </row>
    <row r="44" spans="1:14" hidden="1">
      <c r="A44" s="117"/>
      <c r="B44" s="53"/>
      <c r="C44" s="121"/>
      <c r="D44" s="98"/>
      <c r="E44" s="88"/>
      <c r="F44" s="128"/>
      <c r="G44" s="176"/>
      <c r="J44" s="221" t="s">
        <v>206</v>
      </c>
      <c r="K44" s="221"/>
      <c r="L44" s="221"/>
      <c r="M44" s="221"/>
      <c r="N44" s="144" t="s">
        <v>32</v>
      </c>
    </row>
    <row r="45" spans="1:14" hidden="1">
      <c r="A45" s="54"/>
      <c r="B45" s="53"/>
      <c r="C45" s="121"/>
      <c r="D45" s="98"/>
      <c r="E45" s="88"/>
      <c r="F45" s="128"/>
      <c r="G45" s="176"/>
      <c r="J45" s="221" t="s">
        <v>205</v>
      </c>
      <c r="K45" s="221"/>
      <c r="L45" s="221"/>
      <c r="M45" s="221"/>
      <c r="N45" s="144" t="s">
        <v>32</v>
      </c>
    </row>
    <row r="46" spans="1:14" hidden="1">
      <c r="A46" s="117"/>
      <c r="C46" s="121"/>
      <c r="D46" s="98"/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A47" s="117"/>
      <c r="B47" s="34"/>
      <c r="C47" s="121"/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A48" s="34"/>
      <c r="B48" s="34"/>
      <c r="C48" s="121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121"/>
      <c r="B49" s="34"/>
      <c r="C49" s="121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121"/>
      <c r="B50" s="34"/>
      <c r="C50" s="121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117"/>
      <c r="B51" s="34"/>
      <c r="D51" s="98"/>
      <c r="E51" s="128"/>
      <c r="F51" s="88"/>
      <c r="G51" s="56"/>
      <c r="J51" s="221"/>
      <c r="K51" s="221"/>
      <c r="L51" s="221"/>
      <c r="M51" s="221"/>
      <c r="N51" s="144"/>
    </row>
    <row r="52" spans="1:14" hidden="1">
      <c r="A52" s="117"/>
      <c r="B52" s="34"/>
      <c r="C52" s="121"/>
      <c r="D52" s="98"/>
      <c r="E52" s="128"/>
      <c r="F52" s="88"/>
      <c r="G52" s="56"/>
      <c r="J52" s="221"/>
      <c r="K52" s="221"/>
      <c r="L52" s="221"/>
      <c r="M52" s="221"/>
      <c r="N52" s="144"/>
    </row>
    <row r="53" spans="1:14" hidden="1">
      <c r="A53" s="117"/>
      <c r="B53" s="34"/>
      <c r="C53" s="121"/>
      <c r="D53" s="98"/>
      <c r="E53" s="128"/>
      <c r="F53" s="88"/>
      <c r="G53" s="56"/>
      <c r="J53" s="221"/>
      <c r="K53" s="221"/>
      <c r="L53" s="221"/>
      <c r="M53" s="221"/>
      <c r="N53" s="144"/>
    </row>
    <row r="54" spans="1:14" hidden="1">
      <c r="A54" s="117"/>
      <c r="B54" s="34"/>
      <c r="C54" s="121"/>
      <c r="D54" s="98"/>
      <c r="E54" s="128"/>
      <c r="F54" s="88"/>
      <c r="G54" s="56"/>
      <c r="J54" s="221"/>
      <c r="K54" s="221"/>
      <c r="L54" s="221"/>
      <c r="M54" s="221"/>
      <c r="N54" s="144"/>
    </row>
    <row r="55" spans="1:14" hidden="1">
      <c r="A55" s="121"/>
      <c r="B55" s="34"/>
      <c r="C55" s="121"/>
      <c r="D55" s="98"/>
      <c r="E55" s="128"/>
      <c r="F55" s="88"/>
      <c r="G55" s="56"/>
      <c r="J55" s="221"/>
      <c r="K55" s="221"/>
      <c r="L55" s="221"/>
      <c r="M55" s="221"/>
      <c r="N55" s="144"/>
    </row>
    <row r="56" spans="1:14" hidden="1">
      <c r="A56" s="121"/>
      <c r="B56" s="34"/>
      <c r="C56" s="121"/>
      <c r="D56" s="98"/>
      <c r="E56" s="128"/>
      <c r="F56" s="88"/>
      <c r="G56" s="56"/>
      <c r="J56" s="221"/>
      <c r="K56" s="221"/>
      <c r="L56" s="221"/>
      <c r="M56" s="221"/>
      <c r="N56" s="144"/>
    </row>
    <row r="57" spans="1:14" hidden="1">
      <c r="A57" s="34"/>
      <c r="B57" s="34"/>
      <c r="D57" s="98"/>
      <c r="E57" s="128"/>
      <c r="F57" s="128"/>
      <c r="G57" s="56"/>
      <c r="J57" s="221"/>
      <c r="K57" s="221"/>
      <c r="L57" s="221"/>
      <c r="M57" s="221"/>
      <c r="N57" s="144"/>
    </row>
    <row r="58" spans="1:14" hidden="1">
      <c r="A58" s="121"/>
      <c r="B58" s="34"/>
      <c r="C58" s="121"/>
      <c r="D58" s="98"/>
      <c r="E58" s="128"/>
      <c r="F58" s="128"/>
      <c r="G58" s="56"/>
      <c r="J58" s="221"/>
      <c r="K58" s="221"/>
      <c r="L58" s="221"/>
      <c r="M58" s="221"/>
      <c r="N58" s="144"/>
    </row>
    <row r="59" spans="1:14" hidden="1">
      <c r="A59" s="121"/>
      <c r="B59" s="34"/>
      <c r="C59" s="121"/>
      <c r="D59" s="98"/>
      <c r="E59" s="128"/>
      <c r="F59" s="128"/>
      <c r="G59" s="56"/>
      <c r="J59" s="221"/>
      <c r="K59" s="221"/>
      <c r="L59" s="221"/>
      <c r="M59" s="221"/>
      <c r="N59" s="144"/>
    </row>
    <row r="60" spans="1:14" hidden="1">
      <c r="A60" s="121"/>
      <c r="B60" s="34"/>
      <c r="C60" s="121"/>
      <c r="D60" s="98"/>
      <c r="E60" s="128"/>
      <c r="F60" s="128"/>
      <c r="G60" s="56"/>
      <c r="J60" s="221"/>
      <c r="K60" s="221"/>
      <c r="L60" s="221"/>
      <c r="M60" s="221"/>
      <c r="N60" s="144"/>
    </row>
    <row r="61" spans="1:14" hidden="1">
      <c r="A61" s="121"/>
      <c r="B61" s="34"/>
      <c r="C61" s="121"/>
      <c r="D61" s="98"/>
      <c r="E61" s="128"/>
      <c r="F61" s="128"/>
      <c r="G61" s="56"/>
      <c r="J61" s="221"/>
      <c r="K61" s="221"/>
      <c r="L61" s="221"/>
      <c r="M61" s="221"/>
      <c r="N61" s="144"/>
    </row>
    <row r="62" spans="1:14" hidden="1">
      <c r="A62" s="121"/>
      <c r="B62" s="34"/>
      <c r="C62" s="121"/>
      <c r="D62" s="98"/>
      <c r="E62" s="128"/>
      <c r="F62" s="128"/>
      <c r="G62" s="56"/>
      <c r="J62" s="221"/>
      <c r="K62" s="221"/>
      <c r="L62" s="221"/>
      <c r="M62" s="221"/>
      <c r="N62" s="144"/>
    </row>
    <row r="63" spans="1:14" hidden="1">
      <c r="A63" s="121"/>
      <c r="B63" s="34"/>
      <c r="C63" s="121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121"/>
      <c r="B64" s="121"/>
      <c r="C64" s="121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121"/>
      <c r="B65" s="121"/>
      <c r="C65" s="121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121"/>
      <c r="B66" s="121"/>
      <c r="C66" s="121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121"/>
      <c r="B67" s="121"/>
      <c r="C67" s="121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121"/>
      <c r="B68" s="121"/>
      <c r="C68" s="121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121"/>
      <c r="B69" s="121"/>
      <c r="C69" s="121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121"/>
      <c r="B70" s="121"/>
      <c r="C70" s="121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34"/>
      <c r="B71" s="34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34"/>
      <c r="B72" s="34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34"/>
      <c r="B73" s="34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34"/>
      <c r="B74" s="34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34"/>
      <c r="B75" s="34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34"/>
      <c r="B76" s="34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34"/>
      <c r="B77" s="34"/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34"/>
      <c r="B78" s="34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34"/>
      <c r="B79" s="34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34"/>
      <c r="B80" s="34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34"/>
      <c r="B81" s="34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34"/>
      <c r="B82" s="34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34"/>
      <c r="B83" s="34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34"/>
      <c r="B84" s="34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34"/>
      <c r="B85" s="34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34"/>
      <c r="B86" s="34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34"/>
      <c r="B87" s="34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34"/>
      <c r="B88" s="34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34"/>
      <c r="B89" s="34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34"/>
      <c r="B90" s="34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34"/>
      <c r="B91" s="34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34"/>
      <c r="B92" s="34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34"/>
      <c r="B93" s="34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34"/>
      <c r="B94" s="34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34"/>
      <c r="B95" s="34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34"/>
      <c r="B96" s="34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34"/>
      <c r="B97" s="34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34"/>
      <c r="B98" s="34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34"/>
      <c r="B99" s="34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34"/>
      <c r="B100" s="34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34"/>
      <c r="B101" s="34"/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34"/>
      <c r="B102" s="34"/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34"/>
      <c r="B103" s="34"/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34"/>
      <c r="B104" s="34"/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34"/>
      <c r="B105" s="34"/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34"/>
      <c r="B106" s="34"/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34"/>
      <c r="B107" s="34"/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34"/>
      <c r="B108" s="34"/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34"/>
      <c r="B109" s="34"/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34"/>
      <c r="B110" s="34"/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34"/>
      <c r="B111" s="34"/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34"/>
      <c r="B112" s="34"/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34"/>
      <c r="B113" s="34"/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34"/>
      <c r="B114" s="34"/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34"/>
      <c r="B115" s="34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34"/>
      <c r="B116" s="34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34"/>
      <c r="B117" s="34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34"/>
      <c r="B118" s="34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34"/>
      <c r="B119" s="34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34"/>
      <c r="B120" s="34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34"/>
      <c r="B121" s="34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34"/>
      <c r="B122" s="34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34"/>
      <c r="B123" s="34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34"/>
      <c r="B124" s="34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34"/>
      <c r="B125" s="34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34"/>
      <c r="B126" s="34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34"/>
      <c r="B127" s="34"/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34"/>
      <c r="B128" s="34"/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34"/>
      <c r="B129" s="34"/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34"/>
      <c r="B130" s="34"/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A131" s="34"/>
      <c r="B131" s="34"/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A132" s="34"/>
      <c r="B132" s="34"/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A133" s="34"/>
      <c r="B133" s="34"/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A134" s="34"/>
      <c r="B134" s="34"/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A135" s="34"/>
      <c r="B135" s="34"/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A136" s="34"/>
      <c r="B136" s="34"/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A137" s="34"/>
      <c r="B137" s="34"/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A138" s="34"/>
      <c r="B138" s="34"/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A139" s="34"/>
      <c r="B139" s="34"/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A140" s="34"/>
      <c r="B140" s="34"/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A141" s="34"/>
      <c r="B141" s="34"/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A142" s="34"/>
      <c r="B142" s="34"/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A143" s="34"/>
      <c r="B143" s="34"/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A144" s="34"/>
      <c r="B144" s="34"/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1:14" hidden="1">
      <c r="A145" s="34"/>
      <c r="B145" s="34"/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1:14" hidden="1">
      <c r="A146" s="34"/>
      <c r="B146" s="34"/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1:14" hidden="1">
      <c r="A147" s="34"/>
      <c r="B147" s="34"/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1:14" hidden="1">
      <c r="A148" s="34"/>
      <c r="B148" s="34"/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1:14" hidden="1">
      <c r="A149" s="34"/>
      <c r="B149" s="34"/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1:14" hidden="1">
      <c r="A150" s="34"/>
      <c r="B150" s="34"/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1:14" hidden="1">
      <c r="A151" s="34"/>
      <c r="B151" s="34"/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1:14" hidden="1">
      <c r="A152" s="34"/>
      <c r="B152" s="34"/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1:14" hidden="1">
      <c r="A153" s="34"/>
      <c r="B153" s="34"/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1:14" hidden="1">
      <c r="A154" s="34"/>
      <c r="B154" s="34"/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1:14" hidden="1">
      <c r="A155" s="34"/>
      <c r="B155" s="34"/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1:14" hidden="1">
      <c r="A156" s="34"/>
      <c r="B156" s="34"/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1:14" hidden="1">
      <c r="A157" s="34"/>
      <c r="B157" s="34"/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1:14" hidden="1">
      <c r="A158" s="34"/>
      <c r="B158" s="34"/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1:14" hidden="1">
      <c r="A159" s="34"/>
      <c r="B159" s="34"/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1:14" hidden="1">
      <c r="A160" s="34"/>
      <c r="B160" s="34"/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1:14" hidden="1">
      <c r="A161" s="34"/>
      <c r="B161" s="34"/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1:14" hidden="1">
      <c r="A162" s="34"/>
      <c r="B162" s="34"/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1:14" hidden="1">
      <c r="A163" s="34"/>
      <c r="B163" s="34"/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1:14" hidden="1">
      <c r="A164" s="34"/>
      <c r="B164" s="34"/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1:14" hidden="1">
      <c r="A165" s="34"/>
      <c r="B165" s="34"/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1:14" hidden="1">
      <c r="A166" s="34"/>
      <c r="B166" s="34"/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1:14" hidden="1">
      <c r="A167" s="34"/>
      <c r="B167" s="34"/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1:14" hidden="1">
      <c r="A168" s="34"/>
      <c r="B168" s="34"/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1:14" hidden="1">
      <c r="A169" s="34"/>
      <c r="B169" s="34"/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1:14" hidden="1">
      <c r="A170" s="34"/>
      <c r="B170" s="34"/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1:14" hidden="1">
      <c r="A171" s="34"/>
      <c r="B171" s="34"/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1:14" hidden="1">
      <c r="A172" s="34"/>
      <c r="B172" s="34"/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1:14" hidden="1">
      <c r="A173" s="34"/>
      <c r="B173" s="34"/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1:14" hidden="1">
      <c r="A174" s="34"/>
      <c r="B174" s="34"/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1:14" hidden="1">
      <c r="A175" s="34"/>
      <c r="B175" s="34"/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1:14" hidden="1">
      <c r="A176" s="34"/>
      <c r="B176" s="34"/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1:14" hidden="1">
      <c r="A177" s="34"/>
      <c r="B177" s="34"/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1:14" hidden="1">
      <c r="A178" s="34"/>
      <c r="B178" s="34"/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1:14" hidden="1">
      <c r="A179" s="34"/>
      <c r="B179" s="34"/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1:14" hidden="1">
      <c r="A180" s="34"/>
      <c r="B180" s="34"/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1:14" hidden="1">
      <c r="A181" s="34"/>
      <c r="B181" s="34"/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1:14" hidden="1">
      <c r="A182" s="34"/>
      <c r="B182" s="34"/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1:14" hidden="1">
      <c r="A183" s="34"/>
      <c r="B183" s="34"/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1:14" hidden="1">
      <c r="A184" s="34"/>
      <c r="B184" s="34"/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1:14" hidden="1">
      <c r="A185" s="34"/>
      <c r="B185" s="34"/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1:14" hidden="1">
      <c r="A186" s="34"/>
      <c r="B186" s="34"/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1:14" hidden="1">
      <c r="A187" s="34"/>
      <c r="B187" s="34"/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1:14" hidden="1">
      <c r="A188" s="34"/>
      <c r="B188" s="34"/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1:14" hidden="1">
      <c r="A189" s="34"/>
      <c r="B189" s="34"/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1:14" hidden="1">
      <c r="A190" s="34"/>
      <c r="B190" s="34"/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1:14" hidden="1">
      <c r="A191" s="34"/>
      <c r="B191" s="34"/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1:14" hidden="1">
      <c r="A192" s="34"/>
      <c r="B192" s="34"/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1:14" hidden="1">
      <c r="A193" s="34"/>
      <c r="B193" s="34"/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1:14" hidden="1">
      <c r="A194" s="34"/>
      <c r="B194" s="34"/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1:14" hidden="1">
      <c r="A195" s="34"/>
      <c r="B195" s="34"/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1:14" hidden="1">
      <c r="A196" s="34"/>
      <c r="B196" s="34"/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1:14" hidden="1">
      <c r="A197" s="34"/>
      <c r="B197" s="34"/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1:14" hidden="1">
      <c r="A198" s="34"/>
      <c r="B198" s="34"/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1:14" hidden="1">
      <c r="A199" s="34"/>
      <c r="B199" s="34"/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1:14" hidden="1">
      <c r="A200" s="34"/>
      <c r="B200" s="34"/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1:14" hidden="1">
      <c r="A201" s="34"/>
      <c r="B201" s="34"/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1:14" hidden="1">
      <c r="A202" s="34"/>
      <c r="B202" s="34"/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1:14" hidden="1">
      <c r="A203" s="34"/>
      <c r="B203" s="34"/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1:14" hidden="1">
      <c r="A204" s="34"/>
      <c r="B204" s="34"/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1:14" hidden="1">
      <c r="A205" s="34"/>
      <c r="B205" s="34"/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1:14" hidden="1">
      <c r="A206" s="34"/>
      <c r="B206" s="34"/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1:14" hidden="1">
      <c r="A207" s="34"/>
      <c r="B207" s="34"/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1:14" hidden="1">
      <c r="A208" s="34"/>
      <c r="B208" s="34"/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1:14" hidden="1">
      <c r="A209" s="34"/>
      <c r="B209" s="34"/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1:14" hidden="1">
      <c r="A210" s="34"/>
      <c r="B210" s="34"/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1:14" hidden="1">
      <c r="A211" s="34"/>
      <c r="B211" s="34"/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1:14" hidden="1">
      <c r="A212" s="34"/>
      <c r="B212" s="34"/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1:14" hidden="1">
      <c r="A213" s="34"/>
      <c r="B213" s="34"/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1:14" hidden="1">
      <c r="A214" s="34"/>
      <c r="B214" s="34"/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1:14" hidden="1">
      <c r="A215" s="34"/>
      <c r="B215" s="34"/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1:14" hidden="1">
      <c r="A216" s="34"/>
      <c r="B216" s="34"/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1:14" hidden="1">
      <c r="A217" s="34"/>
      <c r="B217" s="34"/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1:14" hidden="1">
      <c r="A218" s="34"/>
      <c r="B218" s="34"/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1:14" hidden="1">
      <c r="A219" s="34"/>
      <c r="B219" s="34"/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1:14" hidden="1">
      <c r="A220" s="34"/>
      <c r="B220" s="34"/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1:14" hidden="1">
      <c r="A221" s="34"/>
      <c r="B221" s="34"/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1:14" hidden="1">
      <c r="A222" s="34"/>
      <c r="B222" s="34"/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1:14" hidden="1">
      <c r="A223" s="34"/>
      <c r="B223" s="34"/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1:14" hidden="1">
      <c r="A224" s="34"/>
      <c r="B224" s="34"/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1:14" hidden="1">
      <c r="A225" s="34"/>
      <c r="B225" s="34"/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1:14" hidden="1">
      <c r="A226" s="34"/>
      <c r="B226" s="34"/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1:14" hidden="1">
      <c r="A227" s="34"/>
      <c r="B227" s="34"/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1:14" hidden="1">
      <c r="A228" s="34"/>
      <c r="B228" s="34"/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1:14" hidden="1">
      <c r="A229" s="34"/>
      <c r="B229" s="34"/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1:14" hidden="1">
      <c r="A230" s="34"/>
      <c r="B230" s="34"/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1:14" hidden="1">
      <c r="A231" s="34"/>
      <c r="B231" s="34"/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1:14" hidden="1">
      <c r="A232" s="34"/>
      <c r="B232" s="34"/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1:14" hidden="1">
      <c r="A233" s="34"/>
      <c r="B233" s="34"/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1:14" hidden="1">
      <c r="A234" s="34"/>
      <c r="B234" s="34"/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1:14" hidden="1">
      <c r="A235" s="34"/>
      <c r="B235" s="34"/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1:14" hidden="1">
      <c r="A236" s="34"/>
      <c r="B236" s="34"/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1:14" hidden="1">
      <c r="A237" s="34"/>
      <c r="B237" s="34"/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1:14" hidden="1">
      <c r="A238" s="34"/>
      <c r="B238" s="34"/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1:14" hidden="1">
      <c r="A239" s="34"/>
      <c r="B239" s="34"/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1:14" hidden="1">
      <c r="A240" s="34"/>
      <c r="B240" s="34"/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1:14" hidden="1">
      <c r="A241" s="34"/>
      <c r="B241" s="34"/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1:14" hidden="1">
      <c r="A242" s="34"/>
      <c r="B242" s="34"/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1:14" hidden="1">
      <c r="A243" s="34"/>
      <c r="B243" s="34"/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1:14" hidden="1">
      <c r="A244" s="34"/>
      <c r="B244" s="34"/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1:14" hidden="1">
      <c r="A245" s="34"/>
      <c r="B245" s="34"/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1:14" hidden="1">
      <c r="A246" s="34"/>
      <c r="B246" s="34"/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1:14" hidden="1">
      <c r="A247" s="34"/>
      <c r="B247" s="34"/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1:14" hidden="1">
      <c r="A248" s="34"/>
      <c r="B248" s="34"/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1:14" hidden="1">
      <c r="A249" s="34"/>
      <c r="B249" s="34"/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1:14" hidden="1">
      <c r="A250" s="34"/>
      <c r="B250" s="34"/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1:14" hidden="1">
      <c r="A251" s="34"/>
      <c r="B251" s="34"/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1:14" hidden="1">
      <c r="A252" s="34"/>
      <c r="B252" s="34"/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1:14" hidden="1">
      <c r="A253" s="34"/>
      <c r="B253" s="34"/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1:14" hidden="1">
      <c r="A254" s="34"/>
      <c r="B254" s="34"/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1:14" hidden="1">
      <c r="A255" s="34"/>
      <c r="B255" s="34"/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1:14" hidden="1">
      <c r="A256" s="34"/>
      <c r="B256" s="34"/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1:14" hidden="1">
      <c r="A257" s="34"/>
      <c r="B257" s="34"/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1:14" hidden="1">
      <c r="A258" s="34"/>
      <c r="B258" s="34"/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1:14" hidden="1">
      <c r="A259" s="34"/>
      <c r="B259" s="34"/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1:14" hidden="1">
      <c r="A260" s="34"/>
      <c r="B260" s="34"/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1:14" hidden="1">
      <c r="A261" s="34"/>
      <c r="B261" s="34"/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1:14" hidden="1">
      <c r="A262" s="34"/>
      <c r="B262" s="34"/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1:14" hidden="1">
      <c r="A263" s="34"/>
      <c r="B263" s="34"/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1:14" hidden="1">
      <c r="A264" s="34"/>
      <c r="B264" s="34"/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1:14" hidden="1">
      <c r="A265" s="34"/>
      <c r="B265" s="34"/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1:14" hidden="1">
      <c r="A266" s="34"/>
      <c r="B266" s="34"/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1:14" hidden="1">
      <c r="A267" s="34"/>
      <c r="B267" s="34"/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1:14" hidden="1">
      <c r="A268" s="34"/>
      <c r="B268" s="34"/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1:14" hidden="1">
      <c r="A269" s="34"/>
      <c r="B269" s="34"/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1:14" hidden="1">
      <c r="A270" s="34"/>
      <c r="B270" s="34"/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1:14" hidden="1">
      <c r="A271" s="34"/>
      <c r="B271" s="34"/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1:14" hidden="1">
      <c r="A272" s="34"/>
      <c r="B272" s="34"/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1:14" hidden="1">
      <c r="A273" s="34"/>
      <c r="B273" s="34"/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1:14" hidden="1">
      <c r="A274" s="34"/>
      <c r="B274" s="34"/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1:14" hidden="1">
      <c r="A275" s="34"/>
      <c r="B275" s="34"/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1:14" hidden="1">
      <c r="A276" s="34"/>
      <c r="B276" s="34"/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1:14" hidden="1">
      <c r="A277" s="34"/>
      <c r="B277" s="34"/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1:14" hidden="1">
      <c r="A278" s="34"/>
      <c r="B278" s="34"/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1:14" hidden="1">
      <c r="A279" s="34"/>
      <c r="B279" s="34"/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1:14" hidden="1">
      <c r="A280" s="34"/>
      <c r="B280" s="34"/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1:14" hidden="1">
      <c r="A281" s="34"/>
      <c r="B281" s="34"/>
      <c r="D281" s="34"/>
      <c r="E281" s="88"/>
      <c r="F281" s="128"/>
      <c r="G281" s="56"/>
      <c r="J281" s="221"/>
      <c r="K281" s="221"/>
      <c r="L281" s="221"/>
      <c r="M281" s="221"/>
      <c r="N281" s="144"/>
    </row>
    <row r="282" spans="1:14" hidden="1">
      <c r="A282" s="34"/>
      <c r="B282" s="34"/>
      <c r="D282" s="34"/>
      <c r="E282" s="88"/>
      <c r="F282" s="128"/>
      <c r="G282" s="56"/>
      <c r="J282" s="221"/>
      <c r="K282" s="221"/>
      <c r="L282" s="221"/>
      <c r="M282" s="221"/>
      <c r="N282" s="144"/>
    </row>
    <row r="283" spans="1:14" hidden="1">
      <c r="A283" s="34"/>
      <c r="B283" s="34"/>
      <c r="D283" s="34"/>
      <c r="E283" s="88"/>
      <c r="F283" s="128"/>
      <c r="G283" s="56"/>
      <c r="J283" s="221"/>
      <c r="K283" s="221"/>
      <c r="L283" s="221"/>
      <c r="M283" s="221"/>
      <c r="N283" s="144"/>
    </row>
    <row r="284" spans="1:14" hidden="1">
      <c r="A284" s="34"/>
      <c r="B284" s="34"/>
      <c r="D284" s="34"/>
      <c r="E284" s="88"/>
      <c r="F284" s="128"/>
      <c r="G284" s="56"/>
      <c r="J284" s="221"/>
      <c r="K284" s="221"/>
      <c r="L284" s="221"/>
      <c r="M284" s="221"/>
      <c r="N284" s="144"/>
    </row>
    <row r="285" spans="1:14" hidden="1">
      <c r="A285" s="34"/>
      <c r="B285" s="34"/>
      <c r="D285" s="34"/>
      <c r="E285" s="88"/>
      <c r="F285" s="128"/>
      <c r="G285" s="56"/>
      <c r="J285" s="221"/>
      <c r="K285" s="221"/>
      <c r="L285" s="221"/>
      <c r="M285" s="221"/>
      <c r="N285" s="144"/>
    </row>
    <row r="286" spans="1:14" hidden="1">
      <c r="A286" s="34"/>
      <c r="B286" s="34"/>
      <c r="D286" s="34"/>
      <c r="E286" s="88"/>
      <c r="F286" s="128"/>
      <c r="G286" s="56"/>
      <c r="J286" s="221"/>
      <c r="K286" s="221"/>
      <c r="L286" s="221"/>
      <c r="M286" s="221"/>
      <c r="N286" s="144"/>
    </row>
    <row r="287" spans="1:14" hidden="1">
      <c r="A287" s="34"/>
      <c r="B287" s="34"/>
      <c r="D287" s="34"/>
      <c r="E287" s="88"/>
      <c r="F287" s="128"/>
      <c r="G287" s="56"/>
      <c r="J287" s="221"/>
      <c r="K287" s="221"/>
      <c r="L287" s="221"/>
      <c r="M287" s="221"/>
      <c r="N287" s="144"/>
    </row>
    <row r="288" spans="1:14" hidden="1">
      <c r="A288" s="34"/>
      <c r="B288" s="34"/>
      <c r="D288" s="34"/>
      <c r="E288" s="88"/>
      <c r="F288" s="128"/>
      <c r="G288" s="56"/>
      <c r="J288" s="221"/>
      <c r="K288" s="221"/>
      <c r="L288" s="221"/>
      <c r="M288" s="221"/>
      <c r="N288" s="144"/>
    </row>
    <row r="289" spans="1:14" hidden="1">
      <c r="A289" s="34"/>
      <c r="B289" s="34"/>
      <c r="D289" s="34"/>
      <c r="E289" s="88"/>
      <c r="F289" s="128"/>
      <c r="G289" s="56"/>
      <c r="J289" s="221"/>
      <c r="K289" s="221"/>
      <c r="L289" s="221"/>
      <c r="M289" s="221"/>
      <c r="N289" s="144"/>
    </row>
    <row r="290" spans="1:14" hidden="1">
      <c r="A290" s="34"/>
      <c r="B290" s="34"/>
      <c r="D290" s="34"/>
      <c r="E290" s="88"/>
      <c r="F290" s="128"/>
      <c r="G290" s="56"/>
      <c r="J290" s="221"/>
      <c r="K290" s="221"/>
      <c r="L290" s="221"/>
      <c r="M290" s="221"/>
      <c r="N290" s="144"/>
    </row>
    <row r="291" spans="1:14" hidden="1">
      <c r="A291" s="34"/>
      <c r="B291" s="34"/>
      <c r="D291" s="34"/>
      <c r="E291" s="88"/>
      <c r="F291" s="128"/>
      <c r="G291" s="56"/>
      <c r="J291" s="221"/>
      <c r="K291" s="221"/>
      <c r="L291" s="221"/>
      <c r="M291" s="221"/>
      <c r="N291" s="144"/>
    </row>
    <row r="292" spans="1:14" hidden="1">
      <c r="A292" s="34"/>
      <c r="B292" s="34"/>
      <c r="D292" s="34"/>
      <c r="E292" s="88"/>
      <c r="F292" s="128"/>
      <c r="G292" s="56"/>
      <c r="J292" s="221"/>
      <c r="K292" s="221"/>
      <c r="L292" s="221"/>
      <c r="M292" s="221"/>
      <c r="N292" s="144"/>
    </row>
    <row r="293" spans="1:14" hidden="1">
      <c r="A293" s="34"/>
      <c r="B293" s="34"/>
      <c r="D293" s="34"/>
      <c r="E293" s="88"/>
      <c r="F293" s="128"/>
      <c r="G293" s="56"/>
      <c r="J293" s="221"/>
      <c r="K293" s="221"/>
      <c r="L293" s="221"/>
      <c r="M293" s="221"/>
      <c r="N293" s="144"/>
    </row>
    <row r="294" spans="1:14" hidden="1">
      <c r="A294" s="34"/>
      <c r="B294" s="34"/>
      <c r="D294" s="34"/>
      <c r="E294" s="88"/>
      <c r="F294" s="128"/>
      <c r="G294" s="56"/>
      <c r="J294" s="221"/>
      <c r="K294" s="221"/>
      <c r="L294" s="221"/>
      <c r="M294" s="221"/>
      <c r="N294" s="144"/>
    </row>
    <row r="295" spans="1:14" hidden="1">
      <c r="A295" s="34"/>
      <c r="B295" s="34"/>
      <c r="D295" s="34"/>
      <c r="E295" s="88"/>
      <c r="F295" s="128"/>
      <c r="G295" s="56"/>
      <c r="J295" s="221"/>
      <c r="K295" s="221"/>
      <c r="L295" s="221"/>
      <c r="M295" s="221"/>
      <c r="N295" s="144"/>
    </row>
    <row r="296" spans="1:14" hidden="1">
      <c r="A296" s="34"/>
      <c r="B296" s="34"/>
      <c r="D296" s="34"/>
      <c r="E296" s="88"/>
      <c r="F296" s="128"/>
      <c r="G296" s="56"/>
      <c r="J296" s="221"/>
      <c r="K296" s="221"/>
      <c r="L296" s="221"/>
      <c r="M296" s="221"/>
      <c r="N296" s="144"/>
    </row>
    <row r="297" spans="1:14" hidden="1">
      <c r="A297" s="34"/>
      <c r="B297" s="34"/>
      <c r="D297" s="34"/>
      <c r="E297" s="88"/>
      <c r="F297" s="128"/>
      <c r="G297" s="56"/>
      <c r="J297" s="221"/>
      <c r="K297" s="221"/>
      <c r="L297" s="221"/>
      <c r="M297" s="221"/>
      <c r="N297" s="144"/>
    </row>
    <row r="298" spans="1:14" hidden="1">
      <c r="A298" s="34"/>
      <c r="B298" s="34"/>
      <c r="D298" s="34"/>
      <c r="E298" s="88"/>
      <c r="F298" s="128"/>
      <c r="G298" s="56"/>
      <c r="J298" s="221"/>
      <c r="K298" s="221"/>
      <c r="L298" s="221"/>
      <c r="M298" s="221"/>
      <c r="N298" s="144"/>
    </row>
    <row r="299" spans="1:14" hidden="1">
      <c r="A299" s="34"/>
      <c r="B299" s="34"/>
      <c r="D299" s="34"/>
      <c r="E299" s="88"/>
      <c r="F299" s="128"/>
      <c r="G299" s="56"/>
      <c r="J299" s="221"/>
      <c r="K299" s="221"/>
      <c r="L299" s="221"/>
      <c r="M299" s="221"/>
      <c r="N299" s="144"/>
    </row>
    <row r="300" spans="1:14" hidden="1">
      <c r="A300" s="34"/>
      <c r="B300" s="34"/>
      <c r="D300" s="34"/>
      <c r="E300" s="88"/>
      <c r="F300" s="128"/>
      <c r="G300" s="56"/>
      <c r="J300" s="221"/>
      <c r="K300" s="221"/>
      <c r="L300" s="221"/>
      <c r="M300" s="221"/>
      <c r="N300" s="144"/>
    </row>
    <row r="301" spans="1:14" hidden="1">
      <c r="A301" s="34"/>
      <c r="B301" s="34"/>
      <c r="D301" s="34"/>
      <c r="E301" s="88"/>
      <c r="F301" s="128"/>
      <c r="G301" s="56"/>
      <c r="J301" s="221"/>
      <c r="K301" s="221"/>
      <c r="L301" s="221"/>
      <c r="M301" s="221"/>
      <c r="N301" s="144"/>
    </row>
    <row r="302" spans="1:14" hidden="1">
      <c r="A302" s="34"/>
      <c r="B302" s="34"/>
      <c r="D302" s="34"/>
      <c r="E302" s="88"/>
      <c r="F302" s="128"/>
      <c r="G302" s="56"/>
      <c r="J302" s="221"/>
      <c r="K302" s="221"/>
      <c r="L302" s="221"/>
      <c r="M302" s="221"/>
      <c r="N302" s="144"/>
    </row>
    <row r="303" spans="1:14" hidden="1">
      <c r="A303" s="34"/>
      <c r="B303" s="34"/>
      <c r="D303" s="34"/>
      <c r="E303" s="88"/>
      <c r="F303" s="128"/>
      <c r="G303" s="56"/>
      <c r="J303" s="221"/>
      <c r="K303" s="221"/>
      <c r="L303" s="221"/>
      <c r="M303" s="221"/>
      <c r="N303" s="144"/>
    </row>
    <row r="304" spans="1:14" hidden="1">
      <c r="A304" s="34"/>
      <c r="B304" s="34"/>
      <c r="D304" s="34"/>
      <c r="E304" s="88"/>
      <c r="F304" s="128"/>
      <c r="G304" s="56"/>
      <c r="J304" s="221"/>
      <c r="K304" s="221"/>
      <c r="L304" s="221"/>
      <c r="M304" s="221"/>
      <c r="N304" s="144"/>
    </row>
    <row r="305" spans="1:14" hidden="1">
      <c r="A305" s="34"/>
      <c r="B305" s="34"/>
      <c r="D305" s="34"/>
      <c r="E305" s="88"/>
      <c r="F305" s="128"/>
      <c r="G305" s="56"/>
      <c r="J305" s="221"/>
      <c r="K305" s="221"/>
      <c r="L305" s="221"/>
      <c r="M305" s="221"/>
      <c r="N305" s="144"/>
    </row>
    <row r="306" spans="1:14" hidden="1">
      <c r="A306" s="34"/>
      <c r="B306" s="34"/>
      <c r="D306" s="34"/>
      <c r="E306" s="88"/>
      <c r="F306" s="128"/>
      <c r="G306" s="56"/>
      <c r="J306" s="221"/>
      <c r="K306" s="221"/>
      <c r="L306" s="221"/>
      <c r="M306" s="221"/>
      <c r="N306" s="144"/>
    </row>
    <row r="307" spans="1:14" hidden="1">
      <c r="A307" s="34"/>
      <c r="B307" s="34"/>
      <c r="D307" s="34"/>
      <c r="E307" s="88"/>
      <c r="F307" s="128"/>
      <c r="G307" s="56"/>
      <c r="J307" s="221"/>
      <c r="K307" s="221"/>
      <c r="L307" s="221"/>
      <c r="M307" s="221"/>
      <c r="N307" s="144"/>
    </row>
    <row r="308" spans="1:14" hidden="1">
      <c r="A308" s="34"/>
      <c r="B308" s="34"/>
      <c r="D308" s="34"/>
      <c r="E308" s="88"/>
      <c r="F308" s="128"/>
      <c r="G308" s="56"/>
      <c r="J308" s="221"/>
      <c r="K308" s="221"/>
      <c r="L308" s="221"/>
      <c r="M308" s="221"/>
      <c r="N308" s="144"/>
    </row>
    <row r="309" spans="1:14" hidden="1">
      <c r="A309" s="34"/>
      <c r="B309" s="34"/>
      <c r="D309" s="34"/>
      <c r="E309" s="88"/>
      <c r="F309" s="128"/>
      <c r="G309" s="56"/>
      <c r="J309" s="221"/>
      <c r="K309" s="221"/>
      <c r="L309" s="221"/>
      <c r="M309" s="221"/>
      <c r="N309" s="144"/>
    </row>
    <row r="310" spans="1:14" hidden="1">
      <c r="A310" s="34"/>
      <c r="B310" s="34"/>
      <c r="D310" s="34"/>
      <c r="E310" s="88"/>
      <c r="F310" s="128"/>
      <c r="G310" s="56"/>
      <c r="J310" s="221"/>
      <c r="K310" s="221"/>
      <c r="L310" s="221"/>
      <c r="M310" s="221"/>
      <c r="N310" s="144"/>
    </row>
    <row r="311" spans="1:14" hidden="1">
      <c r="A311" s="34"/>
      <c r="B311" s="34"/>
      <c r="D311" s="34"/>
      <c r="E311" s="88"/>
      <c r="F311" s="128"/>
      <c r="G311" s="56"/>
      <c r="J311" s="221"/>
      <c r="K311" s="221"/>
      <c r="L311" s="221"/>
      <c r="M311" s="221"/>
      <c r="N311" s="144"/>
    </row>
    <row r="312" spans="1:14" hidden="1">
      <c r="A312" s="34"/>
      <c r="B312" s="34"/>
      <c r="D312" s="34"/>
      <c r="E312" s="88"/>
      <c r="F312" s="128"/>
      <c r="G312" s="56"/>
      <c r="J312" s="221"/>
      <c r="K312" s="221"/>
      <c r="L312" s="221"/>
      <c r="M312" s="221"/>
      <c r="N312" s="144"/>
    </row>
    <row r="313" spans="1:14" hidden="1">
      <c r="A313" s="34"/>
      <c r="B313" s="34"/>
      <c r="D313" s="34"/>
      <c r="E313" s="88"/>
      <c r="F313" s="128"/>
      <c r="G313" s="56"/>
      <c r="J313" s="221"/>
      <c r="K313" s="221"/>
      <c r="L313" s="221"/>
      <c r="M313" s="221"/>
      <c r="N313" s="144"/>
    </row>
    <row r="314" spans="1:14" hidden="1">
      <c r="A314" s="34"/>
      <c r="B314" s="34"/>
      <c r="D314" s="34"/>
      <c r="E314" s="88"/>
      <c r="F314" s="128"/>
      <c r="G314" s="56"/>
      <c r="J314" s="221"/>
      <c r="K314" s="221"/>
      <c r="L314" s="221"/>
      <c r="M314" s="221"/>
      <c r="N314" s="144"/>
    </row>
    <row r="315" spans="1:14" hidden="1">
      <c r="A315" s="34"/>
      <c r="B315" s="34"/>
      <c r="D315" s="34"/>
      <c r="E315" s="88"/>
      <c r="F315" s="128"/>
      <c r="G315" s="56"/>
      <c r="J315" s="221"/>
      <c r="K315" s="221"/>
      <c r="L315" s="221"/>
      <c r="M315" s="221"/>
      <c r="N315" s="144"/>
    </row>
    <row r="316" spans="1:14" hidden="1">
      <c r="A316" s="34"/>
      <c r="B316" s="34"/>
      <c r="D316" s="34"/>
      <c r="E316" s="88"/>
      <c r="F316" s="128"/>
      <c r="G316" s="56"/>
      <c r="J316" s="221"/>
      <c r="K316" s="221"/>
      <c r="L316" s="221"/>
      <c r="M316" s="221"/>
      <c r="N316" s="144"/>
    </row>
    <row r="317" spans="1:14" hidden="1">
      <c r="A317" s="34"/>
      <c r="B317" s="34"/>
      <c r="D317" s="34"/>
      <c r="E317" s="88"/>
      <c r="F317" s="128"/>
      <c r="G317" s="56"/>
      <c r="J317" s="221"/>
      <c r="K317" s="221"/>
      <c r="L317" s="221"/>
      <c r="M317" s="221"/>
      <c r="N317" s="144"/>
    </row>
    <row r="318" spans="1:14" hidden="1">
      <c r="A318" s="34"/>
      <c r="B318" s="34"/>
      <c r="D318" s="34"/>
      <c r="E318" s="88"/>
      <c r="F318" s="128"/>
      <c r="G318" s="56"/>
      <c r="J318" s="221"/>
      <c r="K318" s="221"/>
      <c r="L318" s="221"/>
      <c r="M318" s="221"/>
      <c r="N318" s="144"/>
    </row>
    <row r="319" spans="1:14" hidden="1">
      <c r="A319" s="34"/>
      <c r="B319" s="34"/>
      <c r="D319" s="34"/>
      <c r="E319" s="88"/>
      <c r="F319" s="128"/>
      <c r="G319" s="56"/>
      <c r="J319" s="221"/>
      <c r="K319" s="221"/>
      <c r="L319" s="221"/>
      <c r="M319" s="221"/>
      <c r="N319" s="144"/>
    </row>
    <row r="320" spans="1:14" hidden="1">
      <c r="A320" s="34"/>
      <c r="B320" s="34"/>
      <c r="D320" s="34"/>
      <c r="E320" s="88"/>
      <c r="F320" s="128"/>
      <c r="G320" s="56"/>
      <c r="J320" s="221"/>
      <c r="K320" s="221"/>
      <c r="L320" s="221"/>
      <c r="M320" s="221"/>
      <c r="N320" s="144"/>
    </row>
    <row r="321" spans="1:14" hidden="1">
      <c r="A321" s="34"/>
      <c r="B321" s="34"/>
      <c r="D321" s="34"/>
      <c r="E321" s="88"/>
      <c r="F321" s="128"/>
      <c r="G321" s="56"/>
      <c r="J321" s="221"/>
      <c r="K321" s="221"/>
      <c r="L321" s="221"/>
      <c r="M321" s="221"/>
      <c r="N321" s="144"/>
    </row>
    <row r="322" spans="1:14" hidden="1">
      <c r="A322" s="34"/>
      <c r="B322" s="34"/>
      <c r="D322" s="34"/>
      <c r="E322" s="88"/>
      <c r="F322" s="128"/>
      <c r="G322" s="56"/>
      <c r="J322" s="221"/>
      <c r="K322" s="221"/>
      <c r="L322" s="221"/>
      <c r="M322" s="221"/>
      <c r="N322" s="144"/>
    </row>
    <row r="323" spans="1:14" hidden="1">
      <c r="A323" s="34"/>
      <c r="B323" s="34"/>
      <c r="D323" s="34"/>
      <c r="E323" s="88"/>
      <c r="F323" s="128"/>
      <c r="G323" s="56"/>
      <c r="J323" s="221"/>
      <c r="K323" s="221"/>
      <c r="L323" s="221"/>
      <c r="M323" s="221"/>
      <c r="N323" s="144"/>
    </row>
    <row r="324" spans="1:14" hidden="1">
      <c r="A324" s="34"/>
      <c r="B324" s="34"/>
      <c r="D324" s="34"/>
      <c r="E324" s="88"/>
      <c r="F324" s="128"/>
      <c r="G324" s="56"/>
      <c r="J324" s="221"/>
      <c r="K324" s="221"/>
      <c r="L324" s="221"/>
      <c r="M324" s="221"/>
      <c r="N324" s="144"/>
    </row>
    <row r="325" spans="1:14" hidden="1">
      <c r="A325" s="34"/>
      <c r="B325" s="34"/>
      <c r="D325" s="34"/>
      <c r="E325" s="88"/>
      <c r="F325" s="128"/>
      <c r="G325" s="56"/>
      <c r="J325" s="221"/>
      <c r="K325" s="221"/>
      <c r="L325" s="221"/>
      <c r="M325" s="221"/>
      <c r="N325" s="144"/>
    </row>
    <row r="326" spans="1:14" hidden="1">
      <c r="A326" s="34"/>
      <c r="B326" s="34"/>
      <c r="D326" s="34"/>
      <c r="E326" s="88"/>
      <c r="F326" s="128"/>
      <c r="G326" s="56"/>
      <c r="J326" s="221"/>
      <c r="K326" s="221"/>
      <c r="L326" s="221"/>
      <c r="M326" s="221"/>
      <c r="N326" s="144"/>
    </row>
    <row r="327" spans="1:14" hidden="1">
      <c r="A327" s="34"/>
      <c r="B327" s="34"/>
      <c r="D327" s="34"/>
      <c r="E327" s="88"/>
      <c r="F327" s="128"/>
      <c r="G327" s="56"/>
      <c r="J327" s="221"/>
      <c r="K327" s="221"/>
      <c r="L327" s="221"/>
      <c r="M327" s="221"/>
      <c r="N327" s="144"/>
    </row>
    <row r="328" spans="1:14" hidden="1">
      <c r="A328" s="34"/>
      <c r="B328" s="34"/>
      <c r="D328" s="34"/>
      <c r="E328" s="88"/>
      <c r="F328" s="128"/>
      <c r="G328" s="56"/>
      <c r="J328" s="221"/>
      <c r="K328" s="221"/>
      <c r="L328" s="221"/>
      <c r="M328" s="221"/>
      <c r="N328" s="144"/>
    </row>
    <row r="329" spans="1:14" hidden="1">
      <c r="A329" s="34"/>
      <c r="B329" s="34"/>
      <c r="D329" s="34"/>
      <c r="E329" s="88"/>
      <c r="F329" s="128"/>
      <c r="G329" s="56"/>
      <c r="J329" s="221"/>
      <c r="K329" s="221"/>
      <c r="L329" s="221"/>
      <c r="M329" s="221"/>
      <c r="N329" s="144"/>
    </row>
    <row r="330" spans="1:14" hidden="1">
      <c r="A330" s="34"/>
      <c r="B330" s="34"/>
      <c r="D330" s="34"/>
      <c r="E330" s="88"/>
      <c r="F330" s="128"/>
      <c r="G330" s="56"/>
      <c r="J330" s="221"/>
      <c r="K330" s="221"/>
      <c r="L330" s="221"/>
      <c r="M330" s="221"/>
      <c r="N330" s="144"/>
    </row>
    <row r="331" spans="1:14" hidden="1">
      <c r="A331" s="34"/>
      <c r="B331" s="34"/>
      <c r="D331" s="34"/>
      <c r="E331" s="88"/>
      <c r="F331" s="128"/>
      <c r="G331" s="56"/>
      <c r="J331" s="221"/>
      <c r="K331" s="221"/>
      <c r="L331" s="221"/>
      <c r="M331" s="221"/>
      <c r="N331" s="144"/>
    </row>
    <row r="332" spans="1:14" hidden="1">
      <c r="A332" s="34"/>
      <c r="B332" s="34"/>
      <c r="D332" s="34"/>
      <c r="E332" s="88"/>
      <c r="F332" s="128"/>
      <c r="G332" s="56"/>
      <c r="J332" s="221"/>
      <c r="K332" s="221"/>
      <c r="L332" s="221"/>
      <c r="M332" s="221"/>
      <c r="N332" s="144"/>
    </row>
    <row r="333" spans="1:14" hidden="1">
      <c r="A333" s="34"/>
      <c r="B333" s="34"/>
      <c r="D333" s="34"/>
      <c r="E333" s="88"/>
      <c r="F333" s="128"/>
      <c r="G333" s="56"/>
      <c r="J333" s="221"/>
      <c r="K333" s="221"/>
      <c r="L333" s="221"/>
      <c r="M333" s="221"/>
      <c r="N333" s="144"/>
    </row>
    <row r="334" spans="1:14" hidden="1">
      <c r="A334" s="34"/>
      <c r="B334" s="34"/>
      <c r="D334" s="34"/>
      <c r="E334" s="88"/>
      <c r="F334" s="128"/>
      <c r="G334" s="56"/>
      <c r="J334" s="221"/>
      <c r="K334" s="221"/>
      <c r="L334" s="221"/>
      <c r="M334" s="221"/>
      <c r="N334" s="144"/>
    </row>
    <row r="335" spans="1:14" hidden="1">
      <c r="A335" s="34"/>
      <c r="B335" s="34"/>
      <c r="D335" s="34"/>
      <c r="E335" s="88"/>
      <c r="F335" s="128"/>
      <c r="G335" s="56"/>
      <c r="J335" s="221"/>
      <c r="K335" s="221"/>
      <c r="L335" s="221"/>
      <c r="M335" s="221"/>
      <c r="N335" s="144"/>
    </row>
    <row r="336" spans="1:14" hidden="1">
      <c r="A336" s="34"/>
      <c r="B336" s="34"/>
      <c r="D336" s="34"/>
      <c r="E336" s="88"/>
      <c r="F336" s="128"/>
      <c r="G336" s="56"/>
      <c r="J336" s="221"/>
      <c r="K336" s="221"/>
      <c r="L336" s="221"/>
      <c r="M336" s="221"/>
      <c r="N336" s="144"/>
    </row>
    <row r="337" spans="1:14" hidden="1">
      <c r="A337" s="34"/>
      <c r="B337" s="34"/>
      <c r="D337" s="34"/>
      <c r="E337" s="88"/>
      <c r="F337" s="128"/>
      <c r="G337" s="56"/>
      <c r="J337" s="221"/>
      <c r="K337" s="221"/>
      <c r="L337" s="221"/>
      <c r="M337" s="221"/>
      <c r="N337" s="144"/>
    </row>
    <row r="338" spans="1:14" hidden="1">
      <c r="A338" s="34"/>
      <c r="B338" s="34"/>
      <c r="D338" s="34"/>
      <c r="E338" s="88"/>
      <c r="F338" s="128"/>
      <c r="G338" s="56"/>
      <c r="J338" s="221"/>
      <c r="K338" s="221"/>
      <c r="L338" s="221"/>
      <c r="M338" s="221"/>
      <c r="N338" s="144"/>
    </row>
    <row r="339" spans="1:14" hidden="1">
      <c r="A339" s="34"/>
      <c r="B339" s="34"/>
      <c r="D339" s="34"/>
      <c r="E339" s="88"/>
      <c r="F339" s="128"/>
      <c r="G339" s="56"/>
      <c r="J339" s="221"/>
      <c r="K339" s="221"/>
      <c r="L339" s="221"/>
      <c r="M339" s="221"/>
      <c r="N339" s="144"/>
    </row>
    <row r="340" spans="1:14" hidden="1">
      <c r="A340" s="34"/>
      <c r="B340" s="34"/>
      <c r="D340" s="34"/>
      <c r="E340" s="88"/>
      <c r="F340" s="128"/>
      <c r="G340" s="56"/>
      <c r="J340" s="221"/>
      <c r="K340" s="221"/>
      <c r="L340" s="221"/>
      <c r="M340" s="221"/>
      <c r="N340" s="144"/>
    </row>
    <row r="341" spans="1:14" hidden="1">
      <c r="A341" s="34"/>
      <c r="B341" s="34"/>
      <c r="D341" s="34"/>
      <c r="E341" s="88"/>
      <c r="F341" s="128"/>
      <c r="G341" s="56"/>
      <c r="J341" s="221"/>
      <c r="K341" s="221"/>
      <c r="L341" s="221"/>
      <c r="M341" s="221"/>
      <c r="N341" s="144"/>
    </row>
    <row r="342" spans="1:14" hidden="1">
      <c r="A342" s="34"/>
      <c r="B342" s="34"/>
      <c r="D342" s="34"/>
      <c r="E342" s="88"/>
      <c r="F342" s="128"/>
      <c r="G342" s="56"/>
      <c r="J342" s="221"/>
      <c r="K342" s="221"/>
      <c r="L342" s="221"/>
      <c r="M342" s="221"/>
      <c r="N342" s="144"/>
    </row>
    <row r="343" spans="1:14" hidden="1">
      <c r="A343" s="34"/>
      <c r="B343" s="34"/>
      <c r="D343" s="34"/>
      <c r="E343" s="88"/>
      <c r="F343" s="128"/>
      <c r="G343" s="56"/>
      <c r="J343" s="221"/>
      <c r="K343" s="221"/>
      <c r="L343" s="221"/>
      <c r="M343" s="221"/>
      <c r="N343" s="144"/>
    </row>
    <row r="344" spans="1:14" hidden="1">
      <c r="A344" s="34"/>
      <c r="B344" s="34"/>
      <c r="D344" s="34"/>
      <c r="E344" s="88"/>
      <c r="F344" s="128"/>
      <c r="G344" s="56"/>
      <c r="J344" s="221"/>
      <c r="K344" s="221"/>
      <c r="L344" s="221"/>
      <c r="M344" s="221"/>
      <c r="N344" s="144"/>
    </row>
    <row r="345" spans="1:14" hidden="1">
      <c r="A345" s="34"/>
      <c r="B345" s="34"/>
      <c r="D345" s="34"/>
      <c r="E345" s="88"/>
      <c r="F345" s="128"/>
      <c r="G345" s="56"/>
      <c r="J345" s="221"/>
      <c r="K345" s="221"/>
      <c r="L345" s="221"/>
      <c r="M345" s="221"/>
      <c r="N345" s="144"/>
    </row>
    <row r="346" spans="1:14" hidden="1">
      <c r="A346" s="34"/>
      <c r="B346" s="34"/>
      <c r="D346" s="34"/>
      <c r="E346" s="88"/>
      <c r="F346" s="128"/>
      <c r="G346" s="56"/>
      <c r="J346" s="221"/>
      <c r="K346" s="221"/>
      <c r="L346" s="221"/>
      <c r="M346" s="221"/>
      <c r="N346" s="144"/>
    </row>
    <row r="347" spans="1:14" hidden="1">
      <c r="A347" s="34"/>
      <c r="B347" s="34"/>
      <c r="D347" s="34"/>
      <c r="E347" s="88"/>
      <c r="F347" s="128"/>
      <c r="G347" s="56"/>
      <c r="J347" s="221"/>
      <c r="K347" s="221"/>
      <c r="L347" s="221"/>
      <c r="M347" s="221"/>
      <c r="N347" s="144"/>
    </row>
    <row r="348" spans="1:14" hidden="1">
      <c r="A348" s="34"/>
      <c r="B348" s="34"/>
      <c r="D348" s="34"/>
      <c r="E348" s="88"/>
      <c r="F348" s="128"/>
      <c r="G348" s="56"/>
      <c r="J348" s="221"/>
      <c r="K348" s="221"/>
      <c r="L348" s="221"/>
      <c r="M348" s="221"/>
      <c r="N348" s="144"/>
    </row>
    <row r="349" spans="1:14" hidden="1">
      <c r="A349" s="34"/>
      <c r="B349" s="34"/>
      <c r="D349" s="34"/>
      <c r="E349" s="88"/>
      <c r="F349" s="128"/>
      <c r="G349" s="56"/>
      <c r="J349" s="221"/>
      <c r="K349" s="221"/>
      <c r="L349" s="221"/>
      <c r="M349" s="221"/>
      <c r="N349" s="144"/>
    </row>
    <row r="350" spans="1:14" hidden="1">
      <c r="A350" s="34"/>
      <c r="B350" s="34"/>
      <c r="D350" s="34"/>
      <c r="E350" s="88"/>
      <c r="F350" s="128"/>
      <c r="G350" s="56"/>
      <c r="J350" s="221"/>
      <c r="K350" s="221"/>
      <c r="L350" s="221"/>
      <c r="M350" s="221"/>
      <c r="N350" s="144"/>
    </row>
    <row r="351" spans="1:14" hidden="1">
      <c r="A351" s="34"/>
      <c r="B351" s="34"/>
      <c r="D351" s="34"/>
      <c r="E351" s="88"/>
      <c r="F351" s="128"/>
      <c r="G351" s="56"/>
      <c r="J351" s="221"/>
      <c r="K351" s="221"/>
      <c r="L351" s="221"/>
      <c r="M351" s="221"/>
      <c r="N351" s="144"/>
    </row>
    <row r="352" spans="1:14" hidden="1">
      <c r="A352" s="34"/>
      <c r="B352" s="34"/>
      <c r="D352" s="34"/>
      <c r="E352" s="88"/>
      <c r="F352" s="128"/>
      <c r="G352" s="56"/>
      <c r="J352" s="221"/>
      <c r="K352" s="221"/>
      <c r="L352" s="221"/>
      <c r="M352" s="221"/>
      <c r="N352" s="144"/>
    </row>
    <row r="353" spans="1:14" hidden="1">
      <c r="A353" s="34"/>
      <c r="B353" s="34"/>
      <c r="D353" s="34"/>
      <c r="E353" s="88"/>
      <c r="F353" s="128"/>
      <c r="G353" s="56"/>
      <c r="J353" s="221"/>
      <c r="K353" s="221"/>
      <c r="L353" s="221"/>
      <c r="M353" s="221"/>
      <c r="N353" s="144"/>
    </row>
    <row r="354" spans="1:14" hidden="1">
      <c r="A354" s="34"/>
      <c r="B354" s="34"/>
      <c r="D354" s="34"/>
      <c r="E354" s="88"/>
      <c r="F354" s="128"/>
      <c r="G354" s="56"/>
      <c r="J354" s="221"/>
      <c r="K354" s="221"/>
      <c r="L354" s="221"/>
      <c r="M354" s="221"/>
      <c r="N354" s="144"/>
    </row>
    <row r="355" spans="1:14" hidden="1">
      <c r="A355" s="34"/>
      <c r="B355" s="34"/>
      <c r="D355" s="34"/>
      <c r="E355" s="88"/>
      <c r="F355" s="128"/>
      <c r="G355" s="56"/>
      <c r="J355" s="221"/>
      <c r="K355" s="221"/>
      <c r="L355" s="221"/>
      <c r="M355" s="221"/>
      <c r="N355" s="144"/>
    </row>
    <row r="356" spans="1:14" hidden="1">
      <c r="A356" s="34"/>
      <c r="B356" s="34"/>
      <c r="D356" s="34"/>
      <c r="E356" s="88"/>
      <c r="F356" s="128"/>
      <c r="G356" s="56"/>
      <c r="J356" s="221"/>
      <c r="K356" s="221"/>
      <c r="L356" s="221"/>
      <c r="M356" s="221"/>
      <c r="N356" s="144"/>
    </row>
    <row r="357" spans="1:14" hidden="1">
      <c r="A357" s="34"/>
      <c r="B357" s="34"/>
      <c r="D357" s="34"/>
      <c r="E357" s="88"/>
      <c r="F357" s="128"/>
      <c r="G357" s="56"/>
      <c r="J357" s="221"/>
      <c r="K357" s="221"/>
      <c r="L357" s="221"/>
      <c r="M357" s="221"/>
      <c r="N357" s="144"/>
    </row>
    <row r="358" spans="1:14" hidden="1">
      <c r="A358" s="34"/>
      <c r="B358" s="34"/>
      <c r="D358" s="34"/>
      <c r="E358" s="88"/>
      <c r="F358" s="128"/>
      <c r="G358" s="56"/>
      <c r="J358" s="221"/>
      <c r="K358" s="221"/>
      <c r="L358" s="221"/>
      <c r="M358" s="221"/>
      <c r="N358" s="144"/>
    </row>
    <row r="359" spans="1:14" hidden="1">
      <c r="A359" s="34"/>
      <c r="B359" s="34"/>
      <c r="D359" s="34"/>
      <c r="E359" s="88"/>
      <c r="F359" s="128"/>
      <c r="G359" s="56"/>
      <c r="J359" s="221"/>
      <c r="K359" s="221"/>
      <c r="L359" s="221"/>
      <c r="M359" s="221"/>
      <c r="N359" s="144"/>
    </row>
    <row r="360" spans="1:14" hidden="1">
      <c r="A360" s="34"/>
      <c r="B360" s="34"/>
      <c r="D360" s="34"/>
      <c r="E360" s="88"/>
      <c r="F360" s="128"/>
      <c r="G360" s="56"/>
      <c r="J360" s="221"/>
      <c r="K360" s="221"/>
      <c r="L360" s="221"/>
      <c r="M360" s="221"/>
      <c r="N360" s="144"/>
    </row>
    <row r="361" spans="1:14" hidden="1">
      <c r="A361" s="34"/>
      <c r="B361" s="34"/>
      <c r="D361" s="34"/>
      <c r="E361" s="88"/>
      <c r="F361" s="128"/>
      <c r="G361" s="56"/>
      <c r="J361" s="221"/>
      <c r="K361" s="221"/>
      <c r="L361" s="221"/>
      <c r="M361" s="221"/>
      <c r="N361" s="144"/>
    </row>
    <row r="362" spans="1:14" hidden="1">
      <c r="A362" s="34"/>
      <c r="B362" s="34"/>
      <c r="D362" s="34"/>
      <c r="E362" s="88"/>
      <c r="F362" s="128"/>
      <c r="G362" s="56"/>
      <c r="J362" s="221"/>
      <c r="K362" s="221"/>
      <c r="L362" s="221"/>
      <c r="M362" s="221"/>
      <c r="N362" s="144"/>
    </row>
    <row r="363" spans="1:14" hidden="1">
      <c r="A363" s="34"/>
      <c r="B363" s="34"/>
      <c r="D363" s="34"/>
      <c r="E363" s="88"/>
      <c r="F363" s="128"/>
      <c r="G363" s="56"/>
      <c r="J363" s="221"/>
      <c r="K363" s="221"/>
      <c r="L363" s="221"/>
      <c r="M363" s="221"/>
      <c r="N363" s="144"/>
    </row>
    <row r="364" spans="1:14" hidden="1">
      <c r="A364" s="34"/>
      <c r="B364" s="34"/>
      <c r="D364" s="34"/>
      <c r="E364" s="88"/>
      <c r="F364" s="128"/>
      <c r="G364" s="56"/>
      <c r="J364" s="221"/>
      <c r="K364" s="221"/>
      <c r="L364" s="221"/>
      <c r="M364" s="221"/>
      <c r="N364" s="144"/>
    </row>
    <row r="365" spans="1:14" hidden="1">
      <c r="A365" s="34"/>
      <c r="B365" s="34"/>
      <c r="D365" s="34"/>
      <c r="E365" s="88"/>
      <c r="F365" s="128"/>
      <c r="G365" s="56"/>
      <c r="J365" s="221"/>
      <c r="K365" s="221"/>
      <c r="L365" s="221"/>
      <c r="M365" s="221"/>
      <c r="N365" s="144"/>
    </row>
    <row r="366" spans="1:14" hidden="1">
      <c r="A366" s="34"/>
      <c r="B366" s="34"/>
      <c r="D366" s="34"/>
      <c r="E366" s="88"/>
      <c r="F366" s="128"/>
      <c r="G366" s="56"/>
      <c r="J366" s="221"/>
      <c r="K366" s="221"/>
      <c r="L366" s="221"/>
      <c r="M366" s="221"/>
      <c r="N366" s="144"/>
    </row>
    <row r="367" spans="1:14" hidden="1">
      <c r="A367" s="34"/>
      <c r="B367" s="34"/>
      <c r="D367" s="34"/>
      <c r="E367" s="88"/>
      <c r="F367" s="128"/>
      <c r="G367" s="56"/>
      <c r="J367" s="221"/>
      <c r="K367" s="221"/>
      <c r="L367" s="221"/>
      <c r="M367" s="221"/>
      <c r="N367" s="144"/>
    </row>
    <row r="368" spans="1:14" hidden="1">
      <c r="A368" s="34"/>
      <c r="B368" s="34"/>
      <c r="D368" s="34"/>
      <c r="E368" s="88"/>
      <c r="F368" s="128"/>
      <c r="G368" s="56"/>
      <c r="J368" s="221"/>
      <c r="K368" s="221"/>
      <c r="L368" s="221"/>
      <c r="M368" s="221"/>
      <c r="N368" s="144"/>
    </row>
    <row r="369" spans="1:14" hidden="1">
      <c r="A369" s="34"/>
      <c r="B369" s="34"/>
      <c r="D369" s="34"/>
      <c r="E369" s="88"/>
      <c r="F369" s="128"/>
      <c r="G369" s="56"/>
      <c r="J369" s="221"/>
      <c r="K369" s="221"/>
      <c r="L369" s="221"/>
      <c r="M369" s="221"/>
      <c r="N369" s="144"/>
    </row>
    <row r="370" spans="1:14" hidden="1">
      <c r="A370" s="34"/>
      <c r="B370" s="34"/>
      <c r="D370" s="34"/>
      <c r="E370" s="88"/>
      <c r="F370" s="128"/>
      <c r="G370" s="56"/>
      <c r="J370" s="221"/>
      <c r="K370" s="221"/>
      <c r="L370" s="221"/>
      <c r="M370" s="221"/>
      <c r="N370" s="144"/>
    </row>
    <row r="371" spans="1:14" hidden="1">
      <c r="A371" s="34"/>
      <c r="B371" s="34"/>
      <c r="D371" s="34"/>
      <c r="E371" s="88"/>
      <c r="F371" s="128"/>
      <c r="G371" s="56"/>
      <c r="J371" s="221"/>
      <c r="K371" s="221"/>
      <c r="L371" s="221"/>
      <c r="M371" s="221"/>
      <c r="N371" s="144"/>
    </row>
    <row r="372" spans="1:14" hidden="1">
      <c r="A372" s="34"/>
      <c r="B372" s="34"/>
      <c r="D372" s="34"/>
      <c r="E372" s="88"/>
      <c r="F372" s="128"/>
      <c r="G372" s="56"/>
      <c r="J372" s="221"/>
      <c r="K372" s="221"/>
      <c r="L372" s="221"/>
      <c r="M372" s="221"/>
      <c r="N372" s="144"/>
    </row>
    <row r="373" spans="1:14" hidden="1">
      <c r="A373" s="34"/>
      <c r="B373" s="34"/>
      <c r="D373" s="34"/>
      <c r="E373" s="88"/>
      <c r="F373" s="128"/>
      <c r="G373" s="56"/>
      <c r="J373" s="221"/>
      <c r="K373" s="221"/>
      <c r="L373" s="221"/>
      <c r="M373" s="221"/>
      <c r="N373" s="144"/>
    </row>
    <row r="374" spans="1:14" hidden="1">
      <c r="A374" s="34"/>
      <c r="B374" s="34"/>
      <c r="D374" s="34"/>
      <c r="E374" s="88"/>
      <c r="F374" s="128"/>
      <c r="G374" s="56"/>
      <c r="J374" s="221"/>
      <c r="K374" s="221"/>
      <c r="L374" s="221"/>
      <c r="M374" s="221"/>
      <c r="N374" s="144"/>
    </row>
    <row r="375" spans="1:14" hidden="1">
      <c r="A375" s="34"/>
      <c r="B375" s="34"/>
      <c r="D375" s="34"/>
      <c r="E375" s="88"/>
      <c r="F375" s="128"/>
      <c r="G375" s="56"/>
      <c r="J375" s="221"/>
      <c r="K375" s="221"/>
      <c r="L375" s="221"/>
      <c r="M375" s="221"/>
      <c r="N375" s="144"/>
    </row>
    <row r="376" spans="1:14" hidden="1">
      <c r="A376" s="34"/>
      <c r="B376" s="34"/>
      <c r="D376" s="34"/>
      <c r="E376" s="88"/>
      <c r="F376" s="128"/>
      <c r="G376" s="56"/>
      <c r="J376" s="221"/>
      <c r="K376" s="221"/>
      <c r="L376" s="221"/>
      <c r="M376" s="221"/>
      <c r="N376" s="144"/>
    </row>
    <row r="377" spans="1:14" hidden="1">
      <c r="A377" s="34"/>
      <c r="B377" s="34"/>
      <c r="D377" s="34"/>
      <c r="E377" s="88"/>
      <c r="F377" s="128"/>
      <c r="G377" s="56"/>
      <c r="J377" s="221"/>
      <c r="K377" s="221"/>
      <c r="L377" s="221"/>
      <c r="M377" s="221"/>
      <c r="N377" s="144"/>
    </row>
    <row r="378" spans="1:14" hidden="1">
      <c r="A378" s="34"/>
      <c r="B378" s="34"/>
      <c r="D378" s="34"/>
      <c r="E378" s="88"/>
      <c r="F378" s="128"/>
      <c r="G378" s="56"/>
      <c r="J378" s="221"/>
      <c r="K378" s="221"/>
      <c r="L378" s="221"/>
      <c r="M378" s="221"/>
      <c r="N378" s="144"/>
    </row>
    <row r="379" spans="1:14" hidden="1">
      <c r="A379" s="34"/>
      <c r="B379" s="34"/>
      <c r="D379" s="34"/>
      <c r="E379" s="88"/>
      <c r="F379" s="128"/>
      <c r="G379" s="56"/>
      <c r="J379" s="221"/>
      <c r="K379" s="221"/>
      <c r="L379" s="221"/>
      <c r="M379" s="221"/>
      <c r="N379" s="144"/>
    </row>
    <row r="380" spans="1:14" hidden="1">
      <c r="A380" s="34"/>
      <c r="B380" s="34"/>
      <c r="D380" s="34"/>
      <c r="E380" s="88"/>
      <c r="F380" s="128"/>
      <c r="G380" s="56"/>
      <c r="J380" s="221"/>
      <c r="K380" s="221"/>
      <c r="L380" s="221"/>
      <c r="M380" s="221"/>
      <c r="N380" s="144"/>
    </row>
    <row r="381" spans="1:14" hidden="1">
      <c r="A381" s="34"/>
      <c r="B381" s="34"/>
      <c r="D381" s="34"/>
      <c r="E381" s="88"/>
      <c r="F381" s="128"/>
      <c r="G381" s="56"/>
      <c r="J381" s="221"/>
      <c r="K381" s="221"/>
      <c r="L381" s="221"/>
      <c r="M381" s="221"/>
      <c r="N381" s="144"/>
    </row>
    <row r="382" spans="1:14" hidden="1">
      <c r="A382" s="34"/>
      <c r="B382" s="34"/>
      <c r="D382" s="34"/>
      <c r="E382" s="88"/>
      <c r="F382" s="128"/>
      <c r="G382" s="56"/>
      <c r="J382" s="221"/>
      <c r="K382" s="221"/>
      <c r="L382" s="221"/>
      <c r="M382" s="221"/>
      <c r="N382" s="144"/>
    </row>
    <row r="383" spans="1:14" hidden="1">
      <c r="A383" s="34"/>
      <c r="B383" s="34"/>
      <c r="D383" s="34"/>
      <c r="E383" s="88"/>
      <c r="F383" s="128"/>
      <c r="G383" s="56"/>
      <c r="J383" s="221"/>
      <c r="K383" s="221"/>
      <c r="L383" s="221"/>
      <c r="M383" s="221"/>
      <c r="N383" s="144"/>
    </row>
    <row r="384" spans="1:14" hidden="1">
      <c r="A384" s="34"/>
      <c r="B384" s="34"/>
      <c r="D384" s="34"/>
      <c r="E384" s="88"/>
      <c r="F384" s="128"/>
      <c r="G384" s="56"/>
      <c r="J384" s="221"/>
      <c r="K384" s="221"/>
      <c r="L384" s="221"/>
      <c r="M384" s="221"/>
      <c r="N384" s="144"/>
    </row>
    <row r="385" spans="1:14" hidden="1">
      <c r="A385" s="34"/>
      <c r="B385" s="34"/>
      <c r="D385" s="34"/>
      <c r="E385" s="88"/>
      <c r="F385" s="128"/>
      <c r="G385" s="56"/>
      <c r="J385" s="221"/>
      <c r="K385" s="221"/>
      <c r="L385" s="221"/>
      <c r="M385" s="221"/>
      <c r="N385" s="144"/>
    </row>
    <row r="386" spans="1:14" hidden="1">
      <c r="A386" s="34"/>
      <c r="B386" s="34"/>
      <c r="D386" s="34"/>
      <c r="E386" s="88"/>
      <c r="F386" s="128"/>
      <c r="G386" s="56"/>
      <c r="J386" s="221"/>
      <c r="K386" s="221"/>
      <c r="L386" s="221"/>
      <c r="M386" s="221"/>
      <c r="N386" s="144"/>
    </row>
    <row r="387" spans="1:14" hidden="1">
      <c r="A387" s="34"/>
      <c r="B387" s="34"/>
      <c r="D387" s="34"/>
      <c r="E387" s="88"/>
      <c r="F387" s="128"/>
      <c r="G387" s="56"/>
      <c r="J387" s="221"/>
      <c r="K387" s="221"/>
      <c r="L387" s="221"/>
      <c r="M387" s="221"/>
      <c r="N387" s="144"/>
    </row>
    <row r="388" spans="1:14" hidden="1">
      <c r="A388" s="34"/>
      <c r="B388" s="34"/>
      <c r="D388" s="34"/>
      <c r="E388" s="88"/>
      <c r="F388" s="128"/>
      <c r="G388" s="56"/>
      <c r="J388" s="221"/>
      <c r="K388" s="221"/>
      <c r="L388" s="221"/>
      <c r="M388" s="221"/>
      <c r="N388" s="144"/>
    </row>
    <row r="389" spans="1:14" hidden="1">
      <c r="A389" s="34"/>
      <c r="B389" s="34"/>
      <c r="D389" s="34"/>
      <c r="E389" s="88"/>
      <c r="F389" s="128"/>
      <c r="G389" s="56"/>
      <c r="J389" s="221"/>
      <c r="K389" s="221"/>
      <c r="L389" s="221"/>
      <c r="M389" s="221"/>
      <c r="N389" s="144"/>
    </row>
    <row r="390" spans="1:14" hidden="1">
      <c r="A390" s="34"/>
      <c r="B390" s="34"/>
      <c r="D390" s="34"/>
      <c r="E390" s="88"/>
      <c r="F390" s="128"/>
      <c r="G390" s="56"/>
      <c r="J390" s="221"/>
      <c r="K390" s="221"/>
      <c r="L390" s="221"/>
      <c r="M390" s="221"/>
      <c r="N390" s="144"/>
    </row>
    <row r="391" spans="1:14" hidden="1">
      <c r="A391" s="34"/>
      <c r="B391" s="34"/>
      <c r="D391" s="34"/>
      <c r="E391" s="88"/>
      <c r="F391" s="128"/>
      <c r="G391" s="56"/>
      <c r="J391" s="221"/>
      <c r="K391" s="221"/>
      <c r="L391" s="221"/>
      <c r="M391" s="221"/>
      <c r="N391" s="144"/>
    </row>
    <row r="392" spans="1:14" hidden="1">
      <c r="A392" s="34"/>
      <c r="B392" s="34"/>
      <c r="D392" s="34"/>
      <c r="E392" s="88"/>
      <c r="F392" s="128"/>
      <c r="G392" s="56"/>
      <c r="J392" s="221"/>
      <c r="K392" s="221"/>
      <c r="L392" s="221"/>
      <c r="M392" s="221"/>
      <c r="N392" s="144"/>
    </row>
    <row r="393" spans="1:14" hidden="1">
      <c r="A393" s="34"/>
      <c r="B393" s="34"/>
      <c r="D393" s="34"/>
      <c r="E393" s="88"/>
      <c r="F393" s="128"/>
      <c r="G393" s="56"/>
      <c r="J393" s="221"/>
      <c r="K393" s="221"/>
      <c r="L393" s="221"/>
      <c r="M393" s="221"/>
      <c r="N393" s="144"/>
    </row>
    <row r="394" spans="1:14" hidden="1">
      <c r="A394" s="34"/>
      <c r="B394" s="34"/>
      <c r="D394" s="34"/>
      <c r="E394" s="88"/>
      <c r="F394" s="128"/>
      <c r="G394" s="56"/>
      <c r="J394" s="221"/>
      <c r="K394" s="221"/>
      <c r="L394" s="221"/>
      <c r="M394" s="221"/>
      <c r="N394" s="144"/>
    </row>
    <row r="395" spans="1:14" hidden="1">
      <c r="A395" s="34"/>
      <c r="B395" s="34"/>
      <c r="D395" s="34"/>
      <c r="E395" s="88"/>
      <c r="F395" s="128"/>
      <c r="G395" s="56"/>
      <c r="J395" s="221"/>
      <c r="K395" s="221"/>
      <c r="L395" s="221"/>
      <c r="M395" s="221"/>
      <c r="N395" s="144"/>
    </row>
    <row r="396" spans="1:14" hidden="1">
      <c r="A396" s="34"/>
      <c r="B396" s="34"/>
      <c r="D396" s="34"/>
      <c r="E396" s="88"/>
      <c r="F396" s="128"/>
      <c r="G396" s="56"/>
      <c r="J396" s="221"/>
      <c r="K396" s="221"/>
      <c r="L396" s="221"/>
      <c r="M396" s="221"/>
      <c r="N396" s="144"/>
    </row>
    <row r="397" spans="1:14" hidden="1">
      <c r="A397" s="34"/>
      <c r="B397" s="34"/>
      <c r="D397" s="34"/>
      <c r="E397" s="88"/>
      <c r="F397" s="128"/>
      <c r="G397" s="56"/>
      <c r="J397" s="221"/>
      <c r="K397" s="221"/>
      <c r="L397" s="221"/>
      <c r="M397" s="221"/>
      <c r="N397" s="144"/>
    </row>
    <row r="398" spans="1:14" hidden="1">
      <c r="A398" s="34"/>
      <c r="B398" s="34"/>
      <c r="D398" s="34"/>
      <c r="E398" s="88"/>
      <c r="F398" s="128"/>
      <c r="G398" s="56"/>
      <c r="J398" s="221"/>
      <c r="K398" s="221"/>
      <c r="L398" s="221"/>
      <c r="M398" s="221"/>
      <c r="N398" s="144"/>
    </row>
    <row r="399" spans="1:14" hidden="1">
      <c r="A399" s="34"/>
      <c r="B399" s="34"/>
      <c r="D399" s="34"/>
      <c r="E399" s="88"/>
      <c r="F399" s="128"/>
      <c r="G399" s="56"/>
      <c r="J399" s="221"/>
      <c r="K399" s="221"/>
      <c r="L399" s="221"/>
      <c r="M399" s="221"/>
      <c r="N399" s="144"/>
    </row>
    <row r="400" spans="1:14" hidden="1">
      <c r="A400" s="34"/>
      <c r="B400" s="34"/>
      <c r="D400" s="34"/>
      <c r="E400" s="88"/>
      <c r="F400" s="128"/>
      <c r="G400" s="56"/>
      <c r="J400" s="221"/>
      <c r="K400" s="221"/>
      <c r="L400" s="221"/>
      <c r="M400" s="221"/>
      <c r="N400" s="144"/>
    </row>
    <row r="401" spans="1:14" hidden="1">
      <c r="A401" s="34"/>
      <c r="B401" s="34"/>
      <c r="D401" s="34"/>
      <c r="E401" s="88"/>
      <c r="F401" s="128"/>
      <c r="G401" s="56"/>
      <c r="J401" s="221"/>
      <c r="K401" s="221"/>
      <c r="L401" s="221"/>
      <c r="M401" s="221"/>
      <c r="N401" s="144"/>
    </row>
    <row r="402" spans="1:14" hidden="1">
      <c r="A402" s="34"/>
      <c r="B402" s="34"/>
      <c r="D402" s="34"/>
      <c r="E402" s="88"/>
      <c r="F402" s="128"/>
      <c r="G402" s="56"/>
      <c r="J402" s="221"/>
      <c r="K402" s="221"/>
      <c r="L402" s="221"/>
      <c r="M402" s="221"/>
      <c r="N402" s="144"/>
    </row>
    <row r="403" spans="1:14" hidden="1">
      <c r="A403" s="34"/>
      <c r="B403" s="34"/>
      <c r="D403" s="34"/>
      <c r="E403" s="88"/>
      <c r="F403" s="128"/>
      <c r="G403" s="56"/>
      <c r="J403" s="221"/>
      <c r="K403" s="221"/>
      <c r="L403" s="221"/>
      <c r="M403" s="221"/>
      <c r="N403" s="144"/>
    </row>
    <row r="404" spans="1:14" hidden="1">
      <c r="A404" s="34"/>
      <c r="B404" s="34"/>
      <c r="D404" s="34"/>
      <c r="E404" s="88"/>
      <c r="F404" s="128"/>
      <c r="G404" s="56"/>
      <c r="J404" s="221"/>
      <c r="K404" s="221"/>
      <c r="L404" s="221"/>
      <c r="M404" s="221"/>
      <c r="N404" s="144"/>
    </row>
    <row r="405" spans="1:14" hidden="1">
      <c r="A405" s="34"/>
      <c r="B405" s="34"/>
      <c r="D405" s="34"/>
      <c r="E405" s="88"/>
      <c r="F405" s="128"/>
      <c r="G405" s="56"/>
      <c r="J405" s="221"/>
      <c r="K405" s="221"/>
      <c r="L405" s="221"/>
      <c r="M405" s="221"/>
      <c r="N405" s="144"/>
    </row>
    <row r="406" spans="1:14" hidden="1">
      <c r="A406" s="34"/>
      <c r="B406" s="34"/>
      <c r="D406" s="34"/>
      <c r="E406" s="88"/>
      <c r="F406" s="128"/>
      <c r="G406" s="56"/>
      <c r="J406" s="221"/>
      <c r="K406" s="221"/>
      <c r="L406" s="221"/>
      <c r="M406" s="221"/>
      <c r="N406" s="144"/>
    </row>
    <row r="407" spans="1:14" hidden="1">
      <c r="A407" s="34"/>
      <c r="B407" s="34"/>
      <c r="D407" s="34"/>
      <c r="E407" s="88"/>
      <c r="F407" s="128"/>
      <c r="G407" s="56"/>
      <c r="J407" s="221"/>
      <c r="K407" s="221"/>
      <c r="L407" s="221"/>
      <c r="M407" s="221"/>
      <c r="N407" s="144"/>
    </row>
    <row r="408" spans="1:14" hidden="1">
      <c r="A408" s="34"/>
      <c r="B408" s="34"/>
      <c r="D408" s="34"/>
      <c r="E408" s="88"/>
      <c r="F408" s="128"/>
      <c r="G408" s="56"/>
      <c r="J408" s="221"/>
      <c r="K408" s="221"/>
      <c r="L408" s="221"/>
      <c r="M408" s="221"/>
      <c r="N408" s="144"/>
    </row>
    <row r="409" spans="1:14" hidden="1">
      <c r="A409" s="34"/>
      <c r="B409" s="34"/>
      <c r="D409" s="34"/>
      <c r="E409" s="88"/>
      <c r="F409" s="128"/>
      <c r="G409" s="56"/>
      <c r="J409" s="221"/>
      <c r="K409" s="221"/>
      <c r="L409" s="221"/>
      <c r="M409" s="221"/>
      <c r="N409" s="144"/>
    </row>
    <row r="410" spans="1:14" hidden="1">
      <c r="A410" s="34"/>
      <c r="B410" s="34"/>
      <c r="D410" s="34"/>
      <c r="E410" s="88"/>
      <c r="F410" s="128"/>
      <c r="G410" s="56"/>
      <c r="J410" s="221"/>
      <c r="K410" s="221"/>
      <c r="L410" s="221"/>
      <c r="M410" s="221"/>
      <c r="N410" s="144"/>
    </row>
    <row r="411" spans="1:14" hidden="1">
      <c r="A411" s="34"/>
      <c r="B411" s="34"/>
      <c r="D411" s="34"/>
      <c r="E411" s="88"/>
      <c r="F411" s="128"/>
      <c r="G411" s="56"/>
      <c r="J411" s="221"/>
      <c r="K411" s="221"/>
      <c r="L411" s="221"/>
      <c r="M411" s="221"/>
      <c r="N411" s="144"/>
    </row>
    <row r="412" spans="1:14" hidden="1">
      <c r="A412" s="34"/>
      <c r="B412" s="34"/>
      <c r="D412" s="34"/>
      <c r="E412" s="88"/>
      <c r="F412" s="128"/>
      <c r="G412" s="56"/>
      <c r="J412" s="221"/>
      <c r="K412" s="221"/>
      <c r="L412" s="221"/>
      <c r="M412" s="221"/>
      <c r="N412" s="144"/>
    </row>
    <row r="413" spans="1:14" hidden="1">
      <c r="A413" s="34"/>
      <c r="B413" s="34"/>
      <c r="D413" s="34"/>
      <c r="E413" s="88"/>
      <c r="F413" s="128"/>
      <c r="G413" s="56"/>
      <c r="J413" s="221"/>
      <c r="K413" s="221"/>
      <c r="L413" s="221"/>
      <c r="M413" s="221"/>
      <c r="N413" s="144"/>
    </row>
    <row r="414" spans="1:14" hidden="1">
      <c r="A414" s="34"/>
      <c r="B414" s="34"/>
      <c r="D414" s="34"/>
      <c r="E414" s="88"/>
      <c r="F414" s="128"/>
      <c r="G414" s="56"/>
      <c r="J414" s="221"/>
      <c r="K414" s="221"/>
      <c r="L414" s="221"/>
      <c r="M414" s="221"/>
      <c r="N414" s="144"/>
    </row>
    <row r="415" spans="1:14" hidden="1">
      <c r="A415" s="34"/>
      <c r="B415" s="34"/>
      <c r="D415" s="34"/>
      <c r="E415" s="88"/>
      <c r="F415" s="128"/>
      <c r="G415" s="56"/>
      <c r="J415" s="221"/>
      <c r="K415" s="221"/>
      <c r="L415" s="221"/>
      <c r="M415" s="221"/>
      <c r="N415" s="144"/>
    </row>
    <row r="416" spans="1:14" hidden="1">
      <c r="A416" s="34"/>
      <c r="B416" s="34"/>
      <c r="D416" s="34"/>
      <c r="E416" s="88"/>
      <c r="F416" s="128"/>
      <c r="G416" s="56"/>
      <c r="J416" s="221"/>
      <c r="K416" s="221"/>
      <c r="L416" s="221"/>
      <c r="M416" s="221"/>
      <c r="N416" s="144"/>
    </row>
    <row r="417" spans="1:14" hidden="1">
      <c r="A417" s="34"/>
      <c r="B417" s="34"/>
      <c r="D417" s="34"/>
      <c r="E417" s="88"/>
      <c r="F417" s="128"/>
      <c r="G417" s="56"/>
      <c r="J417" s="221"/>
      <c r="K417" s="221"/>
      <c r="L417" s="221"/>
      <c r="M417" s="221"/>
      <c r="N417" s="144"/>
    </row>
    <row r="418" spans="1:14" hidden="1">
      <c r="A418" s="34"/>
      <c r="B418" s="34"/>
      <c r="D418" s="34"/>
      <c r="E418" s="88"/>
      <c r="F418" s="128"/>
      <c r="G418" s="56"/>
      <c r="J418" s="221"/>
      <c r="K418" s="221"/>
      <c r="L418" s="221"/>
      <c r="M418" s="221"/>
      <c r="N418" s="144"/>
    </row>
    <row r="419" spans="1:14" hidden="1">
      <c r="A419" s="34"/>
      <c r="B419" s="34"/>
      <c r="D419" s="34"/>
      <c r="E419" s="88"/>
      <c r="F419" s="128"/>
      <c r="G419" s="56"/>
      <c r="J419" s="221"/>
      <c r="K419" s="221"/>
      <c r="L419" s="221"/>
      <c r="M419" s="221"/>
      <c r="N419" s="144"/>
    </row>
    <row r="420" spans="1:14" hidden="1">
      <c r="A420" s="34"/>
      <c r="B420" s="34"/>
      <c r="D420" s="34"/>
      <c r="E420" s="88"/>
      <c r="F420" s="128"/>
      <c r="G420" s="56"/>
      <c r="J420" s="221"/>
      <c r="K420" s="221"/>
      <c r="L420" s="221"/>
      <c r="M420" s="221"/>
      <c r="N420" s="144"/>
    </row>
    <row r="421" spans="1:14" hidden="1">
      <c r="A421" s="34"/>
      <c r="B421" s="34"/>
      <c r="D421" s="34"/>
      <c r="E421" s="88"/>
      <c r="F421" s="128"/>
      <c r="G421" s="56"/>
      <c r="J421" s="221"/>
      <c r="K421" s="221"/>
      <c r="L421" s="221"/>
      <c r="M421" s="221"/>
      <c r="N421" s="144"/>
    </row>
    <row r="422" spans="1:14" hidden="1">
      <c r="A422" s="34"/>
      <c r="B422" s="34"/>
      <c r="D422" s="34"/>
      <c r="E422" s="88"/>
      <c r="F422" s="128"/>
      <c r="G422" s="56"/>
      <c r="J422" s="221"/>
      <c r="K422" s="221"/>
      <c r="L422" s="221"/>
      <c r="M422" s="221"/>
      <c r="N422" s="144"/>
    </row>
    <row r="423" spans="1:14" hidden="1">
      <c r="A423" s="34"/>
      <c r="B423" s="34"/>
      <c r="D423" s="34"/>
      <c r="E423" s="88"/>
      <c r="F423" s="128"/>
      <c r="G423" s="56"/>
      <c r="J423" s="221"/>
      <c r="K423" s="221"/>
      <c r="L423" s="221"/>
      <c r="M423" s="221"/>
      <c r="N423" s="144"/>
    </row>
    <row r="424" spans="1:14" hidden="1">
      <c r="A424" s="34"/>
      <c r="B424" s="34"/>
      <c r="D424" s="34"/>
      <c r="E424" s="88"/>
      <c r="F424" s="128"/>
      <c r="G424" s="56"/>
      <c r="J424" s="221"/>
      <c r="K424" s="221"/>
      <c r="L424" s="221"/>
      <c r="M424" s="221"/>
      <c r="N424" s="144"/>
    </row>
    <row r="425" spans="1:14" hidden="1">
      <c r="A425" s="34"/>
      <c r="B425" s="34"/>
      <c r="D425" s="34"/>
      <c r="E425" s="88"/>
      <c r="F425" s="128"/>
      <c r="G425" s="56"/>
      <c r="J425" s="221"/>
      <c r="K425" s="221"/>
      <c r="L425" s="221"/>
      <c r="M425" s="221"/>
      <c r="N425" s="144"/>
    </row>
    <row r="426" spans="1:14" hidden="1">
      <c r="A426" s="34"/>
      <c r="B426" s="34"/>
      <c r="D426" s="34"/>
      <c r="E426" s="88"/>
      <c r="F426" s="128"/>
      <c r="G426" s="56"/>
      <c r="J426" s="221"/>
      <c r="K426" s="221"/>
      <c r="L426" s="221"/>
      <c r="M426" s="221"/>
      <c r="N426" s="144"/>
    </row>
    <row r="427" spans="1:14" hidden="1">
      <c r="A427" s="34"/>
      <c r="B427" s="34"/>
      <c r="D427" s="34"/>
      <c r="E427" s="88"/>
      <c r="F427" s="128"/>
      <c r="G427" s="56"/>
      <c r="J427" s="221"/>
      <c r="K427" s="221"/>
      <c r="L427" s="221"/>
      <c r="M427" s="221"/>
      <c r="N427" s="144"/>
    </row>
    <row r="428" spans="1:14" hidden="1">
      <c r="A428" s="34"/>
      <c r="B428" s="34"/>
      <c r="D428" s="34"/>
      <c r="E428" s="88"/>
      <c r="F428" s="128"/>
      <c r="G428" s="56"/>
      <c r="J428" s="221"/>
      <c r="K428" s="221"/>
      <c r="L428" s="221"/>
      <c r="M428" s="221"/>
      <c r="N428" s="144"/>
    </row>
    <row r="429" spans="1:14" hidden="1">
      <c r="A429" s="34"/>
      <c r="B429" s="34"/>
      <c r="D429" s="34"/>
      <c r="E429" s="88"/>
      <c r="F429" s="128"/>
      <c r="G429" s="56"/>
      <c r="J429" s="221"/>
      <c r="K429" s="221"/>
      <c r="L429" s="221"/>
      <c r="M429" s="221"/>
      <c r="N429" s="144"/>
    </row>
    <row r="430" spans="1:14" hidden="1">
      <c r="A430" s="34"/>
      <c r="B430" s="34"/>
      <c r="D430" s="34"/>
      <c r="E430" s="88"/>
      <c r="F430" s="128"/>
      <c r="G430" s="56"/>
      <c r="J430" s="221"/>
      <c r="K430" s="221"/>
      <c r="L430" s="221"/>
      <c r="M430" s="221"/>
      <c r="N430" s="144"/>
    </row>
    <row r="431" spans="1:14" hidden="1">
      <c r="A431" s="34"/>
      <c r="B431" s="34"/>
      <c r="D431" s="34"/>
      <c r="E431" s="88"/>
      <c r="F431" s="128"/>
      <c r="G431" s="56"/>
      <c r="J431" s="221"/>
      <c r="K431" s="221"/>
      <c r="L431" s="221"/>
      <c r="M431" s="221"/>
      <c r="N431" s="144"/>
    </row>
    <row r="432" spans="1:14" hidden="1">
      <c r="A432" s="34"/>
      <c r="B432" s="34"/>
      <c r="D432" s="34"/>
      <c r="E432" s="88"/>
      <c r="F432" s="128"/>
      <c r="G432" s="56"/>
      <c r="J432" s="221"/>
      <c r="K432" s="221"/>
      <c r="L432" s="221"/>
      <c r="M432" s="221"/>
      <c r="N432" s="144"/>
    </row>
    <row r="433" spans="1:14" hidden="1">
      <c r="A433" s="34"/>
      <c r="B433" s="34"/>
      <c r="D433" s="34"/>
      <c r="E433" s="88"/>
      <c r="F433" s="128"/>
      <c r="G433" s="56"/>
      <c r="J433" s="221"/>
      <c r="K433" s="221"/>
      <c r="L433" s="221"/>
      <c r="M433" s="221"/>
      <c r="N433" s="144"/>
    </row>
    <row r="434" spans="1:14" hidden="1">
      <c r="A434" s="34"/>
      <c r="B434" s="34"/>
      <c r="D434" s="34"/>
      <c r="E434" s="88"/>
      <c r="F434" s="128"/>
      <c r="G434" s="56"/>
      <c r="J434" s="221"/>
      <c r="K434" s="221"/>
      <c r="L434" s="221"/>
      <c r="M434" s="221"/>
      <c r="N434" s="144"/>
    </row>
    <row r="435" spans="1:14" hidden="1">
      <c r="A435" s="34"/>
      <c r="B435" s="34"/>
      <c r="D435" s="34"/>
      <c r="E435" s="88"/>
      <c r="F435" s="128"/>
      <c r="G435" s="56"/>
      <c r="J435" s="221"/>
      <c r="K435" s="221"/>
      <c r="L435" s="221"/>
      <c r="M435" s="221"/>
      <c r="N435" s="144"/>
    </row>
    <row r="436" spans="1:14" hidden="1">
      <c r="A436" s="34"/>
      <c r="B436" s="34"/>
      <c r="D436" s="34"/>
      <c r="E436" s="88"/>
      <c r="F436" s="128"/>
      <c r="G436" s="56"/>
      <c r="J436" s="221"/>
      <c r="K436" s="221"/>
      <c r="L436" s="221"/>
      <c r="M436" s="221"/>
      <c r="N436" s="144"/>
    </row>
    <row r="437" spans="1:14" hidden="1">
      <c r="A437" s="34"/>
      <c r="B437" s="34"/>
      <c r="D437" s="34"/>
      <c r="E437" s="88"/>
      <c r="F437" s="128"/>
      <c r="G437" s="56"/>
      <c r="J437" s="221"/>
      <c r="K437" s="221"/>
      <c r="L437" s="221"/>
      <c r="M437" s="221"/>
      <c r="N437" s="144"/>
    </row>
    <row r="438" spans="1:14" hidden="1">
      <c r="A438" s="34"/>
      <c r="B438" s="34"/>
      <c r="D438" s="34"/>
      <c r="E438" s="88"/>
      <c r="F438" s="128"/>
      <c r="G438" s="56"/>
      <c r="J438" s="221"/>
      <c r="K438" s="221"/>
      <c r="L438" s="221"/>
      <c r="M438" s="221"/>
      <c r="N438" s="144"/>
    </row>
    <row r="439" spans="1:14" hidden="1">
      <c r="A439" s="34"/>
      <c r="B439" s="34"/>
      <c r="D439" s="34"/>
      <c r="E439" s="88"/>
      <c r="F439" s="128"/>
      <c r="G439" s="56"/>
      <c r="J439" s="221"/>
      <c r="K439" s="221"/>
      <c r="L439" s="221"/>
      <c r="M439" s="221"/>
      <c r="N439" s="144"/>
    </row>
    <row r="440" spans="1:14" hidden="1">
      <c r="A440" s="34"/>
      <c r="B440" s="34"/>
      <c r="D440" s="34"/>
      <c r="E440" s="88"/>
      <c r="F440" s="128"/>
      <c r="G440" s="56"/>
      <c r="J440" s="221"/>
      <c r="K440" s="221"/>
      <c r="L440" s="221"/>
      <c r="M440" s="221"/>
      <c r="N440" s="144"/>
    </row>
    <row r="441" spans="1:14" hidden="1">
      <c r="A441" s="34"/>
      <c r="B441" s="34"/>
      <c r="D441" s="34"/>
      <c r="E441" s="88"/>
      <c r="F441" s="128"/>
      <c r="G441" s="56"/>
      <c r="J441" s="221"/>
      <c r="K441" s="221"/>
      <c r="L441" s="221"/>
      <c r="M441" s="221"/>
      <c r="N441" s="144"/>
    </row>
    <row r="442" spans="1:14" hidden="1">
      <c r="A442" s="34"/>
      <c r="B442" s="34"/>
      <c r="D442" s="34"/>
      <c r="E442" s="88"/>
      <c r="F442" s="128"/>
      <c r="G442" s="56"/>
      <c r="J442" s="221"/>
      <c r="K442" s="221"/>
      <c r="L442" s="221"/>
      <c r="M442" s="221"/>
      <c r="N442" s="144"/>
    </row>
    <row r="443" spans="1:14" hidden="1">
      <c r="A443" s="34"/>
      <c r="B443" s="34"/>
      <c r="D443" s="34"/>
      <c r="E443" s="88"/>
      <c r="F443" s="128"/>
      <c r="G443" s="56"/>
      <c r="J443" s="221"/>
      <c r="K443" s="221"/>
      <c r="L443" s="221"/>
      <c r="M443" s="221"/>
      <c r="N443" s="144"/>
    </row>
    <row r="444" spans="1:14" hidden="1">
      <c r="A444" s="34"/>
      <c r="B444" s="34"/>
      <c r="D444" s="34"/>
      <c r="E444" s="88"/>
      <c r="F444" s="128"/>
      <c r="G444" s="56"/>
      <c r="J444" s="221"/>
      <c r="K444" s="221"/>
      <c r="L444" s="221"/>
      <c r="M444" s="221"/>
      <c r="N444" s="144"/>
    </row>
    <row r="445" spans="1:14" hidden="1">
      <c r="A445" s="34"/>
      <c r="B445" s="34"/>
      <c r="D445" s="34"/>
      <c r="E445" s="88"/>
      <c r="F445" s="128"/>
      <c r="G445" s="56"/>
      <c r="J445" s="221"/>
      <c r="K445" s="221"/>
      <c r="L445" s="221"/>
      <c r="M445" s="221"/>
      <c r="N445" s="144"/>
    </row>
    <row r="446" spans="1:14" hidden="1">
      <c r="A446" s="34"/>
      <c r="B446" s="34"/>
      <c r="D446" s="34"/>
      <c r="E446" s="88"/>
      <c r="F446" s="128"/>
      <c r="G446" s="56"/>
      <c r="J446" s="221"/>
      <c r="K446" s="221"/>
      <c r="L446" s="221"/>
      <c r="M446" s="221"/>
      <c r="N446" s="144"/>
    </row>
    <row r="447" spans="1:14" hidden="1">
      <c r="A447" s="34"/>
      <c r="B447" s="34"/>
      <c r="D447" s="34"/>
      <c r="E447" s="88"/>
      <c r="F447" s="128"/>
      <c r="G447" s="56"/>
      <c r="J447" s="221"/>
      <c r="K447" s="221"/>
      <c r="L447" s="221"/>
      <c r="M447" s="221"/>
      <c r="N447" s="144"/>
    </row>
    <row r="448" spans="1:14" hidden="1">
      <c r="A448" s="34"/>
      <c r="B448" s="34"/>
      <c r="D448" s="34"/>
      <c r="E448" s="88"/>
      <c r="F448" s="128"/>
      <c r="G448" s="56"/>
      <c r="J448" s="221"/>
      <c r="K448" s="221"/>
      <c r="L448" s="221"/>
      <c r="M448" s="221"/>
      <c r="N448" s="144"/>
    </row>
    <row r="449" spans="1:14" hidden="1">
      <c r="A449" s="34"/>
      <c r="B449" s="34"/>
      <c r="D449" s="34"/>
      <c r="E449" s="88"/>
      <c r="F449" s="128"/>
      <c r="G449" s="56"/>
      <c r="J449" s="221"/>
      <c r="K449" s="221"/>
      <c r="L449" s="221"/>
      <c r="M449" s="221"/>
      <c r="N449" s="144"/>
    </row>
    <row r="450" spans="1:14" hidden="1">
      <c r="A450" s="34"/>
      <c r="B450" s="34"/>
      <c r="D450" s="34"/>
      <c r="E450" s="88"/>
      <c r="F450" s="128"/>
      <c r="G450" s="56"/>
      <c r="J450" s="221"/>
      <c r="K450" s="221"/>
      <c r="L450" s="221"/>
      <c r="M450" s="221"/>
      <c r="N450" s="144"/>
    </row>
    <row r="451" spans="1:14" hidden="1">
      <c r="A451" s="34"/>
      <c r="B451" s="34"/>
      <c r="D451" s="34"/>
      <c r="E451" s="88"/>
      <c r="F451" s="128"/>
      <c r="G451" s="56"/>
      <c r="J451" s="221"/>
      <c r="K451" s="221"/>
      <c r="L451" s="221"/>
      <c r="M451" s="221"/>
      <c r="N451" s="144"/>
    </row>
    <row r="452" spans="1:14" hidden="1">
      <c r="A452" s="34"/>
      <c r="B452" s="34"/>
      <c r="D452" s="34"/>
      <c r="E452" s="88"/>
      <c r="F452" s="128"/>
      <c r="G452" s="56"/>
      <c r="J452" s="221"/>
      <c r="K452" s="221"/>
      <c r="L452" s="221"/>
      <c r="M452" s="221"/>
      <c r="N452" s="144"/>
    </row>
    <row r="453" spans="1:14" hidden="1">
      <c r="A453" s="34"/>
      <c r="B453" s="34"/>
      <c r="D453" s="34"/>
      <c r="E453" s="88"/>
      <c r="F453" s="128"/>
      <c r="G453" s="56"/>
      <c r="J453" s="221"/>
      <c r="K453" s="221"/>
      <c r="L453" s="221"/>
      <c r="M453" s="221"/>
      <c r="N453" s="144"/>
    </row>
    <row r="454" spans="1:14" hidden="1">
      <c r="A454" s="34"/>
      <c r="B454" s="34"/>
      <c r="D454" s="34"/>
      <c r="E454" s="88"/>
      <c r="F454" s="128"/>
      <c r="G454" s="56"/>
      <c r="J454" s="221"/>
      <c r="K454" s="221"/>
      <c r="L454" s="221"/>
      <c r="M454" s="221"/>
      <c r="N454" s="144"/>
    </row>
    <row r="455" spans="1:14" hidden="1">
      <c r="A455" s="34"/>
      <c r="B455" s="34"/>
      <c r="D455" s="34"/>
      <c r="E455" s="88"/>
      <c r="F455" s="128"/>
      <c r="G455" s="56"/>
      <c r="J455" s="221"/>
      <c r="K455" s="221"/>
      <c r="L455" s="221"/>
      <c r="M455" s="221"/>
      <c r="N455" s="144"/>
    </row>
    <row r="456" spans="1:14" hidden="1">
      <c r="A456" s="34"/>
      <c r="B456" s="34"/>
      <c r="D456" s="34"/>
      <c r="E456" s="88"/>
      <c r="F456" s="128"/>
      <c r="G456" s="56"/>
      <c r="J456" s="221"/>
      <c r="K456" s="221"/>
      <c r="L456" s="221"/>
      <c r="M456" s="221"/>
      <c r="N456" s="144"/>
    </row>
    <row r="457" spans="1:14" hidden="1">
      <c r="A457" s="34"/>
      <c r="B457" s="34"/>
      <c r="D457" s="34"/>
      <c r="E457" s="88"/>
      <c r="F457" s="128"/>
      <c r="G457" s="56"/>
      <c r="J457" s="221"/>
      <c r="K457" s="221"/>
      <c r="L457" s="221"/>
      <c r="M457" s="221"/>
      <c r="N457" s="144"/>
    </row>
    <row r="458" spans="1:14" hidden="1">
      <c r="A458" s="34"/>
      <c r="B458" s="34"/>
      <c r="D458" s="34"/>
      <c r="E458" s="88"/>
      <c r="F458" s="128"/>
      <c r="G458" s="56"/>
      <c r="J458" s="221"/>
      <c r="K458" s="221"/>
      <c r="L458" s="221"/>
      <c r="M458" s="221"/>
      <c r="N458" s="144"/>
    </row>
    <row r="459" spans="1:14" hidden="1">
      <c r="A459" s="34"/>
      <c r="B459" s="34"/>
      <c r="D459" s="34"/>
      <c r="E459" s="88"/>
      <c r="F459" s="128"/>
      <c r="G459" s="56"/>
      <c r="J459" s="221"/>
      <c r="K459" s="221"/>
      <c r="L459" s="221"/>
      <c r="M459" s="221"/>
      <c r="N459" s="144"/>
    </row>
    <row r="460" spans="1:14" hidden="1">
      <c r="A460" s="34"/>
      <c r="B460" s="34"/>
      <c r="D460" s="34"/>
      <c r="E460" s="88"/>
      <c r="F460" s="128"/>
      <c r="G460" s="56"/>
      <c r="J460" s="221"/>
      <c r="K460" s="221"/>
      <c r="L460" s="221"/>
      <c r="M460" s="221"/>
      <c r="N460" s="144"/>
    </row>
    <row r="461" spans="1:14" hidden="1">
      <c r="A461" s="34"/>
      <c r="B461" s="34"/>
      <c r="D461" s="34"/>
      <c r="E461" s="88"/>
      <c r="F461" s="128"/>
      <c r="G461" s="56"/>
      <c r="J461" s="221"/>
      <c r="K461" s="221"/>
      <c r="L461" s="221"/>
      <c r="M461" s="221"/>
      <c r="N461" s="144"/>
    </row>
    <row r="462" spans="1:14" hidden="1">
      <c r="A462" s="34"/>
      <c r="B462" s="34"/>
      <c r="D462" s="34"/>
      <c r="E462" s="88"/>
      <c r="F462" s="128"/>
      <c r="G462" s="56"/>
      <c r="J462" s="221"/>
      <c r="K462" s="221"/>
      <c r="L462" s="221"/>
      <c r="M462" s="221"/>
      <c r="N462" s="144"/>
    </row>
    <row r="463" spans="1:14" hidden="1">
      <c r="A463" s="34"/>
      <c r="B463" s="34"/>
      <c r="D463" s="34"/>
      <c r="E463" s="88"/>
      <c r="F463" s="128"/>
      <c r="G463" s="56"/>
      <c r="J463" s="221"/>
      <c r="K463" s="221"/>
      <c r="L463" s="221"/>
      <c r="M463" s="221"/>
      <c r="N463" s="144"/>
    </row>
    <row r="464" spans="1:14" hidden="1">
      <c r="A464" s="34"/>
      <c r="B464" s="34"/>
      <c r="D464" s="34"/>
      <c r="E464" s="88"/>
      <c r="F464" s="128"/>
      <c r="G464" s="56"/>
      <c r="J464" s="221"/>
      <c r="K464" s="221"/>
      <c r="L464" s="221"/>
      <c r="M464" s="221"/>
      <c r="N464" s="144"/>
    </row>
    <row r="465" spans="1:14" hidden="1">
      <c r="A465" s="34"/>
      <c r="B465" s="34"/>
      <c r="D465" s="34"/>
      <c r="E465" s="88"/>
      <c r="F465" s="128"/>
      <c r="G465" s="56"/>
      <c r="J465" s="221"/>
      <c r="K465" s="221"/>
      <c r="L465" s="221"/>
      <c r="M465" s="221"/>
      <c r="N465" s="144"/>
    </row>
    <row r="466" spans="1:14" hidden="1">
      <c r="A466" s="34"/>
      <c r="B466" s="34"/>
      <c r="D466" s="34"/>
      <c r="E466" s="88"/>
      <c r="F466" s="128"/>
      <c r="G466" s="56"/>
      <c r="J466" s="221"/>
      <c r="K466" s="221"/>
      <c r="L466" s="221"/>
      <c r="M466" s="221"/>
      <c r="N466" s="144"/>
    </row>
    <row r="467" spans="1:14" hidden="1">
      <c r="A467" s="34"/>
      <c r="B467" s="34"/>
      <c r="D467" s="34"/>
      <c r="E467" s="88"/>
      <c r="F467" s="128"/>
      <c r="G467" s="56"/>
      <c r="J467" s="221"/>
      <c r="K467" s="221"/>
      <c r="L467" s="221"/>
      <c r="M467" s="221"/>
      <c r="N467" s="144"/>
    </row>
    <row r="468" spans="1:14" hidden="1">
      <c r="A468" s="34"/>
      <c r="B468" s="34"/>
      <c r="D468" s="34"/>
      <c r="E468" s="88"/>
      <c r="F468" s="128"/>
      <c r="G468" s="56"/>
      <c r="J468" s="221"/>
      <c r="K468" s="221"/>
      <c r="L468" s="221"/>
      <c r="M468" s="221"/>
      <c r="N468" s="144"/>
    </row>
    <row r="469" spans="1:14" hidden="1">
      <c r="A469" s="34"/>
      <c r="B469" s="34"/>
      <c r="D469" s="34"/>
      <c r="E469" s="88"/>
      <c r="F469" s="128"/>
      <c r="G469" s="56"/>
      <c r="J469" s="221"/>
      <c r="K469" s="221"/>
      <c r="L469" s="221"/>
      <c r="M469" s="221"/>
      <c r="N469" s="144"/>
    </row>
    <row r="470" spans="1:14" hidden="1">
      <c r="A470" s="34"/>
      <c r="B470" s="34"/>
      <c r="D470" s="34"/>
      <c r="E470" s="88"/>
      <c r="F470" s="128"/>
      <c r="G470" s="56"/>
      <c r="J470" s="221"/>
      <c r="K470" s="221"/>
      <c r="L470" s="221"/>
      <c r="M470" s="221"/>
      <c r="N470" s="144"/>
    </row>
    <row r="471" spans="1:14" hidden="1">
      <c r="A471" s="34"/>
      <c r="B471" s="34"/>
      <c r="D471" s="34"/>
      <c r="E471" s="88"/>
      <c r="F471" s="128"/>
      <c r="G471" s="56"/>
      <c r="J471" s="221"/>
      <c r="K471" s="221"/>
      <c r="L471" s="221"/>
      <c r="M471" s="221"/>
      <c r="N471" s="144"/>
    </row>
    <row r="472" spans="1:14" hidden="1">
      <c r="A472" s="34"/>
      <c r="B472" s="34"/>
      <c r="D472" s="34"/>
      <c r="E472" s="88"/>
      <c r="F472" s="128"/>
      <c r="G472" s="56"/>
      <c r="J472" s="221"/>
      <c r="K472" s="221"/>
      <c r="L472" s="221"/>
      <c r="M472" s="221"/>
      <c r="N472" s="144"/>
    </row>
    <row r="473" spans="1:14" hidden="1">
      <c r="A473" s="34"/>
      <c r="B473" s="34"/>
      <c r="D473" s="34"/>
      <c r="E473" s="88"/>
      <c r="F473" s="128"/>
      <c r="G473" s="56"/>
      <c r="J473" s="221"/>
      <c r="K473" s="221"/>
      <c r="L473" s="221"/>
      <c r="M473" s="221"/>
      <c r="N473" s="144"/>
    </row>
    <row r="474" spans="1:14" hidden="1">
      <c r="A474" s="34"/>
      <c r="B474" s="34"/>
      <c r="D474" s="34"/>
      <c r="E474" s="88"/>
      <c r="F474" s="128"/>
      <c r="G474" s="56"/>
      <c r="J474" s="221"/>
      <c r="K474" s="221"/>
      <c r="L474" s="221"/>
      <c r="M474" s="221"/>
      <c r="N474" s="144"/>
    </row>
    <row r="475" spans="1:14" hidden="1">
      <c r="A475" s="34"/>
      <c r="B475" s="34"/>
      <c r="D475" s="34"/>
      <c r="E475" s="88"/>
      <c r="F475" s="128"/>
      <c r="G475" s="56"/>
      <c r="J475" s="221"/>
      <c r="K475" s="221"/>
      <c r="L475" s="221"/>
      <c r="M475" s="221"/>
      <c r="N475" s="144"/>
    </row>
    <row r="476" spans="1:14" hidden="1">
      <c r="A476" s="34"/>
      <c r="B476" s="34"/>
      <c r="D476" s="34"/>
      <c r="E476" s="88"/>
      <c r="F476" s="128"/>
      <c r="G476" s="56"/>
      <c r="J476" s="221"/>
      <c r="K476" s="221"/>
      <c r="L476" s="221"/>
      <c r="M476" s="221"/>
      <c r="N476" s="144"/>
    </row>
    <row r="477" spans="1:14" hidden="1">
      <c r="A477" s="34"/>
      <c r="B477" s="34"/>
      <c r="D477" s="34"/>
      <c r="E477" s="88"/>
      <c r="F477" s="128"/>
      <c r="G477" s="56"/>
      <c r="J477" s="221"/>
      <c r="K477" s="221"/>
      <c r="L477" s="221"/>
      <c r="M477" s="221"/>
      <c r="N477" s="144"/>
    </row>
    <row r="478" spans="1:14" hidden="1">
      <c r="A478" s="34"/>
      <c r="B478" s="34"/>
      <c r="D478" s="34"/>
      <c r="E478" s="88"/>
      <c r="F478" s="128"/>
      <c r="G478" s="56"/>
      <c r="J478" s="221"/>
      <c r="K478" s="221"/>
      <c r="L478" s="221"/>
      <c r="M478" s="221"/>
      <c r="N478" s="144"/>
    </row>
    <row r="479" spans="1:14" hidden="1">
      <c r="A479" s="34"/>
      <c r="B479" s="34"/>
      <c r="D479" s="34"/>
      <c r="E479" s="88"/>
      <c r="F479" s="128"/>
      <c r="G479" s="56"/>
      <c r="J479" s="221"/>
      <c r="K479" s="221"/>
      <c r="L479" s="221"/>
      <c r="M479" s="221"/>
      <c r="N479" s="144"/>
    </row>
    <row r="480" spans="1:14" hidden="1">
      <c r="A480" s="34"/>
      <c r="B480" s="34"/>
      <c r="D480" s="34"/>
      <c r="E480" s="88"/>
      <c r="F480" s="128"/>
      <c r="G480" s="56"/>
      <c r="J480" s="221"/>
      <c r="K480" s="221"/>
      <c r="L480" s="221"/>
      <c r="M480" s="221"/>
      <c r="N480" s="144"/>
    </row>
    <row r="481" spans="1:14" hidden="1">
      <c r="A481" s="34"/>
      <c r="B481" s="34"/>
      <c r="D481" s="34"/>
      <c r="E481" s="88"/>
      <c r="F481" s="128"/>
      <c r="G481" s="56"/>
      <c r="J481" s="221"/>
      <c r="K481" s="221"/>
      <c r="L481" s="221"/>
      <c r="M481" s="221"/>
      <c r="N481" s="144"/>
    </row>
    <row r="482" spans="1:14" hidden="1">
      <c r="A482" s="34"/>
      <c r="B482" s="34"/>
      <c r="D482" s="34"/>
      <c r="E482" s="88"/>
      <c r="F482" s="128"/>
      <c r="G482" s="56"/>
      <c r="J482" s="221"/>
      <c r="K482" s="221"/>
      <c r="L482" s="221"/>
      <c r="M482" s="221"/>
      <c r="N482" s="144"/>
    </row>
    <row r="483" spans="1:14" hidden="1">
      <c r="A483" s="34"/>
      <c r="B483" s="34"/>
      <c r="D483" s="34"/>
      <c r="E483" s="88"/>
      <c r="F483" s="128"/>
      <c r="G483" s="56"/>
      <c r="J483" s="221"/>
      <c r="K483" s="221"/>
      <c r="L483" s="221"/>
      <c r="M483" s="221"/>
      <c r="N483" s="144"/>
    </row>
    <row r="484" spans="1:14" hidden="1">
      <c r="A484" s="34"/>
      <c r="B484" s="34"/>
      <c r="D484" s="34"/>
      <c r="E484" s="88"/>
      <c r="F484" s="128"/>
      <c r="G484" s="56"/>
      <c r="J484" s="221"/>
      <c r="K484" s="221"/>
      <c r="L484" s="221"/>
      <c r="M484" s="221"/>
      <c r="N484" s="144"/>
    </row>
    <row r="485" spans="1:14" hidden="1">
      <c r="A485" s="34"/>
      <c r="B485" s="34"/>
      <c r="D485" s="34"/>
      <c r="E485" s="88"/>
      <c r="F485" s="128"/>
      <c r="G485" s="56"/>
      <c r="J485" s="221"/>
      <c r="K485" s="221"/>
      <c r="L485" s="221"/>
      <c r="M485" s="221"/>
      <c r="N485" s="144"/>
    </row>
    <row r="486" spans="1:14" hidden="1">
      <c r="A486" s="34"/>
      <c r="B486" s="34"/>
      <c r="D486" s="34"/>
      <c r="E486" s="88"/>
      <c r="F486" s="128"/>
      <c r="G486" s="56"/>
      <c r="J486" s="221"/>
      <c r="K486" s="221"/>
      <c r="L486" s="221"/>
      <c r="M486" s="221"/>
      <c r="N486" s="144"/>
    </row>
    <row r="487" spans="1:14" hidden="1">
      <c r="A487" s="34"/>
      <c r="B487" s="34"/>
      <c r="D487" s="34"/>
      <c r="E487" s="88"/>
      <c r="F487" s="128"/>
      <c r="G487" s="56"/>
      <c r="J487" s="221"/>
      <c r="K487" s="221"/>
      <c r="L487" s="221"/>
      <c r="M487" s="221"/>
      <c r="N487" s="144"/>
    </row>
    <row r="488" spans="1:14" hidden="1">
      <c r="A488" s="34"/>
      <c r="B488" s="34"/>
      <c r="D488" s="34"/>
      <c r="E488" s="88"/>
      <c r="F488" s="128"/>
      <c r="G488" s="56"/>
      <c r="J488" s="221"/>
      <c r="K488" s="221"/>
      <c r="L488" s="221"/>
      <c r="M488" s="221"/>
      <c r="N488" s="144"/>
    </row>
    <row r="489" spans="1:14" hidden="1">
      <c r="A489" s="34"/>
      <c r="B489" s="34"/>
      <c r="D489" s="34"/>
      <c r="E489" s="88"/>
      <c r="F489" s="128"/>
      <c r="G489" s="56"/>
      <c r="J489" s="221"/>
      <c r="K489" s="221"/>
      <c r="L489" s="221"/>
      <c r="M489" s="221"/>
      <c r="N489" s="144"/>
    </row>
    <row r="490" spans="1:14" hidden="1">
      <c r="A490" s="34"/>
      <c r="B490" s="34"/>
      <c r="D490" s="34"/>
      <c r="E490" s="88"/>
      <c r="F490" s="128"/>
      <c r="G490" s="56"/>
      <c r="J490" s="221"/>
      <c r="K490" s="221"/>
      <c r="L490" s="221"/>
      <c r="M490" s="221"/>
      <c r="N490" s="144"/>
    </row>
    <row r="491" spans="1:14" hidden="1">
      <c r="A491" s="34"/>
      <c r="B491" s="34"/>
      <c r="D491" s="34"/>
      <c r="E491" s="88"/>
      <c r="F491" s="128"/>
      <c r="G491" s="56"/>
      <c r="J491" s="221"/>
      <c r="K491" s="221"/>
      <c r="L491" s="221"/>
      <c r="M491" s="221"/>
      <c r="N491" s="144"/>
    </row>
    <row r="492" spans="1:14" hidden="1">
      <c r="A492" s="34"/>
      <c r="B492" s="34"/>
      <c r="D492" s="34"/>
      <c r="E492" s="88"/>
      <c r="F492" s="128"/>
      <c r="G492" s="56"/>
      <c r="J492" s="221"/>
      <c r="K492" s="221"/>
      <c r="L492" s="221"/>
      <c r="M492" s="221"/>
      <c r="N492" s="144"/>
    </row>
    <row r="493" spans="1:14" hidden="1">
      <c r="A493" s="34"/>
      <c r="B493" s="34"/>
      <c r="D493" s="34"/>
      <c r="E493" s="88"/>
      <c r="F493" s="128"/>
      <c r="G493" s="56"/>
      <c r="J493" s="221"/>
      <c r="K493" s="221"/>
      <c r="L493" s="221"/>
      <c r="M493" s="221"/>
      <c r="N493" s="144"/>
    </row>
    <row r="494" spans="1:14" hidden="1">
      <c r="A494" s="34"/>
      <c r="B494" s="34"/>
      <c r="D494" s="34"/>
      <c r="E494" s="88"/>
      <c r="F494" s="128"/>
      <c r="G494" s="56"/>
      <c r="J494" s="221"/>
      <c r="K494" s="221"/>
      <c r="L494" s="221"/>
      <c r="M494" s="221"/>
      <c r="N494" s="144"/>
    </row>
    <row r="495" spans="1:14" hidden="1">
      <c r="A495" s="34"/>
      <c r="B495" s="34"/>
      <c r="D495" s="34"/>
      <c r="E495" s="88"/>
      <c r="F495" s="128"/>
      <c r="G495" s="56"/>
      <c r="J495" s="221"/>
      <c r="K495" s="221"/>
      <c r="L495" s="221"/>
      <c r="M495" s="221"/>
      <c r="N495" s="144"/>
    </row>
    <row r="496" spans="1:14" hidden="1">
      <c r="A496" s="34"/>
      <c r="B496" s="34"/>
      <c r="D496" s="34"/>
      <c r="E496" s="88"/>
      <c r="F496" s="128"/>
      <c r="G496" s="56"/>
      <c r="J496" s="221"/>
      <c r="K496" s="221"/>
      <c r="L496" s="221"/>
      <c r="M496" s="221"/>
      <c r="N496" s="144"/>
    </row>
    <row r="497" spans="1:14" hidden="1">
      <c r="A497" s="34"/>
      <c r="B497" s="34"/>
      <c r="D497" s="34"/>
      <c r="E497" s="88"/>
      <c r="F497" s="128"/>
      <c r="G497" s="56"/>
      <c r="J497" s="221"/>
      <c r="K497" s="221"/>
      <c r="L497" s="221"/>
      <c r="M497" s="221"/>
      <c r="N497" s="144"/>
    </row>
    <row r="498" spans="1:14" hidden="1">
      <c r="A498" s="34"/>
      <c r="B498" s="34"/>
      <c r="D498" s="34"/>
      <c r="E498" s="88"/>
      <c r="F498" s="128"/>
      <c r="G498" s="56"/>
      <c r="J498" s="221"/>
      <c r="K498" s="221"/>
      <c r="L498" s="221"/>
      <c r="M498" s="221"/>
      <c r="N498" s="144"/>
    </row>
    <row r="499" spans="1:14" hidden="1">
      <c r="A499" s="34"/>
      <c r="B499" s="34"/>
      <c r="D499" s="34"/>
      <c r="E499" s="88"/>
      <c r="F499" s="128"/>
      <c r="G499" s="56"/>
      <c r="J499" s="221"/>
      <c r="K499" s="221"/>
      <c r="L499" s="221"/>
      <c r="M499" s="221"/>
      <c r="N499" s="144"/>
    </row>
    <row r="500" spans="1:14" hidden="1">
      <c r="A500" s="34"/>
      <c r="B500" s="34"/>
      <c r="D500" s="34"/>
      <c r="E500" s="88"/>
      <c r="F500" s="128"/>
      <c r="G500" s="56"/>
      <c r="J500" s="221"/>
      <c r="K500" s="221"/>
      <c r="L500" s="221"/>
      <c r="M500" s="221"/>
      <c r="N500" s="144"/>
    </row>
    <row r="501" spans="1:14" hidden="1">
      <c r="A501" s="34"/>
      <c r="B501" s="34"/>
      <c r="D501" s="34"/>
      <c r="E501" s="88"/>
      <c r="F501" s="128"/>
      <c r="G501" s="56"/>
      <c r="J501" s="221"/>
      <c r="K501" s="221"/>
      <c r="L501" s="221"/>
      <c r="M501" s="221"/>
      <c r="N501" s="144"/>
    </row>
    <row r="502" spans="1:14" hidden="1">
      <c r="A502" s="34"/>
      <c r="B502" s="34"/>
      <c r="D502" s="34"/>
      <c r="E502" s="88"/>
      <c r="F502" s="128"/>
      <c r="G502" s="56"/>
      <c r="J502" s="221"/>
      <c r="K502" s="221"/>
      <c r="L502" s="221"/>
      <c r="M502" s="221"/>
      <c r="N502" s="144"/>
    </row>
    <row r="503" spans="1:14" hidden="1">
      <c r="A503" s="34"/>
      <c r="B503" s="34"/>
      <c r="D503" s="34"/>
      <c r="E503" s="88"/>
      <c r="F503" s="128"/>
      <c r="G503" s="56"/>
      <c r="J503" s="221"/>
      <c r="K503" s="221"/>
      <c r="L503" s="221"/>
      <c r="M503" s="221"/>
      <c r="N503" s="144"/>
    </row>
    <row r="504" spans="1:14" hidden="1">
      <c r="A504" s="34"/>
      <c r="B504" s="34"/>
      <c r="D504" s="34"/>
      <c r="E504" s="88"/>
      <c r="F504" s="128"/>
      <c r="G504" s="56"/>
      <c r="J504" s="221"/>
      <c r="K504" s="221"/>
      <c r="L504" s="221"/>
      <c r="M504" s="221"/>
      <c r="N504" s="144"/>
    </row>
    <row r="505" spans="1:14" hidden="1">
      <c r="A505" s="34"/>
      <c r="B505" s="34"/>
      <c r="D505" s="34"/>
      <c r="E505" s="88"/>
      <c r="F505" s="128"/>
      <c r="G505" s="56"/>
      <c r="J505" s="221"/>
      <c r="K505" s="221"/>
      <c r="L505" s="221"/>
      <c r="M505" s="221"/>
      <c r="N505" s="144"/>
    </row>
    <row r="506" spans="1:14" hidden="1">
      <c r="A506" s="34"/>
      <c r="B506" s="34"/>
      <c r="D506" s="34"/>
      <c r="E506" s="88"/>
      <c r="F506" s="128"/>
      <c r="G506" s="56"/>
      <c r="J506" s="221"/>
      <c r="K506" s="221"/>
      <c r="L506" s="221"/>
      <c r="M506" s="221"/>
      <c r="N506" s="144"/>
    </row>
    <row r="507" spans="1:14" hidden="1">
      <c r="A507" s="34"/>
      <c r="B507" s="34"/>
      <c r="D507" s="34"/>
      <c r="E507" s="88"/>
      <c r="F507" s="128"/>
      <c r="G507" s="56"/>
      <c r="J507" s="221"/>
      <c r="K507" s="221"/>
      <c r="L507" s="221"/>
      <c r="M507" s="221"/>
      <c r="N507" s="144"/>
    </row>
    <row r="508" spans="1:14" hidden="1">
      <c r="A508" s="34"/>
      <c r="B508" s="34"/>
      <c r="D508" s="34"/>
      <c r="E508" s="88"/>
      <c r="F508" s="128"/>
      <c r="G508" s="56"/>
      <c r="J508" s="221"/>
      <c r="K508" s="221"/>
      <c r="L508" s="221"/>
      <c r="M508" s="221"/>
      <c r="N508" s="144"/>
    </row>
    <row r="509" spans="1:14" hidden="1">
      <c r="A509" s="34"/>
      <c r="B509" s="34"/>
      <c r="D509" s="34"/>
      <c r="E509" s="88"/>
      <c r="F509" s="128"/>
      <c r="G509" s="56"/>
      <c r="J509" s="221"/>
      <c r="K509" s="221"/>
      <c r="L509" s="221"/>
      <c r="M509" s="221"/>
      <c r="N509" s="144"/>
    </row>
    <row r="510" spans="1:14" hidden="1">
      <c r="A510" s="34"/>
      <c r="B510" s="34"/>
      <c r="D510" s="34"/>
      <c r="E510" s="88"/>
      <c r="F510" s="128"/>
      <c r="G510" s="56"/>
      <c r="J510" s="221"/>
      <c r="K510" s="221"/>
      <c r="L510" s="221"/>
      <c r="M510" s="221"/>
      <c r="N510" s="144"/>
    </row>
    <row r="511" spans="1:14" hidden="1">
      <c r="A511" s="34"/>
      <c r="B511" s="34"/>
      <c r="D511" s="34"/>
      <c r="E511" s="88"/>
      <c r="F511" s="128"/>
      <c r="G511" s="56"/>
      <c r="J511" s="221"/>
      <c r="K511" s="221"/>
      <c r="L511" s="221"/>
      <c r="M511" s="221"/>
      <c r="N511" s="144"/>
    </row>
    <row r="512" spans="1:14" hidden="1">
      <c r="A512" s="34"/>
      <c r="B512" s="34"/>
      <c r="D512" s="34"/>
      <c r="E512" s="88"/>
      <c r="F512" s="128"/>
      <c r="G512" s="56"/>
      <c r="J512" s="221"/>
      <c r="K512" s="221"/>
      <c r="L512" s="221"/>
      <c r="M512" s="221"/>
      <c r="N512" s="144"/>
    </row>
    <row r="513" spans="1:14" hidden="1">
      <c r="A513" s="34"/>
      <c r="B513" s="34"/>
      <c r="D513" s="34"/>
      <c r="E513" s="88"/>
      <c r="F513" s="128"/>
      <c r="G513" s="56"/>
      <c r="J513" s="221"/>
      <c r="K513" s="221"/>
      <c r="L513" s="221"/>
      <c r="M513" s="221"/>
      <c r="N513" s="144"/>
    </row>
    <row r="514" spans="1:14" hidden="1">
      <c r="A514" s="34"/>
      <c r="B514" s="34"/>
      <c r="D514" s="34"/>
      <c r="E514" s="88"/>
      <c r="F514" s="128"/>
      <c r="G514" s="56"/>
      <c r="J514" s="221"/>
      <c r="K514" s="221"/>
      <c r="L514" s="221"/>
      <c r="M514" s="221"/>
      <c r="N514" s="144"/>
    </row>
    <row r="515" spans="1:14" hidden="1">
      <c r="A515" s="34"/>
      <c r="B515" s="34"/>
      <c r="D515" s="34"/>
      <c r="E515" s="88"/>
      <c r="F515" s="128"/>
      <c r="G515" s="56"/>
      <c r="J515" s="221"/>
      <c r="K515" s="221"/>
      <c r="L515" s="221"/>
      <c r="M515" s="221"/>
      <c r="N515" s="144"/>
    </row>
    <row r="516" spans="1:14" hidden="1">
      <c r="A516" s="34"/>
      <c r="B516" s="34"/>
      <c r="D516" s="34"/>
      <c r="E516" s="88"/>
      <c r="F516" s="128"/>
      <c r="G516" s="56"/>
      <c r="J516" s="221"/>
      <c r="K516" s="221"/>
      <c r="L516" s="221"/>
      <c r="M516" s="221"/>
      <c r="N516" s="144"/>
    </row>
    <row r="517" spans="1:14" hidden="1">
      <c r="A517" s="34"/>
      <c r="B517" s="34"/>
      <c r="D517" s="34"/>
      <c r="E517" s="88"/>
      <c r="F517" s="128"/>
      <c r="G517" s="56"/>
      <c r="J517" s="221"/>
      <c r="K517" s="221"/>
      <c r="L517" s="221"/>
      <c r="M517" s="221"/>
      <c r="N517" s="144"/>
    </row>
    <row r="518" spans="1:14" hidden="1">
      <c r="A518" s="34"/>
      <c r="B518" s="34"/>
      <c r="D518" s="34"/>
      <c r="E518" s="88"/>
      <c r="F518" s="128"/>
      <c r="G518" s="56"/>
      <c r="J518" s="221"/>
      <c r="K518" s="221"/>
      <c r="L518" s="221"/>
      <c r="M518" s="221"/>
      <c r="N518" s="144"/>
    </row>
    <row r="519" spans="1:14" hidden="1">
      <c r="A519" s="34"/>
      <c r="B519" s="34"/>
      <c r="D519" s="34"/>
      <c r="E519" s="88"/>
      <c r="F519" s="128"/>
      <c r="G519" s="56"/>
      <c r="J519" s="221"/>
      <c r="K519" s="221"/>
      <c r="L519" s="221"/>
      <c r="M519" s="221"/>
      <c r="N519" s="144"/>
    </row>
    <row r="520" spans="1:14" hidden="1">
      <c r="A520" s="34"/>
      <c r="B520" s="34"/>
      <c r="D520" s="34"/>
      <c r="E520" s="88"/>
      <c r="F520" s="128"/>
      <c r="G520" s="56"/>
      <c r="J520" s="221"/>
      <c r="K520" s="221"/>
      <c r="L520" s="221"/>
      <c r="M520" s="221"/>
      <c r="N520" s="144"/>
    </row>
    <row r="521" spans="1:14" hidden="1">
      <c r="A521" s="34"/>
      <c r="B521" s="34"/>
      <c r="D521" s="34"/>
      <c r="E521" s="88"/>
      <c r="F521" s="128"/>
      <c r="G521" s="56"/>
      <c r="J521" s="221"/>
      <c r="K521" s="221"/>
      <c r="L521" s="221"/>
      <c r="M521" s="221"/>
      <c r="N521" s="144"/>
    </row>
    <row r="522" spans="1:14" hidden="1">
      <c r="A522" s="34"/>
      <c r="B522" s="34"/>
      <c r="D522" s="34"/>
      <c r="E522" s="88"/>
      <c r="F522" s="128"/>
      <c r="G522" s="56"/>
      <c r="J522" s="221"/>
      <c r="K522" s="221"/>
      <c r="L522" s="221"/>
      <c r="M522" s="221"/>
      <c r="N522" s="144"/>
    </row>
    <row r="523" spans="1:14" hidden="1">
      <c r="A523" s="34"/>
      <c r="B523" s="34"/>
      <c r="D523" s="34"/>
      <c r="E523" s="88"/>
      <c r="F523" s="128"/>
      <c r="G523" s="56"/>
      <c r="J523" s="221"/>
      <c r="K523" s="221"/>
      <c r="L523" s="221"/>
      <c r="M523" s="221"/>
      <c r="N523" s="144"/>
    </row>
    <row r="524" spans="1:14" hidden="1">
      <c r="A524" s="34"/>
      <c r="B524" s="34"/>
      <c r="D524" s="34"/>
      <c r="E524" s="88"/>
      <c r="F524" s="128"/>
      <c r="G524" s="56"/>
      <c r="J524" s="221"/>
      <c r="K524" s="221"/>
      <c r="L524" s="221"/>
      <c r="M524" s="221"/>
      <c r="N524" s="144"/>
    </row>
    <row r="525" spans="1:14" hidden="1">
      <c r="A525" s="34"/>
      <c r="B525" s="34"/>
      <c r="D525" s="34"/>
      <c r="E525" s="88"/>
      <c r="F525" s="128"/>
      <c r="G525" s="56"/>
      <c r="J525" s="221"/>
      <c r="K525" s="221"/>
      <c r="L525" s="221"/>
      <c r="M525" s="221"/>
      <c r="N525" s="144"/>
    </row>
    <row r="526" spans="1:14" hidden="1">
      <c r="A526" s="34"/>
      <c r="B526" s="34"/>
      <c r="D526" s="34"/>
      <c r="E526" s="88"/>
      <c r="F526" s="128"/>
      <c r="G526" s="56"/>
      <c r="J526" s="221"/>
      <c r="K526" s="221"/>
      <c r="L526" s="221"/>
      <c r="M526" s="221"/>
      <c r="N526" s="144"/>
    </row>
    <row r="527" spans="1:14" hidden="1">
      <c r="A527" s="34"/>
      <c r="B527" s="34"/>
      <c r="D527" s="34"/>
      <c r="E527" s="88"/>
      <c r="F527" s="128"/>
      <c r="G527" s="56"/>
      <c r="J527" s="221"/>
      <c r="K527" s="221"/>
      <c r="L527" s="221"/>
      <c r="M527" s="221"/>
      <c r="N527" s="144"/>
    </row>
    <row r="528" spans="1:14" hidden="1">
      <c r="A528" s="34"/>
      <c r="B528" s="34"/>
      <c r="D528" s="34"/>
      <c r="E528" s="88"/>
      <c r="F528" s="128"/>
      <c r="G528" s="56"/>
      <c r="J528" s="221"/>
      <c r="K528" s="221"/>
      <c r="L528" s="221"/>
      <c r="M528" s="221"/>
      <c r="N528" s="144"/>
    </row>
    <row r="529" spans="1:14" hidden="1">
      <c r="A529" s="34"/>
      <c r="B529" s="34"/>
      <c r="D529" s="34"/>
      <c r="E529" s="88"/>
      <c r="F529" s="128"/>
      <c r="G529" s="56"/>
      <c r="J529" s="221"/>
      <c r="K529" s="221"/>
      <c r="L529" s="221"/>
      <c r="M529" s="221"/>
      <c r="N529" s="144"/>
    </row>
    <row r="530" spans="1:14" hidden="1">
      <c r="A530" s="34"/>
      <c r="B530" s="34"/>
      <c r="D530" s="34"/>
      <c r="E530" s="88"/>
      <c r="F530" s="128"/>
      <c r="G530" s="56"/>
      <c r="J530" s="221"/>
      <c r="K530" s="221"/>
      <c r="L530" s="221"/>
      <c r="M530" s="221"/>
      <c r="N530" s="144"/>
    </row>
    <row r="531" spans="1:14" hidden="1">
      <c r="A531" s="34"/>
      <c r="B531" s="34"/>
      <c r="D531" s="34"/>
      <c r="E531" s="88"/>
      <c r="F531" s="128"/>
      <c r="G531" s="56"/>
      <c r="J531" s="221"/>
      <c r="K531" s="221"/>
      <c r="L531" s="221"/>
      <c r="M531" s="221"/>
      <c r="N531" s="144"/>
    </row>
    <row r="532" spans="1:14" hidden="1">
      <c r="A532" s="34"/>
      <c r="B532" s="34"/>
      <c r="D532" s="34"/>
      <c r="E532" s="88"/>
      <c r="F532" s="128"/>
      <c r="G532" s="56"/>
      <c r="J532" s="221"/>
      <c r="K532" s="221"/>
      <c r="L532" s="221"/>
      <c r="M532" s="221"/>
      <c r="N532" s="144"/>
    </row>
    <row r="533" spans="1:14" hidden="1">
      <c r="A533" s="34"/>
      <c r="B533" s="34"/>
      <c r="D533" s="34"/>
      <c r="E533" s="88"/>
      <c r="F533" s="128"/>
      <c r="G533" s="56"/>
      <c r="J533" s="221"/>
      <c r="K533" s="221"/>
      <c r="L533" s="221"/>
      <c r="M533" s="221"/>
      <c r="N533" s="144"/>
    </row>
    <row r="534" spans="1:14" hidden="1">
      <c r="A534" s="34"/>
      <c r="B534" s="34"/>
      <c r="D534" s="34"/>
      <c r="E534" s="88"/>
      <c r="F534" s="128"/>
      <c r="G534" s="56"/>
      <c r="J534" s="221"/>
      <c r="K534" s="221"/>
      <c r="L534" s="221"/>
      <c r="M534" s="221"/>
      <c r="N534" s="144"/>
    </row>
    <row r="535" spans="1:14" hidden="1">
      <c r="A535" s="34"/>
      <c r="B535" s="34"/>
      <c r="D535" s="34"/>
      <c r="E535" s="88"/>
      <c r="F535" s="128"/>
      <c r="G535" s="56"/>
      <c r="J535" s="221"/>
      <c r="K535" s="221"/>
      <c r="L535" s="221"/>
      <c r="M535" s="221"/>
      <c r="N535" s="144"/>
    </row>
    <row r="536" spans="1:14" hidden="1">
      <c r="A536" s="34"/>
      <c r="B536" s="34"/>
      <c r="D536" s="34"/>
      <c r="E536" s="88"/>
      <c r="F536" s="128"/>
      <c r="G536" s="56"/>
      <c r="J536" s="221"/>
      <c r="K536" s="221"/>
      <c r="L536" s="221"/>
      <c r="M536" s="221"/>
      <c r="N536" s="144"/>
    </row>
    <row r="537" spans="1:14" hidden="1">
      <c r="A537" s="34"/>
      <c r="B537" s="34"/>
      <c r="D537" s="34"/>
      <c r="E537" s="88"/>
      <c r="F537" s="128"/>
      <c r="G537" s="56"/>
      <c r="J537" s="221"/>
      <c r="K537" s="221"/>
      <c r="L537" s="221"/>
      <c r="M537" s="221"/>
      <c r="N537" s="144"/>
    </row>
    <row r="538" spans="1:14" hidden="1">
      <c r="A538" s="34"/>
      <c r="B538" s="34"/>
      <c r="D538" s="34"/>
      <c r="E538" s="88"/>
      <c r="F538" s="128"/>
      <c r="G538" s="56"/>
      <c r="J538" s="221"/>
      <c r="K538" s="221"/>
      <c r="L538" s="221"/>
      <c r="M538" s="221"/>
      <c r="N538" s="144"/>
    </row>
    <row r="539" spans="1:14" hidden="1">
      <c r="A539" s="34"/>
      <c r="B539" s="34"/>
      <c r="D539" s="34"/>
      <c r="E539" s="88"/>
      <c r="F539" s="128"/>
      <c r="G539" s="56"/>
      <c r="J539" s="221"/>
      <c r="K539" s="221"/>
      <c r="L539" s="221"/>
      <c r="M539" s="221"/>
      <c r="N539" s="144"/>
    </row>
    <row r="540" spans="1:14" hidden="1">
      <c r="A540" s="34"/>
      <c r="B540" s="34"/>
      <c r="D540" s="34"/>
      <c r="E540" s="88"/>
      <c r="F540" s="128"/>
      <c r="G540" s="56"/>
      <c r="J540" s="221"/>
      <c r="K540" s="221"/>
      <c r="L540" s="221"/>
      <c r="M540" s="221"/>
      <c r="N540" s="144"/>
    </row>
    <row r="541" spans="1:14" hidden="1">
      <c r="A541" s="34"/>
      <c r="B541" s="34"/>
      <c r="D541" s="34"/>
      <c r="E541" s="88"/>
      <c r="F541" s="128"/>
      <c r="G541" s="56"/>
      <c r="J541" s="221"/>
      <c r="K541" s="221"/>
      <c r="L541" s="221"/>
      <c r="M541" s="221"/>
      <c r="N541" s="144"/>
    </row>
    <row r="542" spans="1:14" hidden="1">
      <c r="A542" s="34"/>
      <c r="B542" s="34"/>
      <c r="D542" s="34"/>
      <c r="E542" s="88"/>
      <c r="F542" s="128"/>
      <c r="G542" s="56"/>
      <c r="J542" s="221"/>
      <c r="K542" s="221"/>
      <c r="L542" s="221"/>
      <c r="M542" s="221"/>
      <c r="N542" s="144"/>
    </row>
    <row r="543" spans="1:14" hidden="1">
      <c r="A543" s="34"/>
      <c r="B543" s="34"/>
      <c r="D543" s="34"/>
      <c r="E543" s="88"/>
      <c r="F543" s="128"/>
      <c r="G543" s="56"/>
      <c r="J543" s="221"/>
      <c r="K543" s="221"/>
      <c r="L543" s="221"/>
      <c r="M543" s="221"/>
      <c r="N543" s="144"/>
    </row>
    <row r="544" spans="1:14" hidden="1">
      <c r="A544" s="34"/>
      <c r="B544" s="34"/>
      <c r="D544" s="34"/>
      <c r="E544" s="88"/>
      <c r="F544" s="128"/>
      <c r="G544" s="56"/>
      <c r="J544" s="221"/>
      <c r="K544" s="221"/>
      <c r="L544" s="221"/>
      <c r="M544" s="221"/>
      <c r="N544" s="144"/>
    </row>
    <row r="545" spans="1:14" hidden="1">
      <c r="A545" s="34"/>
      <c r="B545" s="34"/>
      <c r="D545" s="34"/>
      <c r="E545" s="88"/>
      <c r="F545" s="128"/>
      <c r="G545" s="56"/>
      <c r="J545" s="221"/>
      <c r="K545" s="221"/>
      <c r="L545" s="221"/>
      <c r="M545" s="221"/>
      <c r="N545" s="144"/>
    </row>
    <row r="546" spans="1:14" hidden="1">
      <c r="A546" s="34"/>
      <c r="B546" s="34"/>
      <c r="D546" s="34"/>
      <c r="E546" s="88"/>
      <c r="F546" s="128"/>
      <c r="G546" s="56"/>
      <c r="J546" s="221"/>
      <c r="K546" s="221"/>
      <c r="L546" s="221"/>
      <c r="M546" s="221"/>
      <c r="N546" s="144"/>
    </row>
    <row r="547" spans="1:14" hidden="1">
      <c r="A547" s="34"/>
      <c r="B547" s="34"/>
      <c r="D547" s="34"/>
      <c r="E547" s="88"/>
      <c r="F547" s="128"/>
      <c r="G547" s="56"/>
      <c r="J547" s="221"/>
      <c r="K547" s="221"/>
      <c r="L547" s="221"/>
      <c r="M547" s="221"/>
      <c r="N547" s="144"/>
    </row>
    <row r="548" spans="1:14" hidden="1">
      <c r="A548" s="34"/>
      <c r="B548" s="34"/>
      <c r="D548" s="34"/>
      <c r="E548" s="88"/>
      <c r="F548" s="128"/>
      <c r="G548" s="56"/>
      <c r="J548" s="221"/>
      <c r="K548" s="221"/>
      <c r="L548" s="221"/>
      <c r="M548" s="221"/>
      <c r="N548" s="144"/>
    </row>
    <row r="549" spans="1:14" hidden="1">
      <c r="A549" s="34"/>
      <c r="B549" s="34"/>
      <c r="D549" s="34"/>
      <c r="E549" s="88"/>
      <c r="F549" s="128"/>
      <c r="G549" s="56"/>
      <c r="J549" s="221"/>
      <c r="K549" s="221"/>
      <c r="L549" s="221"/>
      <c r="M549" s="221"/>
      <c r="N549" s="144"/>
    </row>
    <row r="550" spans="1:14" hidden="1">
      <c r="A550" s="34"/>
      <c r="B550" s="34"/>
      <c r="D550" s="34"/>
      <c r="E550" s="88"/>
      <c r="F550" s="128"/>
      <c r="G550" s="56"/>
      <c r="J550" s="221"/>
      <c r="K550" s="221"/>
      <c r="L550" s="221"/>
      <c r="M550" s="221"/>
      <c r="N550" s="144"/>
    </row>
    <row r="551" spans="1:14" hidden="1">
      <c r="A551" s="34"/>
      <c r="B551" s="34"/>
      <c r="D551" s="34"/>
      <c r="E551" s="88"/>
      <c r="F551" s="128"/>
      <c r="G551" s="56"/>
      <c r="J551" s="221"/>
      <c r="K551" s="221"/>
      <c r="L551" s="221"/>
      <c r="M551" s="221"/>
      <c r="N551" s="144"/>
    </row>
    <row r="552" spans="1:14" hidden="1">
      <c r="A552" s="34"/>
      <c r="B552" s="34"/>
      <c r="D552" s="34"/>
      <c r="E552" s="88"/>
      <c r="F552" s="128"/>
      <c r="G552" s="56"/>
      <c r="J552" s="221"/>
      <c r="K552" s="221"/>
      <c r="L552" s="221"/>
      <c r="M552" s="221"/>
      <c r="N552" s="144"/>
    </row>
    <row r="553" spans="1:14" hidden="1">
      <c r="A553" s="34"/>
      <c r="B553" s="34"/>
      <c r="D553" s="34"/>
      <c r="E553" s="88"/>
      <c r="F553" s="128"/>
      <c r="G553" s="56"/>
      <c r="J553" s="221"/>
      <c r="K553" s="221"/>
      <c r="L553" s="221"/>
      <c r="M553" s="221"/>
      <c r="N553" s="144"/>
    </row>
    <row r="554" spans="1:14" hidden="1">
      <c r="A554" s="34"/>
      <c r="B554" s="34"/>
      <c r="D554" s="34"/>
      <c r="E554" s="88"/>
      <c r="F554" s="128"/>
      <c r="G554" s="56"/>
      <c r="J554" s="221"/>
      <c r="K554" s="221"/>
      <c r="L554" s="221"/>
      <c r="M554" s="221"/>
      <c r="N554" s="144"/>
    </row>
    <row r="555" spans="1:14" hidden="1">
      <c r="A555" s="34"/>
      <c r="B555" s="34"/>
      <c r="D555" s="34"/>
      <c r="E555" s="88"/>
      <c r="F555" s="128"/>
      <c r="G555" s="56"/>
      <c r="J555" s="221"/>
      <c r="K555" s="221"/>
      <c r="L555" s="221"/>
      <c r="M555" s="221"/>
      <c r="N555" s="144"/>
    </row>
    <row r="556" spans="1:14" hidden="1">
      <c r="A556" s="34"/>
      <c r="B556" s="34"/>
      <c r="D556" s="34"/>
      <c r="E556" s="88"/>
      <c r="F556" s="128"/>
      <c r="G556" s="56"/>
      <c r="J556" s="221"/>
      <c r="K556" s="221"/>
      <c r="L556" s="221"/>
      <c r="M556" s="221"/>
      <c r="N556" s="144"/>
    </row>
    <row r="557" spans="1:14" hidden="1">
      <c r="A557" s="34"/>
      <c r="B557" s="34"/>
      <c r="D557" s="34"/>
      <c r="E557" s="88"/>
      <c r="F557" s="128"/>
      <c r="G557" s="56"/>
      <c r="J557" s="221"/>
      <c r="K557" s="221"/>
      <c r="L557" s="221"/>
      <c r="M557" s="221"/>
      <c r="N557" s="144"/>
    </row>
    <row r="558" spans="1:14" hidden="1">
      <c r="A558" s="34"/>
      <c r="B558" s="34"/>
      <c r="D558" s="34"/>
      <c r="E558" s="88"/>
      <c r="F558" s="128"/>
      <c r="G558" s="56"/>
      <c r="J558" s="221"/>
      <c r="K558" s="221"/>
      <c r="L558" s="221"/>
      <c r="M558" s="221"/>
      <c r="N558" s="144"/>
    </row>
    <row r="559" spans="1:14" hidden="1">
      <c r="A559" s="34"/>
      <c r="B559" s="34"/>
      <c r="D559" s="34"/>
      <c r="E559" s="88"/>
      <c r="F559" s="128"/>
      <c r="G559" s="56"/>
      <c r="J559" s="221"/>
      <c r="K559" s="221"/>
      <c r="L559" s="221"/>
      <c r="M559" s="221"/>
      <c r="N559" s="144"/>
    </row>
    <row r="560" spans="1:14" hidden="1">
      <c r="A560" s="34"/>
      <c r="B560" s="34"/>
      <c r="D560" s="34"/>
      <c r="E560" s="88"/>
      <c r="F560" s="128"/>
      <c r="G560" s="56"/>
      <c r="J560" s="221"/>
      <c r="K560" s="221"/>
      <c r="L560" s="221"/>
      <c r="M560" s="221"/>
      <c r="N560" s="144"/>
    </row>
    <row r="561" spans="1:14" hidden="1">
      <c r="A561" s="34"/>
      <c r="B561" s="34"/>
      <c r="D561" s="34"/>
      <c r="E561" s="88"/>
      <c r="F561" s="128"/>
      <c r="G561" s="56"/>
      <c r="J561" s="221"/>
      <c r="K561" s="221"/>
      <c r="L561" s="221"/>
      <c r="M561" s="221"/>
      <c r="N561" s="144"/>
    </row>
    <row r="562" spans="1:14" hidden="1">
      <c r="A562" s="34"/>
      <c r="B562" s="34"/>
      <c r="D562" s="34"/>
      <c r="E562" s="88"/>
      <c r="F562" s="128"/>
      <c r="G562" s="56"/>
      <c r="J562" s="221"/>
      <c r="K562" s="221"/>
      <c r="L562" s="221"/>
      <c r="M562" s="221"/>
      <c r="N562" s="144"/>
    </row>
    <row r="563" spans="1:14" hidden="1">
      <c r="A563" s="34"/>
      <c r="B563" s="34"/>
      <c r="D563" s="34"/>
      <c r="E563" s="88"/>
      <c r="F563" s="128"/>
      <c r="G563" s="56"/>
      <c r="J563" s="221"/>
      <c r="K563" s="221"/>
      <c r="L563" s="221"/>
      <c r="M563" s="221"/>
      <c r="N563" s="144"/>
    </row>
    <row r="564" spans="1:14" hidden="1">
      <c r="A564" s="34"/>
      <c r="B564" s="34"/>
      <c r="D564" s="34"/>
      <c r="E564" s="88"/>
      <c r="F564" s="128"/>
      <c r="G564" s="56"/>
      <c r="J564" s="221"/>
      <c r="K564" s="221"/>
      <c r="L564" s="221"/>
      <c r="M564" s="221"/>
      <c r="N564" s="144"/>
    </row>
    <row r="565" spans="1:14" hidden="1">
      <c r="A565" s="34"/>
      <c r="B565" s="34"/>
      <c r="D565" s="34"/>
      <c r="E565" s="88"/>
      <c r="F565" s="128"/>
      <c r="G565" s="56"/>
      <c r="J565" s="221"/>
      <c r="K565" s="221"/>
      <c r="L565" s="221"/>
      <c r="M565" s="221"/>
      <c r="N565" s="144"/>
    </row>
    <row r="566" spans="1:14" hidden="1">
      <c r="A566" s="34"/>
      <c r="B566" s="34"/>
      <c r="D566" s="34"/>
      <c r="E566" s="88"/>
      <c r="F566" s="128"/>
      <c r="G566" s="56"/>
      <c r="J566" s="221"/>
      <c r="K566" s="221"/>
      <c r="L566" s="221"/>
      <c r="M566" s="221"/>
      <c r="N566" s="144"/>
    </row>
    <row r="567" spans="1:14" hidden="1">
      <c r="A567" s="34"/>
      <c r="B567" s="34"/>
      <c r="D567" s="34"/>
      <c r="E567" s="88"/>
      <c r="F567" s="128"/>
      <c r="G567" s="56"/>
      <c r="J567" s="221"/>
      <c r="K567" s="221"/>
      <c r="L567" s="221"/>
      <c r="M567" s="221"/>
      <c r="N567" s="144"/>
    </row>
    <row r="568" spans="1:14" hidden="1">
      <c r="A568" s="34"/>
      <c r="B568" s="34"/>
      <c r="D568" s="34"/>
      <c r="E568" s="88"/>
      <c r="F568" s="128"/>
      <c r="G568" s="56"/>
      <c r="J568" s="221"/>
      <c r="K568" s="221"/>
      <c r="L568" s="221"/>
      <c r="M568" s="221"/>
      <c r="N568" s="144"/>
    </row>
    <row r="569" spans="1:14" hidden="1">
      <c r="A569" s="34"/>
      <c r="B569" s="34"/>
      <c r="D569" s="34"/>
      <c r="E569" s="88"/>
      <c r="F569" s="128"/>
      <c r="G569" s="56"/>
      <c r="J569" s="221"/>
      <c r="K569" s="221"/>
      <c r="L569" s="221"/>
      <c r="M569" s="221"/>
      <c r="N569" s="144"/>
    </row>
    <row r="570" spans="1:14" hidden="1">
      <c r="A570" s="34"/>
      <c r="B570" s="34"/>
      <c r="D570" s="34"/>
      <c r="E570" s="88"/>
      <c r="F570" s="128"/>
      <c r="G570" s="56"/>
      <c r="J570" s="221"/>
      <c r="K570" s="221"/>
      <c r="L570" s="221"/>
      <c r="M570" s="221"/>
      <c r="N570" s="144"/>
    </row>
    <row r="571" spans="1:14" hidden="1">
      <c r="A571" s="34"/>
      <c r="B571" s="34"/>
      <c r="D571" s="34"/>
      <c r="E571" s="88"/>
      <c r="F571" s="128"/>
      <c r="G571" s="56"/>
      <c r="J571" s="221"/>
      <c r="K571" s="221"/>
      <c r="L571" s="221"/>
      <c r="M571" s="221"/>
      <c r="N571" s="144"/>
    </row>
    <row r="572" spans="1:14" hidden="1">
      <c r="A572" s="34"/>
      <c r="B572" s="34"/>
      <c r="D572" s="34"/>
      <c r="E572" s="88"/>
      <c r="F572" s="128"/>
      <c r="G572" s="56"/>
      <c r="J572" s="221"/>
      <c r="K572" s="221"/>
      <c r="L572" s="221"/>
      <c r="M572" s="221"/>
      <c r="N572" s="144"/>
    </row>
    <row r="573" spans="1:14" hidden="1">
      <c r="A573" s="34"/>
      <c r="B573" s="34"/>
      <c r="D573" s="34"/>
      <c r="E573" s="88"/>
      <c r="F573" s="128"/>
      <c r="G573" s="56"/>
      <c r="J573" s="221"/>
      <c r="K573" s="221"/>
      <c r="L573" s="221"/>
      <c r="M573" s="221"/>
      <c r="N573" s="144"/>
    </row>
    <row r="574" spans="1:14" hidden="1">
      <c r="A574" s="34"/>
      <c r="B574" s="34"/>
      <c r="D574" s="34"/>
      <c r="E574" s="88"/>
      <c r="F574" s="128"/>
      <c r="G574" s="56"/>
      <c r="J574" s="221"/>
      <c r="K574" s="221"/>
      <c r="L574" s="221"/>
      <c r="M574" s="221"/>
      <c r="N574" s="144"/>
    </row>
    <row r="575" spans="1:14" hidden="1">
      <c r="A575" s="34"/>
      <c r="B575" s="34"/>
      <c r="D575" s="34"/>
      <c r="E575" s="88"/>
      <c r="F575" s="128"/>
      <c r="G575" s="56"/>
      <c r="J575" s="221"/>
      <c r="K575" s="221"/>
      <c r="L575" s="221"/>
      <c r="M575" s="221"/>
      <c r="N575" s="144"/>
    </row>
    <row r="576" spans="1:14" hidden="1">
      <c r="A576" s="34"/>
      <c r="B576" s="34"/>
      <c r="D576" s="34"/>
      <c r="E576" s="88"/>
      <c r="F576" s="128"/>
      <c r="G576" s="56"/>
      <c r="J576" s="221"/>
      <c r="K576" s="221"/>
      <c r="L576" s="221"/>
      <c r="M576" s="221"/>
      <c r="N576" s="144"/>
    </row>
    <row r="577" spans="1:14" hidden="1">
      <c r="A577" s="34"/>
      <c r="B577" s="34"/>
      <c r="D577" s="34"/>
      <c r="E577" s="88"/>
      <c r="F577" s="128"/>
      <c r="G577" s="56"/>
      <c r="J577" s="221"/>
      <c r="K577" s="221"/>
      <c r="L577" s="221"/>
      <c r="M577" s="221"/>
      <c r="N577" s="144"/>
    </row>
    <row r="578" spans="1:14" hidden="1">
      <c r="A578" s="34"/>
      <c r="B578" s="34"/>
      <c r="D578" s="34"/>
      <c r="E578" s="88"/>
      <c r="F578" s="128"/>
      <c r="G578" s="56"/>
      <c r="J578" s="221"/>
      <c r="K578" s="221"/>
      <c r="L578" s="221"/>
      <c r="M578" s="221"/>
      <c r="N578" s="144"/>
    </row>
    <row r="579" spans="1:14" hidden="1">
      <c r="A579" s="34"/>
      <c r="B579" s="34"/>
      <c r="D579" s="34"/>
      <c r="E579" s="88"/>
      <c r="F579" s="128"/>
      <c r="G579" s="56"/>
      <c r="J579" s="221"/>
      <c r="K579" s="221"/>
      <c r="L579" s="221"/>
      <c r="M579" s="221"/>
      <c r="N579" s="144"/>
    </row>
    <row r="580" spans="1:14" hidden="1">
      <c r="A580" s="34"/>
      <c r="B580" s="34"/>
      <c r="D580" s="34"/>
      <c r="E580" s="88"/>
      <c r="F580" s="128"/>
      <c r="G580" s="56"/>
      <c r="J580" s="221"/>
      <c r="K580" s="221"/>
      <c r="L580" s="221"/>
      <c r="M580" s="221"/>
      <c r="N580" s="144"/>
    </row>
    <row r="581" spans="1:14" hidden="1">
      <c r="A581" s="34"/>
      <c r="B581" s="34"/>
      <c r="D581" s="34"/>
      <c r="E581" s="88"/>
      <c r="F581" s="128"/>
      <c r="G581" s="56"/>
      <c r="J581" s="221"/>
      <c r="K581" s="221"/>
      <c r="L581" s="221"/>
      <c r="M581" s="221"/>
      <c r="N581" s="144"/>
    </row>
    <row r="582" spans="1:14" hidden="1">
      <c r="A582" s="34"/>
      <c r="B582" s="34"/>
      <c r="D582" s="34"/>
      <c r="E582" s="88"/>
      <c r="F582" s="128"/>
      <c r="G582" s="56"/>
      <c r="J582" s="221"/>
      <c r="K582" s="221"/>
      <c r="L582" s="221"/>
      <c r="M582" s="221"/>
      <c r="N582" s="144"/>
    </row>
    <row r="583" spans="1:14" hidden="1">
      <c r="A583" s="34"/>
      <c r="B583" s="34"/>
      <c r="D583" s="34"/>
      <c r="E583" s="88"/>
      <c r="F583" s="128"/>
      <c r="G583" s="56"/>
      <c r="J583" s="221"/>
      <c r="K583" s="221"/>
      <c r="L583" s="221"/>
      <c r="M583" s="221"/>
      <c r="N583" s="144"/>
    </row>
    <row r="584" spans="1:14" hidden="1">
      <c r="A584" s="34"/>
      <c r="B584" s="34"/>
      <c r="D584" s="34"/>
      <c r="E584" s="88"/>
      <c r="F584" s="128"/>
      <c r="G584" s="56"/>
      <c r="J584" s="221"/>
      <c r="K584" s="221"/>
      <c r="L584" s="221"/>
      <c r="M584" s="221"/>
      <c r="N584" s="144"/>
    </row>
    <row r="585" spans="1:14" hidden="1">
      <c r="A585" s="34"/>
      <c r="B585" s="34"/>
      <c r="D585" s="34"/>
      <c r="E585" s="88"/>
      <c r="F585" s="128"/>
      <c r="G585" s="56"/>
      <c r="J585" s="221"/>
      <c r="K585" s="221"/>
      <c r="L585" s="221"/>
      <c r="M585" s="221"/>
      <c r="N585" s="144"/>
    </row>
    <row r="586" spans="1:14" hidden="1">
      <c r="A586" s="34"/>
      <c r="B586" s="34"/>
      <c r="D586" s="34"/>
      <c r="E586" s="88"/>
      <c r="F586" s="128"/>
      <c r="G586" s="56"/>
      <c r="J586" s="221"/>
      <c r="K586" s="221"/>
      <c r="L586" s="221"/>
      <c r="M586" s="221"/>
      <c r="N586" s="144"/>
    </row>
    <row r="587" spans="1:14" hidden="1">
      <c r="A587" s="34"/>
      <c r="B587" s="34"/>
      <c r="D587" s="34"/>
      <c r="E587" s="88"/>
      <c r="F587" s="128"/>
      <c r="G587" s="56"/>
      <c r="J587" s="221"/>
      <c r="K587" s="221"/>
      <c r="L587" s="221"/>
      <c r="M587" s="221"/>
      <c r="N587" s="144"/>
    </row>
    <row r="588" spans="1:14" hidden="1">
      <c r="A588" s="34"/>
      <c r="B588" s="34"/>
      <c r="D588" s="34"/>
      <c r="E588" s="88"/>
      <c r="F588" s="128"/>
      <c r="G588" s="56"/>
      <c r="J588" s="221"/>
      <c r="K588" s="221"/>
      <c r="L588" s="221"/>
      <c r="M588" s="221"/>
      <c r="N588" s="144"/>
    </row>
    <row r="589" spans="1:14" hidden="1">
      <c r="A589" s="34"/>
      <c r="B589" s="34"/>
      <c r="D589" s="34"/>
      <c r="E589" s="88"/>
      <c r="F589" s="128"/>
      <c r="G589" s="56"/>
      <c r="J589" s="221"/>
      <c r="K589" s="221"/>
      <c r="L589" s="221"/>
      <c r="M589" s="221"/>
      <c r="N589" s="144"/>
    </row>
    <row r="590" spans="1:14" hidden="1">
      <c r="A590" s="34"/>
      <c r="B590" s="34"/>
      <c r="D590" s="34"/>
      <c r="E590" s="88"/>
      <c r="F590" s="128"/>
      <c r="G590" s="56"/>
      <c r="J590" s="221"/>
      <c r="K590" s="221"/>
      <c r="L590" s="221"/>
      <c r="M590" s="221"/>
      <c r="N590" s="144"/>
    </row>
    <row r="591" spans="1:14" hidden="1">
      <c r="A591" s="34"/>
      <c r="B591" s="34"/>
      <c r="D591" s="34"/>
      <c r="E591" s="88"/>
      <c r="F591" s="128"/>
      <c r="G591" s="56"/>
      <c r="J591" s="221"/>
      <c r="K591" s="221"/>
      <c r="L591" s="221"/>
      <c r="M591" s="221"/>
      <c r="N591" s="144"/>
    </row>
    <row r="592" spans="1:14" hidden="1">
      <c r="A592" s="34"/>
      <c r="B592" s="34"/>
      <c r="D592" s="34"/>
      <c r="E592" s="88"/>
      <c r="F592" s="128"/>
      <c r="G592" s="56"/>
      <c r="J592" s="221"/>
      <c r="K592" s="221"/>
      <c r="L592" s="221"/>
      <c r="M592" s="221"/>
      <c r="N592" s="144"/>
    </row>
    <row r="593" spans="1:14" hidden="1">
      <c r="A593" s="34"/>
      <c r="B593" s="34"/>
      <c r="D593" s="34"/>
      <c r="E593" s="88"/>
      <c r="F593" s="128"/>
      <c r="G593" s="56"/>
      <c r="J593" s="221"/>
      <c r="K593" s="221"/>
      <c r="L593" s="221"/>
      <c r="M593" s="221"/>
      <c r="N593" s="144"/>
    </row>
    <row r="594" spans="1:14" hidden="1">
      <c r="A594" s="34"/>
      <c r="B594" s="34"/>
      <c r="D594" s="34"/>
      <c r="E594" s="88"/>
      <c r="F594" s="128"/>
      <c r="G594" s="56"/>
      <c r="J594" s="221"/>
      <c r="K594" s="221"/>
      <c r="L594" s="221"/>
      <c r="M594" s="221"/>
      <c r="N594" s="144"/>
    </row>
    <row r="595" spans="1:14" hidden="1">
      <c r="A595" s="34"/>
      <c r="B595" s="34"/>
      <c r="D595" s="34"/>
      <c r="E595" s="88"/>
      <c r="F595" s="128"/>
      <c r="G595" s="56"/>
      <c r="J595" s="221"/>
      <c r="K595" s="221"/>
      <c r="L595" s="221"/>
      <c r="M595" s="221"/>
      <c r="N595" s="144"/>
    </row>
    <row r="596" spans="1:14" hidden="1">
      <c r="A596" s="34"/>
      <c r="B596" s="34"/>
      <c r="D596" s="34"/>
      <c r="E596" s="88"/>
      <c r="F596" s="128"/>
      <c r="G596" s="56"/>
      <c r="J596" s="221"/>
      <c r="K596" s="221"/>
      <c r="L596" s="221"/>
      <c r="M596" s="221"/>
      <c r="N596" s="144"/>
    </row>
    <row r="597" spans="1:14" hidden="1">
      <c r="A597" s="34"/>
      <c r="B597" s="34"/>
      <c r="D597" s="34"/>
      <c r="E597" s="88"/>
      <c r="F597" s="128"/>
      <c r="G597" s="56"/>
      <c r="J597" s="221"/>
      <c r="K597" s="221"/>
      <c r="L597" s="221"/>
      <c r="M597" s="221"/>
      <c r="N597" s="144"/>
    </row>
    <row r="598" spans="1:14" hidden="1">
      <c r="A598" s="34"/>
      <c r="B598" s="34"/>
      <c r="D598" s="34"/>
      <c r="E598" s="88"/>
      <c r="F598" s="128"/>
      <c r="G598" s="56"/>
      <c r="J598" s="221"/>
      <c r="K598" s="221"/>
      <c r="L598" s="221"/>
      <c r="M598" s="221"/>
      <c r="N598" s="144"/>
    </row>
    <row r="599" spans="1:14" hidden="1">
      <c r="A599" s="34"/>
      <c r="B599" s="34"/>
      <c r="D599" s="34"/>
      <c r="E599" s="88"/>
      <c r="F599" s="128"/>
      <c r="G599" s="56"/>
      <c r="J599" s="221"/>
      <c r="K599" s="221"/>
      <c r="L599" s="221"/>
      <c r="M599" s="221"/>
      <c r="N599" s="144"/>
    </row>
    <row r="600" spans="1:14" hidden="1">
      <c r="A600" s="34"/>
      <c r="B600" s="34"/>
      <c r="D600" s="34"/>
      <c r="E600" s="88"/>
      <c r="F600" s="128"/>
      <c r="G600" s="56"/>
      <c r="J600" s="221"/>
      <c r="K600" s="221"/>
      <c r="L600" s="221"/>
      <c r="M600" s="221"/>
      <c r="N600" s="144"/>
    </row>
    <row r="601" spans="1:14" hidden="1">
      <c r="A601" s="34"/>
      <c r="B601" s="34"/>
      <c r="D601" s="34"/>
      <c r="E601" s="88"/>
      <c r="F601" s="128"/>
      <c r="G601" s="56"/>
      <c r="J601" s="221"/>
      <c r="K601" s="221"/>
      <c r="L601" s="221"/>
      <c r="M601" s="221"/>
      <c r="N601" s="144"/>
    </row>
    <row r="602" spans="1:14" hidden="1">
      <c r="A602" s="34"/>
      <c r="B602" s="34"/>
      <c r="D602" s="34"/>
      <c r="E602" s="88"/>
      <c r="F602" s="128"/>
      <c r="G602" s="56"/>
      <c r="J602" s="221"/>
      <c r="K602" s="221"/>
      <c r="L602" s="221"/>
      <c r="M602" s="221"/>
      <c r="N602" s="144"/>
    </row>
    <row r="603" spans="1:14" hidden="1">
      <c r="A603" s="34"/>
      <c r="B603" s="34"/>
      <c r="D603" s="34"/>
      <c r="E603" s="88"/>
      <c r="F603" s="128"/>
      <c r="G603" s="56"/>
      <c r="J603" s="221"/>
      <c r="K603" s="221"/>
      <c r="L603" s="221"/>
      <c r="M603" s="221"/>
      <c r="N603" s="144"/>
    </row>
    <row r="604" spans="1:14" hidden="1">
      <c r="A604" s="34"/>
      <c r="B604" s="34"/>
      <c r="D604" s="34"/>
      <c r="E604" s="88"/>
      <c r="F604" s="128"/>
      <c r="G604" s="56"/>
      <c r="J604" s="221"/>
      <c r="K604" s="221"/>
      <c r="L604" s="221"/>
      <c r="M604" s="221"/>
      <c r="N604" s="144"/>
    </row>
    <row r="605" spans="1:14" hidden="1">
      <c r="A605" s="34"/>
      <c r="B605" s="34"/>
      <c r="D605" s="34"/>
      <c r="E605" s="88"/>
      <c r="F605" s="128"/>
      <c r="G605" s="56"/>
      <c r="J605" s="221"/>
      <c r="K605" s="221"/>
      <c r="L605" s="221"/>
      <c r="M605" s="221"/>
      <c r="N605" s="144"/>
    </row>
    <row r="606" spans="1:14" hidden="1">
      <c r="A606" s="34"/>
      <c r="B606" s="34"/>
      <c r="D606" s="34"/>
      <c r="E606" s="88"/>
      <c r="F606" s="128"/>
      <c r="G606" s="56"/>
      <c r="J606" s="221"/>
      <c r="K606" s="221"/>
      <c r="L606" s="221"/>
      <c r="M606" s="221"/>
      <c r="N606" s="144"/>
    </row>
    <row r="607" spans="1:14" hidden="1">
      <c r="A607" s="34"/>
      <c r="B607" s="34"/>
      <c r="D607" s="34"/>
      <c r="E607" s="88"/>
      <c r="F607" s="128"/>
      <c r="G607" s="56"/>
      <c r="J607" s="221"/>
      <c r="K607" s="221"/>
      <c r="L607" s="221"/>
      <c r="M607" s="221"/>
      <c r="N607" s="144"/>
    </row>
    <row r="608" spans="1:14" hidden="1">
      <c r="A608" s="34"/>
      <c r="B608" s="34"/>
      <c r="D608" s="34"/>
      <c r="E608" s="88"/>
      <c r="F608" s="128"/>
      <c r="G608" s="56"/>
      <c r="J608" s="221"/>
      <c r="K608" s="221"/>
      <c r="L608" s="221"/>
      <c r="M608" s="221"/>
      <c r="N608" s="144"/>
    </row>
    <row r="609" spans="1:14" hidden="1">
      <c r="A609" s="34"/>
      <c r="B609" s="34"/>
      <c r="D609" s="34"/>
      <c r="E609" s="88"/>
      <c r="F609" s="128"/>
      <c r="G609" s="56"/>
      <c r="J609" s="221"/>
      <c r="K609" s="221"/>
      <c r="L609" s="221"/>
      <c r="M609" s="221"/>
      <c r="N609" s="144"/>
    </row>
    <row r="610" spans="1:14" hidden="1">
      <c r="A610" s="34"/>
      <c r="B610" s="34"/>
      <c r="D610" s="34"/>
      <c r="E610" s="88"/>
      <c r="F610" s="128"/>
      <c r="G610" s="56"/>
      <c r="J610" s="221"/>
      <c r="K610" s="221"/>
      <c r="L610" s="221"/>
      <c r="M610" s="221"/>
      <c r="N610" s="144"/>
    </row>
    <row r="611" spans="1:14" hidden="1">
      <c r="A611" s="34"/>
      <c r="B611" s="34"/>
      <c r="D611" s="34"/>
      <c r="E611" s="88"/>
      <c r="F611" s="128"/>
      <c r="G611" s="56"/>
      <c r="J611" s="221"/>
      <c r="K611" s="221"/>
      <c r="L611" s="221"/>
      <c r="M611" s="221"/>
      <c r="N611" s="144"/>
    </row>
    <row r="612" spans="1:14" hidden="1">
      <c r="A612" s="34"/>
      <c r="B612" s="34"/>
      <c r="D612" s="34"/>
      <c r="E612" s="88"/>
      <c r="F612" s="128"/>
      <c r="G612" s="56"/>
      <c r="J612" s="221"/>
      <c r="K612" s="221"/>
      <c r="L612" s="221"/>
      <c r="M612" s="221"/>
      <c r="N612" s="144"/>
    </row>
    <row r="613" spans="1:14" hidden="1">
      <c r="A613" s="34"/>
      <c r="B613" s="34"/>
      <c r="D613" s="34"/>
      <c r="E613" s="88"/>
      <c r="F613" s="128"/>
      <c r="G613" s="56"/>
      <c r="J613" s="221"/>
      <c r="K613" s="221"/>
      <c r="L613" s="221"/>
      <c r="M613" s="221"/>
      <c r="N613" s="144"/>
    </row>
    <row r="614" spans="1:14" hidden="1">
      <c r="A614" s="34"/>
      <c r="B614" s="34"/>
      <c r="D614" s="34"/>
      <c r="E614" s="88"/>
      <c r="F614" s="128"/>
      <c r="G614" s="56"/>
      <c r="J614" s="221"/>
      <c r="K614" s="221"/>
      <c r="L614" s="221"/>
      <c r="M614" s="221"/>
      <c r="N614" s="144"/>
    </row>
    <row r="615" spans="1:14" hidden="1">
      <c r="A615" s="34"/>
      <c r="B615" s="34"/>
      <c r="D615" s="34"/>
      <c r="E615" s="88"/>
      <c r="F615" s="128"/>
      <c r="G615" s="56"/>
      <c r="J615" s="221"/>
      <c r="K615" s="221"/>
      <c r="L615" s="221"/>
      <c r="M615" s="221"/>
      <c r="N615" s="144"/>
    </row>
    <row r="616" spans="1:14" hidden="1">
      <c r="A616" s="34"/>
      <c r="B616" s="34"/>
      <c r="D616" s="34"/>
      <c r="E616" s="88"/>
      <c r="F616" s="128"/>
      <c r="G616" s="56"/>
      <c r="J616" s="221"/>
      <c r="K616" s="221"/>
      <c r="L616" s="221"/>
      <c r="M616" s="221"/>
      <c r="N616" s="144"/>
    </row>
    <row r="617" spans="1:14" hidden="1">
      <c r="A617" s="34"/>
      <c r="B617" s="34"/>
      <c r="D617" s="34"/>
      <c r="E617" s="88"/>
      <c r="F617" s="128"/>
      <c r="G617" s="56"/>
      <c r="J617" s="221"/>
      <c r="K617" s="221"/>
      <c r="L617" s="221"/>
      <c r="M617" s="221"/>
      <c r="N617" s="144"/>
    </row>
    <row r="618" spans="1:14" hidden="1">
      <c r="A618" s="34"/>
      <c r="B618" s="34"/>
      <c r="D618" s="34"/>
      <c r="E618" s="88"/>
      <c r="F618" s="128"/>
      <c r="G618" s="56"/>
      <c r="J618" s="221"/>
      <c r="K618" s="221"/>
      <c r="L618" s="221"/>
      <c r="M618" s="221"/>
      <c r="N618" s="144"/>
    </row>
    <row r="619" spans="1:14" hidden="1">
      <c r="A619" s="34"/>
      <c r="B619" s="34"/>
      <c r="D619" s="34"/>
      <c r="E619" s="88"/>
      <c r="F619" s="128"/>
      <c r="G619" s="56"/>
      <c r="J619" s="221"/>
      <c r="K619" s="221"/>
      <c r="L619" s="221"/>
      <c r="M619" s="221"/>
      <c r="N619" s="144"/>
    </row>
    <row r="620" spans="1:14" hidden="1">
      <c r="A620" s="34"/>
      <c r="B620" s="34"/>
      <c r="D620" s="34"/>
      <c r="E620" s="88"/>
      <c r="F620" s="128"/>
      <c r="G620" s="56"/>
      <c r="J620" s="221"/>
      <c r="K620" s="221"/>
      <c r="L620" s="221"/>
      <c r="M620" s="221"/>
      <c r="N620" s="144"/>
    </row>
    <row r="621" spans="1:14" hidden="1">
      <c r="A621" s="34"/>
      <c r="B621" s="34"/>
      <c r="D621" s="34"/>
      <c r="E621" s="88"/>
      <c r="F621" s="128"/>
      <c r="G621" s="56"/>
      <c r="J621" s="221"/>
      <c r="K621" s="221"/>
      <c r="L621" s="221"/>
      <c r="M621" s="221"/>
      <c r="N621" s="144"/>
    </row>
    <row r="622" spans="1:14" hidden="1">
      <c r="A622" s="34"/>
      <c r="B622" s="34"/>
      <c r="D622" s="34"/>
      <c r="E622" s="88"/>
      <c r="F622" s="128"/>
      <c r="G622" s="56"/>
      <c r="J622" s="221"/>
      <c r="K622" s="221"/>
      <c r="L622" s="221"/>
      <c r="M622" s="221"/>
      <c r="N622" s="144"/>
    </row>
    <row r="623" spans="1:14" hidden="1">
      <c r="A623" s="34"/>
      <c r="B623" s="34"/>
      <c r="D623" s="34"/>
      <c r="E623" s="88"/>
      <c r="F623" s="128"/>
      <c r="G623" s="56"/>
      <c r="J623" s="221"/>
      <c r="K623" s="221"/>
      <c r="L623" s="221"/>
      <c r="M623" s="221"/>
      <c r="N623" s="144"/>
    </row>
    <row r="624" spans="1:14" hidden="1">
      <c r="A624" s="34"/>
      <c r="B624" s="34"/>
      <c r="D624" s="34"/>
      <c r="E624" s="88"/>
      <c r="F624" s="128"/>
      <c r="G624" s="56"/>
      <c r="J624" s="221"/>
      <c r="K624" s="221"/>
      <c r="L624" s="221"/>
      <c r="M624" s="221"/>
      <c r="N624" s="144"/>
    </row>
    <row r="625" spans="1:14" hidden="1">
      <c r="A625" s="34"/>
      <c r="B625" s="34"/>
      <c r="D625" s="34"/>
      <c r="E625" s="88"/>
      <c r="F625" s="128"/>
      <c r="G625" s="56"/>
      <c r="J625" s="221"/>
      <c r="K625" s="221"/>
      <c r="L625" s="221"/>
      <c r="M625" s="221"/>
      <c r="N625" s="144"/>
    </row>
    <row r="626" spans="1:14" hidden="1">
      <c r="A626" s="34"/>
      <c r="B626" s="34"/>
      <c r="D626" s="34"/>
      <c r="E626" s="88"/>
      <c r="F626" s="128"/>
      <c r="G626" s="56"/>
      <c r="J626" s="221"/>
      <c r="K626" s="221"/>
      <c r="L626" s="221"/>
      <c r="M626" s="221"/>
      <c r="N626" s="144"/>
    </row>
    <row r="627" spans="1:14" hidden="1">
      <c r="A627" s="34"/>
      <c r="B627" s="34"/>
      <c r="D627" s="34"/>
      <c r="E627" s="88"/>
      <c r="F627" s="128"/>
      <c r="G627" s="56"/>
      <c r="J627" s="221"/>
      <c r="K627" s="221"/>
      <c r="L627" s="221"/>
      <c r="M627" s="221"/>
      <c r="N627" s="144"/>
    </row>
    <row r="628" spans="1:14" hidden="1">
      <c r="A628" s="34"/>
      <c r="B628" s="34"/>
      <c r="D628" s="34"/>
      <c r="E628" s="88"/>
      <c r="F628" s="128"/>
      <c r="G628" s="56"/>
      <c r="J628" s="221"/>
      <c r="K628" s="221"/>
      <c r="L628" s="221"/>
      <c r="M628" s="221"/>
      <c r="N628" s="144"/>
    </row>
    <row r="629" spans="1:14" hidden="1">
      <c r="A629" s="34"/>
      <c r="B629" s="34"/>
      <c r="D629" s="34"/>
      <c r="E629" s="88"/>
      <c r="F629" s="128"/>
      <c r="G629" s="56"/>
      <c r="J629" s="221"/>
      <c r="K629" s="221"/>
      <c r="L629" s="221"/>
      <c r="M629" s="221"/>
      <c r="N629" s="144"/>
    </row>
    <row r="630" spans="1:14" hidden="1">
      <c r="A630" s="34"/>
      <c r="B630" s="34"/>
      <c r="D630" s="34"/>
      <c r="E630" s="88"/>
      <c r="F630" s="128"/>
      <c r="G630" s="56"/>
      <c r="J630" s="221"/>
      <c r="K630" s="221"/>
      <c r="L630" s="221"/>
      <c r="M630" s="221"/>
      <c r="N630" s="144"/>
    </row>
    <row r="631" spans="1:14" hidden="1">
      <c r="A631" s="34"/>
      <c r="B631" s="34"/>
      <c r="D631" s="34"/>
      <c r="E631" s="88"/>
      <c r="F631" s="128"/>
      <c r="G631" s="56"/>
      <c r="J631" s="221"/>
      <c r="K631" s="221"/>
      <c r="L631" s="221"/>
      <c r="M631" s="221"/>
      <c r="N631" s="144"/>
    </row>
    <row r="632" spans="1:14" hidden="1">
      <c r="A632" s="34"/>
      <c r="B632" s="34"/>
      <c r="D632" s="34"/>
      <c r="E632" s="88"/>
      <c r="F632" s="128"/>
      <c r="G632" s="56"/>
      <c r="J632" s="221"/>
      <c r="K632" s="221"/>
      <c r="L632" s="221"/>
      <c r="M632" s="221"/>
      <c r="N632" s="144"/>
    </row>
    <row r="633" spans="1:14" hidden="1">
      <c r="A633" s="34"/>
      <c r="B633" s="34"/>
      <c r="D633" s="34"/>
      <c r="E633" s="88"/>
      <c r="F633" s="128"/>
      <c r="G633" s="56"/>
      <c r="J633" s="221"/>
      <c r="K633" s="221"/>
      <c r="L633" s="221"/>
      <c r="M633" s="221"/>
      <c r="N633" s="144"/>
    </row>
    <row r="634" spans="1:14" hidden="1">
      <c r="A634" s="34"/>
      <c r="B634" s="34"/>
      <c r="D634" s="34"/>
      <c r="E634" s="88"/>
      <c r="F634" s="128"/>
      <c r="G634" s="56"/>
      <c r="J634" s="221"/>
      <c r="K634" s="221"/>
      <c r="L634" s="221"/>
      <c r="M634" s="221"/>
      <c r="N634" s="144"/>
    </row>
    <row r="635" spans="1:14" hidden="1">
      <c r="A635" s="34"/>
      <c r="B635" s="34"/>
      <c r="D635" s="34"/>
      <c r="E635" s="88"/>
      <c r="F635" s="128"/>
      <c r="G635" s="56"/>
      <c r="J635" s="221"/>
      <c r="K635" s="221"/>
      <c r="L635" s="221"/>
      <c r="M635" s="221"/>
      <c r="N635" s="144"/>
    </row>
    <row r="636" spans="1:14" hidden="1">
      <c r="A636" s="34"/>
      <c r="B636" s="34"/>
      <c r="D636" s="34"/>
      <c r="E636" s="88"/>
      <c r="F636" s="128"/>
      <c r="G636" s="56"/>
      <c r="J636" s="221"/>
      <c r="K636" s="221"/>
      <c r="L636" s="221"/>
      <c r="M636" s="221"/>
      <c r="N636" s="144"/>
    </row>
    <row r="637" spans="1:14" hidden="1">
      <c r="A637" s="34"/>
      <c r="B637" s="34"/>
      <c r="D637" s="34"/>
      <c r="E637" s="88"/>
      <c r="F637" s="128"/>
      <c r="G637" s="56"/>
      <c r="J637" s="221"/>
      <c r="K637" s="221"/>
      <c r="L637" s="221"/>
      <c r="M637" s="221"/>
      <c r="N637" s="144"/>
    </row>
    <row r="638" spans="1:14" hidden="1">
      <c r="A638" s="34"/>
      <c r="B638" s="34"/>
      <c r="D638" s="34"/>
      <c r="E638" s="88"/>
      <c r="F638" s="128"/>
      <c r="G638" s="56"/>
      <c r="J638" s="221"/>
      <c r="K638" s="221"/>
      <c r="L638" s="221"/>
      <c r="M638" s="221"/>
      <c r="N638" s="144"/>
    </row>
    <row r="639" spans="1:14" hidden="1">
      <c r="A639" s="34"/>
      <c r="B639" s="34"/>
      <c r="D639" s="34"/>
      <c r="E639" s="88"/>
      <c r="F639" s="128"/>
      <c r="G639" s="56"/>
      <c r="J639" s="221"/>
      <c r="K639" s="221"/>
      <c r="L639" s="221"/>
      <c r="M639" s="221"/>
      <c r="N639" s="144"/>
    </row>
    <row r="640" spans="1:14" hidden="1">
      <c r="A640" s="34"/>
      <c r="B640" s="34"/>
      <c r="D640" s="34"/>
      <c r="E640" s="88"/>
      <c r="F640" s="128"/>
      <c r="G640" s="56"/>
      <c r="J640" s="221"/>
      <c r="K640" s="221"/>
      <c r="L640" s="221"/>
      <c r="M640" s="221"/>
      <c r="N640" s="144"/>
    </row>
    <row r="641" spans="1:14" hidden="1">
      <c r="A641" s="34"/>
      <c r="B641" s="34"/>
      <c r="D641" s="34"/>
      <c r="E641" s="88"/>
      <c r="F641" s="128"/>
      <c r="G641" s="56"/>
      <c r="J641" s="221"/>
      <c r="K641" s="221"/>
      <c r="L641" s="221"/>
      <c r="M641" s="221"/>
      <c r="N641" s="144"/>
    </row>
    <row r="642" spans="1:14" hidden="1">
      <c r="A642" s="34"/>
      <c r="B642" s="34"/>
      <c r="D642" s="34"/>
      <c r="E642" s="88"/>
      <c r="F642" s="128"/>
      <c r="G642" s="56"/>
      <c r="J642" s="221"/>
      <c r="K642" s="221"/>
      <c r="L642" s="221"/>
      <c r="M642" s="221"/>
      <c r="N642" s="144"/>
    </row>
    <row r="643" spans="1:14" hidden="1">
      <c r="A643" s="34"/>
      <c r="B643" s="34"/>
      <c r="D643" s="34"/>
      <c r="E643" s="88"/>
      <c r="F643" s="128"/>
      <c r="G643" s="56"/>
      <c r="J643" s="221"/>
      <c r="K643" s="221"/>
      <c r="L643" s="221"/>
      <c r="M643" s="221"/>
      <c r="N643" s="144"/>
    </row>
    <row r="644" spans="1:14" hidden="1">
      <c r="A644" s="34"/>
      <c r="B644" s="34"/>
      <c r="D644" s="34"/>
      <c r="E644" s="88"/>
      <c r="F644" s="128"/>
      <c r="G644" s="56"/>
      <c r="J644" s="221"/>
      <c r="K644" s="221"/>
      <c r="L644" s="221"/>
      <c r="M644" s="221"/>
      <c r="N644" s="144"/>
    </row>
    <row r="645" spans="1:14" hidden="1">
      <c r="A645" s="34"/>
      <c r="B645" s="34"/>
      <c r="D645" s="34"/>
      <c r="E645" s="88"/>
      <c r="F645" s="128"/>
      <c r="G645" s="56"/>
      <c r="J645" s="221"/>
      <c r="K645" s="221"/>
      <c r="L645" s="221"/>
      <c r="M645" s="221"/>
      <c r="N645" s="144"/>
    </row>
    <row r="646" spans="1:14" hidden="1">
      <c r="A646" s="34"/>
      <c r="B646" s="34"/>
      <c r="D646" s="34"/>
      <c r="E646" s="88"/>
      <c r="F646" s="128"/>
      <c r="G646" s="56"/>
      <c r="J646" s="221"/>
      <c r="K646" s="221"/>
      <c r="L646" s="221"/>
      <c r="M646" s="221"/>
      <c r="N646" s="144"/>
    </row>
    <row r="647" spans="1:14" hidden="1">
      <c r="A647" s="34"/>
      <c r="B647" s="34"/>
      <c r="D647" s="34"/>
      <c r="E647" s="88"/>
      <c r="F647" s="128"/>
      <c r="G647" s="56"/>
      <c r="J647" s="221"/>
      <c r="K647" s="221"/>
      <c r="L647" s="221"/>
      <c r="M647" s="221"/>
      <c r="N647" s="144"/>
    </row>
    <row r="648" spans="1:14" hidden="1">
      <c r="A648" s="34"/>
      <c r="B648" s="34"/>
      <c r="D648" s="34"/>
      <c r="E648" s="88"/>
      <c r="F648" s="128"/>
      <c r="G648" s="56"/>
      <c r="J648" s="221"/>
      <c r="K648" s="221"/>
      <c r="L648" s="221"/>
      <c r="M648" s="221"/>
      <c r="N648" s="144"/>
    </row>
    <row r="649" spans="1:14" hidden="1">
      <c r="A649" s="34"/>
      <c r="B649" s="34"/>
      <c r="D649" s="34"/>
      <c r="E649" s="88"/>
      <c r="F649" s="128"/>
      <c r="G649" s="56"/>
      <c r="J649" s="221"/>
      <c r="K649" s="221"/>
      <c r="L649" s="221"/>
      <c r="M649" s="221"/>
      <c r="N649" s="144"/>
    </row>
    <row r="650" spans="1:14" hidden="1">
      <c r="A650" s="34"/>
      <c r="B650" s="34"/>
      <c r="D650" s="34"/>
      <c r="E650" s="88"/>
      <c r="F650" s="128"/>
      <c r="G650" s="56"/>
      <c r="J650" s="221"/>
      <c r="K650" s="221"/>
      <c r="L650" s="221"/>
      <c r="M650" s="221"/>
      <c r="N650" s="144"/>
    </row>
    <row r="651" spans="1:14" hidden="1">
      <c r="A651" s="34"/>
      <c r="B651" s="34"/>
      <c r="D651" s="34"/>
      <c r="E651" s="88"/>
      <c r="F651" s="128"/>
      <c r="G651" s="56"/>
      <c r="J651" s="221"/>
      <c r="K651" s="221"/>
      <c r="L651" s="221"/>
      <c r="M651" s="221"/>
      <c r="N651" s="144"/>
    </row>
    <row r="652" spans="1:14" hidden="1">
      <c r="A652" s="34"/>
      <c r="B652" s="34"/>
      <c r="D652" s="34"/>
      <c r="E652" s="88"/>
      <c r="F652" s="128"/>
      <c r="G652" s="56"/>
      <c r="J652" s="221"/>
      <c r="K652" s="221"/>
      <c r="L652" s="221"/>
      <c r="M652" s="221"/>
      <c r="N652" s="144"/>
    </row>
    <row r="653" spans="1:14" hidden="1">
      <c r="A653" s="34"/>
      <c r="B653" s="34"/>
      <c r="D653" s="34"/>
      <c r="E653" s="88"/>
      <c r="F653" s="128"/>
      <c r="G653" s="56"/>
      <c r="J653" s="221"/>
      <c r="K653" s="221"/>
      <c r="L653" s="221"/>
      <c r="M653" s="221"/>
      <c r="N653" s="144"/>
    </row>
    <row r="654" spans="1:14" hidden="1">
      <c r="A654" s="34"/>
      <c r="B654" s="34"/>
      <c r="D654" s="34"/>
      <c r="E654" s="88"/>
      <c r="F654" s="128"/>
      <c r="G654" s="56"/>
      <c r="J654" s="221"/>
      <c r="K654" s="221"/>
      <c r="L654" s="221"/>
      <c r="M654" s="221"/>
      <c r="N654" s="144"/>
    </row>
    <row r="655" spans="1:14" hidden="1">
      <c r="A655" s="34"/>
      <c r="B655" s="34"/>
      <c r="D655" s="34"/>
      <c r="E655" s="88"/>
      <c r="F655" s="128"/>
      <c r="G655" s="56"/>
      <c r="J655" s="221"/>
      <c r="K655" s="221"/>
      <c r="L655" s="221"/>
      <c r="M655" s="221"/>
      <c r="N655" s="144"/>
    </row>
    <row r="656" spans="1:14" hidden="1">
      <c r="A656" s="34"/>
      <c r="B656" s="34"/>
      <c r="D656" s="34"/>
      <c r="E656" s="88"/>
      <c r="F656" s="128"/>
      <c r="G656" s="56"/>
      <c r="J656" s="221"/>
      <c r="K656" s="221"/>
      <c r="L656" s="221"/>
      <c r="M656" s="221"/>
      <c r="N656" s="144"/>
    </row>
    <row r="657" spans="1:14" hidden="1">
      <c r="A657" s="34"/>
      <c r="B657" s="34"/>
      <c r="D657" s="34"/>
      <c r="E657" s="88"/>
      <c r="F657" s="128"/>
      <c r="G657" s="56"/>
      <c r="J657" s="221"/>
      <c r="K657" s="221"/>
      <c r="L657" s="221"/>
      <c r="M657" s="221"/>
      <c r="N657" s="144"/>
    </row>
    <row r="658" spans="1:14" hidden="1">
      <c r="A658" s="34"/>
      <c r="B658" s="34"/>
      <c r="D658" s="34"/>
      <c r="E658" s="88"/>
      <c r="F658" s="128"/>
      <c r="G658" s="56"/>
      <c r="J658" s="221"/>
      <c r="K658" s="221"/>
      <c r="L658" s="221"/>
      <c r="M658" s="221"/>
      <c r="N658" s="144"/>
    </row>
    <row r="659" spans="1:14" hidden="1">
      <c r="A659" s="34"/>
      <c r="B659" s="34"/>
      <c r="D659" s="34"/>
      <c r="E659" s="88"/>
      <c r="F659" s="128"/>
      <c r="G659" s="56"/>
      <c r="J659" s="221"/>
      <c r="K659" s="221"/>
      <c r="L659" s="221"/>
      <c r="M659" s="221"/>
      <c r="N659" s="144"/>
    </row>
    <row r="660" spans="1:14" hidden="1">
      <c r="A660" s="34"/>
      <c r="B660" s="34"/>
      <c r="D660" s="34"/>
      <c r="E660" s="88"/>
      <c r="F660" s="128"/>
      <c r="G660" s="56"/>
      <c r="J660" s="221"/>
      <c r="K660" s="221"/>
      <c r="L660" s="221"/>
      <c r="M660" s="221"/>
      <c r="N660" s="144"/>
    </row>
    <row r="661" spans="1:14" hidden="1">
      <c r="A661" s="34"/>
      <c r="B661" s="34"/>
      <c r="D661" s="34"/>
      <c r="E661" s="88"/>
      <c r="F661" s="128"/>
      <c r="G661" s="56"/>
      <c r="J661" s="221"/>
      <c r="K661" s="221"/>
      <c r="L661" s="221"/>
      <c r="M661" s="221"/>
      <c r="N661" s="144"/>
    </row>
    <row r="662" spans="1:14" hidden="1">
      <c r="A662" s="34"/>
      <c r="B662" s="34"/>
      <c r="D662" s="34"/>
      <c r="E662" s="88"/>
      <c r="F662" s="128"/>
      <c r="G662" s="56"/>
      <c r="J662" s="221"/>
      <c r="K662" s="221"/>
      <c r="L662" s="221"/>
      <c r="M662" s="221"/>
      <c r="N662" s="144"/>
    </row>
    <row r="663" spans="1:14" hidden="1">
      <c r="A663" s="34"/>
      <c r="B663" s="34"/>
      <c r="D663" s="34"/>
      <c r="E663" s="88"/>
      <c r="F663" s="128"/>
      <c r="G663" s="56"/>
      <c r="J663" s="221"/>
      <c r="K663" s="221"/>
      <c r="L663" s="221"/>
      <c r="M663" s="221"/>
      <c r="N663" s="144"/>
    </row>
    <row r="664" spans="1:14" hidden="1">
      <c r="A664" s="34"/>
      <c r="B664" s="34"/>
      <c r="D664" s="34"/>
      <c r="E664" s="88"/>
      <c r="F664" s="128"/>
      <c r="G664" s="56"/>
      <c r="J664" s="221"/>
      <c r="K664" s="221"/>
      <c r="L664" s="221"/>
      <c r="M664" s="221"/>
      <c r="N664" s="144"/>
    </row>
    <row r="665" spans="1:14" hidden="1">
      <c r="A665" s="34"/>
      <c r="B665" s="34"/>
      <c r="D665" s="34"/>
      <c r="E665" s="88"/>
      <c r="F665" s="128"/>
      <c r="G665" s="56"/>
      <c r="J665" s="221"/>
      <c r="K665" s="221"/>
      <c r="L665" s="221"/>
      <c r="M665" s="221"/>
      <c r="N665" s="144"/>
    </row>
    <row r="666" spans="1:14" hidden="1">
      <c r="A666" s="34"/>
      <c r="B666" s="34"/>
      <c r="D666" s="34"/>
      <c r="E666" s="88"/>
      <c r="F666" s="128"/>
      <c r="G666" s="56"/>
      <c r="J666" s="221"/>
      <c r="K666" s="221"/>
      <c r="L666" s="221"/>
      <c r="M666" s="221"/>
      <c r="N666" s="144"/>
    </row>
    <row r="667" spans="1:14" hidden="1">
      <c r="A667" s="34"/>
      <c r="B667" s="34"/>
      <c r="D667" s="34"/>
      <c r="E667" s="88"/>
      <c r="F667" s="128"/>
      <c r="G667" s="56"/>
      <c r="J667" s="221"/>
      <c r="K667" s="221"/>
      <c r="L667" s="221"/>
      <c r="M667" s="221"/>
      <c r="N667" s="144"/>
    </row>
    <row r="668" spans="1:14" hidden="1">
      <c r="A668" s="34"/>
      <c r="B668" s="34"/>
      <c r="D668" s="34"/>
      <c r="E668" s="88"/>
      <c r="F668" s="128"/>
      <c r="G668" s="56"/>
      <c r="J668" s="221"/>
      <c r="K668" s="221"/>
      <c r="L668" s="221"/>
      <c r="M668" s="221"/>
      <c r="N668" s="144"/>
    </row>
    <row r="669" spans="1:14" hidden="1">
      <c r="A669" s="34"/>
      <c r="B669" s="34"/>
      <c r="D669" s="34"/>
      <c r="E669" s="88"/>
      <c r="F669" s="128"/>
      <c r="G669" s="56"/>
      <c r="J669" s="221"/>
      <c r="K669" s="221"/>
      <c r="L669" s="221"/>
      <c r="M669" s="221"/>
      <c r="N669" s="144"/>
    </row>
    <row r="670" spans="1:14" hidden="1">
      <c r="A670" s="34"/>
      <c r="B670" s="34"/>
      <c r="D670" s="34"/>
      <c r="E670" s="88"/>
      <c r="F670" s="128"/>
      <c r="G670" s="56"/>
      <c r="J670" s="221"/>
      <c r="K670" s="221"/>
      <c r="L670" s="221"/>
      <c r="M670" s="221"/>
      <c r="N670" s="144"/>
    </row>
    <row r="671" spans="1:14" hidden="1">
      <c r="A671" s="34"/>
      <c r="B671" s="34"/>
      <c r="D671" s="34"/>
      <c r="E671" s="88"/>
      <c r="F671" s="128"/>
      <c r="G671" s="56"/>
      <c r="J671" s="221"/>
      <c r="K671" s="221"/>
      <c r="L671" s="221"/>
      <c r="M671" s="221"/>
      <c r="N671" s="144"/>
    </row>
    <row r="672" spans="1:14" hidden="1">
      <c r="A672" s="34"/>
      <c r="B672" s="34"/>
      <c r="D672" s="34"/>
      <c r="E672" s="88"/>
      <c r="F672" s="128"/>
      <c r="G672" s="56"/>
      <c r="J672" s="221"/>
      <c r="K672" s="221"/>
      <c r="L672" s="221"/>
      <c r="M672" s="221"/>
      <c r="N672" s="144"/>
    </row>
    <row r="673" spans="1:14" hidden="1">
      <c r="A673" s="34"/>
      <c r="B673" s="34"/>
      <c r="D673" s="34"/>
      <c r="E673" s="88"/>
      <c r="F673" s="128"/>
      <c r="G673" s="56"/>
      <c r="J673" s="221"/>
      <c r="K673" s="221"/>
      <c r="L673" s="221"/>
      <c r="M673" s="221"/>
      <c r="N673" s="144"/>
    </row>
    <row r="674" spans="1:14" hidden="1">
      <c r="A674" s="34"/>
      <c r="B674" s="34"/>
      <c r="D674" s="34"/>
      <c r="E674" s="88"/>
      <c r="F674" s="128"/>
      <c r="G674" s="56"/>
      <c r="J674" s="221"/>
      <c r="K674" s="221"/>
      <c r="L674" s="221"/>
      <c r="M674" s="221"/>
      <c r="N674" s="144"/>
    </row>
    <row r="675" spans="1:14" hidden="1">
      <c r="A675" s="34"/>
      <c r="B675" s="34"/>
      <c r="D675" s="34"/>
      <c r="E675" s="88"/>
      <c r="F675" s="128"/>
      <c r="G675" s="56"/>
      <c r="J675" s="221"/>
      <c r="K675" s="221"/>
      <c r="L675" s="221"/>
      <c r="M675" s="221"/>
      <c r="N675" s="144"/>
    </row>
    <row r="676" spans="1:14" hidden="1">
      <c r="A676" s="34"/>
      <c r="B676" s="34"/>
      <c r="D676" s="34"/>
      <c r="E676" s="88"/>
      <c r="F676" s="128"/>
      <c r="G676" s="56"/>
      <c r="J676" s="221"/>
      <c r="K676" s="221"/>
      <c r="L676" s="221"/>
      <c r="M676" s="221"/>
      <c r="N676" s="144"/>
    </row>
    <row r="677" spans="1:14" hidden="1">
      <c r="A677" s="34"/>
      <c r="B677" s="34"/>
      <c r="D677" s="34"/>
      <c r="E677" s="88"/>
      <c r="F677" s="128"/>
      <c r="G677" s="56"/>
      <c r="J677" s="221"/>
      <c r="K677" s="221"/>
      <c r="L677" s="221"/>
      <c r="M677" s="221"/>
      <c r="N677" s="144"/>
    </row>
    <row r="678" spans="1:14" hidden="1">
      <c r="A678" s="34"/>
      <c r="B678" s="34"/>
      <c r="D678" s="34"/>
      <c r="E678" s="88"/>
      <c r="F678" s="128"/>
      <c r="G678" s="56"/>
      <c r="J678" s="221"/>
      <c r="K678" s="221"/>
      <c r="L678" s="221"/>
      <c r="M678" s="221"/>
      <c r="N678" s="144"/>
    </row>
    <row r="679" spans="1:14" hidden="1">
      <c r="A679" s="34"/>
      <c r="B679" s="34"/>
      <c r="D679" s="34"/>
      <c r="E679" s="88"/>
      <c r="F679" s="128"/>
      <c r="G679" s="56"/>
      <c r="J679" s="221"/>
      <c r="K679" s="221"/>
      <c r="L679" s="221"/>
      <c r="M679" s="221"/>
      <c r="N679" s="144"/>
    </row>
    <row r="680" spans="1:14" hidden="1">
      <c r="A680" s="34"/>
      <c r="B680" s="34"/>
      <c r="D680" s="34"/>
      <c r="E680" s="88"/>
      <c r="F680" s="128"/>
      <c r="G680" s="56"/>
      <c r="J680" s="221"/>
      <c r="K680" s="221"/>
      <c r="L680" s="221"/>
      <c r="M680" s="221"/>
      <c r="N680" s="144"/>
    </row>
    <row r="681" spans="1:14" hidden="1">
      <c r="A681" s="34"/>
      <c r="B681" s="34"/>
      <c r="D681" s="34"/>
      <c r="E681" s="88"/>
      <c r="F681" s="128"/>
      <c r="G681" s="56"/>
      <c r="J681" s="221"/>
      <c r="K681" s="221"/>
      <c r="L681" s="221"/>
      <c r="M681" s="221"/>
      <c r="N681" s="144"/>
    </row>
    <row r="682" spans="1:14" hidden="1">
      <c r="A682" s="34"/>
      <c r="B682" s="34"/>
      <c r="D682" s="34"/>
      <c r="E682" s="88"/>
      <c r="F682" s="128"/>
      <c r="G682" s="56"/>
      <c r="J682" s="221"/>
      <c r="K682" s="221"/>
      <c r="L682" s="221"/>
      <c r="M682" s="221"/>
      <c r="N682" s="144"/>
    </row>
    <row r="683" spans="1:14" hidden="1">
      <c r="A683" s="34"/>
      <c r="B683" s="34"/>
      <c r="D683" s="34"/>
      <c r="E683" s="88"/>
      <c r="F683" s="128"/>
      <c r="G683" s="56"/>
      <c r="J683" s="221"/>
      <c r="K683" s="221"/>
      <c r="L683" s="221"/>
      <c r="M683" s="221"/>
      <c r="N683" s="144"/>
    </row>
    <row r="684" spans="1:14" hidden="1">
      <c r="A684" s="34"/>
      <c r="B684" s="34"/>
      <c r="D684" s="34"/>
      <c r="E684" s="88"/>
      <c r="F684" s="128"/>
      <c r="G684" s="56"/>
      <c r="J684" s="221"/>
      <c r="K684" s="221"/>
      <c r="L684" s="221"/>
      <c r="M684" s="221"/>
      <c r="N684" s="144"/>
    </row>
    <row r="685" spans="1:14" hidden="1">
      <c r="A685" s="34"/>
      <c r="B685" s="34"/>
      <c r="D685" s="34"/>
      <c r="E685" s="88"/>
      <c r="F685" s="128"/>
      <c r="G685" s="56"/>
      <c r="J685" s="221"/>
      <c r="K685" s="221"/>
      <c r="L685" s="221"/>
      <c r="M685" s="221"/>
      <c r="N685" s="144"/>
    </row>
    <row r="686" spans="1:14" hidden="1">
      <c r="A686" s="34"/>
      <c r="B686" s="34"/>
      <c r="D686" s="34"/>
      <c r="E686" s="88"/>
      <c r="F686" s="128"/>
      <c r="G686" s="56"/>
      <c r="J686" s="221"/>
      <c r="K686" s="221"/>
      <c r="L686" s="221"/>
      <c r="M686" s="221"/>
      <c r="N686" s="144"/>
    </row>
    <row r="687" spans="1:14" hidden="1">
      <c r="A687" s="34"/>
      <c r="B687" s="34"/>
      <c r="D687" s="34"/>
      <c r="E687" s="88"/>
      <c r="F687" s="128"/>
      <c r="G687" s="56"/>
      <c r="J687" s="221"/>
      <c r="K687" s="221"/>
      <c r="L687" s="221"/>
      <c r="M687" s="221"/>
      <c r="N687" s="144"/>
    </row>
    <row r="688" spans="1:14" hidden="1">
      <c r="A688" s="34"/>
      <c r="B688" s="34"/>
      <c r="D688" s="34"/>
      <c r="E688" s="88"/>
      <c r="F688" s="128"/>
      <c r="G688" s="56"/>
      <c r="J688" s="221"/>
      <c r="K688" s="221"/>
      <c r="L688" s="221"/>
      <c r="M688" s="221"/>
      <c r="N688" s="144"/>
    </row>
    <row r="689" spans="1:14" hidden="1">
      <c r="A689" s="34"/>
      <c r="B689" s="34"/>
      <c r="D689" s="34"/>
      <c r="E689" s="88"/>
      <c r="F689" s="128"/>
      <c r="G689" s="56"/>
      <c r="J689" s="221"/>
      <c r="K689" s="221"/>
      <c r="L689" s="221"/>
      <c r="M689" s="221"/>
      <c r="N689" s="144"/>
    </row>
    <row r="690" spans="1:14" hidden="1">
      <c r="A690" s="34"/>
      <c r="B690" s="34"/>
      <c r="D690" s="34"/>
      <c r="E690" s="88"/>
      <c r="F690" s="128"/>
      <c r="G690" s="56"/>
      <c r="J690" s="221"/>
      <c r="K690" s="221"/>
      <c r="L690" s="221"/>
      <c r="M690" s="221"/>
      <c r="N690" s="144"/>
    </row>
    <row r="691" spans="1:14" hidden="1">
      <c r="A691" s="34"/>
      <c r="B691" s="34"/>
      <c r="D691" s="34"/>
      <c r="E691" s="88"/>
      <c r="F691" s="128"/>
      <c r="G691" s="56"/>
      <c r="J691" s="221"/>
      <c r="K691" s="221"/>
      <c r="L691" s="221"/>
      <c r="M691" s="221"/>
      <c r="N691" s="144"/>
    </row>
    <row r="692" spans="1:14" hidden="1">
      <c r="A692" s="34"/>
      <c r="B692" s="34"/>
      <c r="D692" s="34"/>
      <c r="E692" s="88"/>
      <c r="F692" s="128"/>
      <c r="G692" s="56"/>
      <c r="J692" s="221"/>
      <c r="K692" s="221"/>
      <c r="L692" s="221"/>
      <c r="M692" s="221"/>
      <c r="N692" s="144"/>
    </row>
    <row r="693" spans="1:14" hidden="1">
      <c r="A693" s="34"/>
      <c r="B693" s="34"/>
      <c r="D693" s="34"/>
      <c r="E693" s="88"/>
      <c r="F693" s="128"/>
      <c r="G693" s="56"/>
      <c r="J693" s="221"/>
      <c r="K693" s="221"/>
      <c r="L693" s="221"/>
      <c r="M693" s="221"/>
      <c r="N693" s="144"/>
    </row>
    <row r="694" spans="1:14" hidden="1">
      <c r="A694" s="34"/>
      <c r="B694" s="34"/>
      <c r="D694" s="34"/>
      <c r="E694" s="88"/>
      <c r="F694" s="128"/>
      <c r="G694" s="56"/>
      <c r="J694" s="221"/>
      <c r="K694" s="221"/>
      <c r="L694" s="221"/>
      <c r="M694" s="221"/>
      <c r="N694" s="144"/>
    </row>
    <row r="695" spans="1:14" hidden="1">
      <c r="A695" s="34"/>
      <c r="B695" s="34"/>
      <c r="D695" s="34"/>
      <c r="E695" s="88"/>
      <c r="F695" s="128"/>
      <c r="G695" s="56"/>
      <c r="J695" s="221"/>
      <c r="K695" s="221"/>
      <c r="L695" s="221"/>
      <c r="M695" s="221"/>
      <c r="N695" s="144"/>
    </row>
    <row r="696" spans="1:14" hidden="1">
      <c r="A696" s="34"/>
      <c r="B696" s="34"/>
      <c r="D696" s="34"/>
      <c r="E696" s="88"/>
      <c r="F696" s="128"/>
      <c r="G696" s="56"/>
      <c r="J696" s="221"/>
      <c r="K696" s="221"/>
      <c r="L696" s="221"/>
      <c r="M696" s="221"/>
      <c r="N696" s="144"/>
    </row>
    <row r="697" spans="1:14" hidden="1">
      <c r="A697" s="34"/>
      <c r="B697" s="34"/>
      <c r="D697" s="34"/>
      <c r="E697" s="88"/>
      <c r="F697" s="128"/>
      <c r="G697" s="56"/>
      <c r="J697" s="221"/>
      <c r="K697" s="221"/>
      <c r="L697" s="221"/>
      <c r="M697" s="221"/>
      <c r="N697" s="144"/>
    </row>
    <row r="698" spans="1:14" hidden="1">
      <c r="A698" s="34"/>
      <c r="B698" s="34"/>
      <c r="D698" s="34"/>
      <c r="E698" s="88"/>
      <c r="F698" s="128"/>
      <c r="G698" s="56"/>
      <c r="J698" s="221"/>
      <c r="K698" s="221"/>
      <c r="L698" s="221"/>
      <c r="M698" s="221"/>
      <c r="N698" s="144"/>
    </row>
    <row r="699" spans="1:14" hidden="1">
      <c r="A699" s="34"/>
      <c r="B699" s="34"/>
      <c r="D699" s="34"/>
      <c r="E699" s="88"/>
      <c r="F699" s="128"/>
      <c r="G699" s="56"/>
      <c r="J699" s="221"/>
      <c r="K699" s="221"/>
      <c r="L699" s="221"/>
      <c r="M699" s="221"/>
      <c r="N699" s="144"/>
    </row>
    <row r="700" spans="1:14" hidden="1">
      <c r="A700" s="34"/>
      <c r="B700" s="34"/>
      <c r="D700" s="34"/>
      <c r="E700" s="88"/>
      <c r="F700" s="128"/>
      <c r="G700" s="56"/>
      <c r="J700" s="221"/>
      <c r="K700" s="221"/>
      <c r="L700" s="221"/>
      <c r="M700" s="221"/>
      <c r="N700" s="144"/>
    </row>
    <row r="701" spans="1:14" hidden="1">
      <c r="A701" s="34"/>
      <c r="B701" s="34"/>
      <c r="D701" s="34"/>
      <c r="E701" s="88"/>
      <c r="F701" s="128"/>
      <c r="G701" s="56"/>
      <c r="J701" s="221"/>
      <c r="K701" s="221"/>
      <c r="L701" s="221"/>
      <c r="M701" s="221"/>
      <c r="N701" s="144"/>
    </row>
    <row r="702" spans="1:14" hidden="1">
      <c r="A702" s="34"/>
      <c r="B702" s="34"/>
      <c r="D702" s="34"/>
      <c r="E702" s="88"/>
      <c r="F702" s="128"/>
      <c r="G702" s="56"/>
      <c r="J702" s="221"/>
      <c r="K702" s="221"/>
      <c r="L702" s="221"/>
      <c r="M702" s="221"/>
      <c r="N702" s="144"/>
    </row>
    <row r="703" spans="1:14" hidden="1">
      <c r="A703" s="34"/>
      <c r="B703" s="34"/>
      <c r="D703" s="34"/>
      <c r="E703" s="88"/>
      <c r="F703" s="128"/>
      <c r="G703" s="56"/>
      <c r="J703" s="221"/>
      <c r="K703" s="221"/>
      <c r="L703" s="221"/>
      <c r="M703" s="221"/>
      <c r="N703" s="144"/>
    </row>
    <row r="704" spans="1:14" hidden="1">
      <c r="A704" s="34"/>
      <c r="B704" s="34"/>
      <c r="D704" s="34"/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A705" s="34"/>
      <c r="B705" s="34"/>
      <c r="D705" s="34"/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A706" s="34"/>
      <c r="B706" s="34"/>
      <c r="D706" s="34"/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A707" s="34"/>
      <c r="B707" s="34"/>
      <c r="D707" s="34"/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A708" s="34"/>
      <c r="B708" s="34"/>
      <c r="D708" s="34"/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A709" s="34"/>
      <c r="B709" s="34"/>
      <c r="D709" s="34"/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J710" s="141"/>
      <c r="K710" s="141"/>
      <c r="L710" s="141"/>
      <c r="M710" s="141"/>
      <c r="N710" s="144"/>
    </row>
    <row r="711" spans="1:14" ht="13.5" hidden="1">
      <c r="A711" s="34"/>
      <c r="B711" s="34"/>
      <c r="D711" s="34"/>
      <c r="E711" s="20"/>
      <c r="F711" s="22" t="s">
        <v>34</v>
      </c>
      <c r="G711" s="21">
        <v>0</v>
      </c>
    </row>
    <row r="712" spans="1:14" hidden="1"/>
    <row r="713" spans="1:14" hidden="1"/>
    <row r="714" spans="1:14" hidden="1"/>
    <row r="715" spans="1:14" hidden="1"/>
    <row r="716" spans="1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52" priority="25" operator="containsText" text="ERROR">
      <formula>NOT(ISERROR(SEARCH("ERROR",F38)))</formula>
    </cfRule>
  </conditionalFormatting>
  <conditionalFormatting sqref="J38">
    <cfRule type="containsText" dxfId="251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D25" zoomScaleNormal="100" workbookViewId="0">
      <selection activeCell="F728" sqref="F728"/>
    </sheetView>
  </sheetViews>
  <sheetFormatPr defaultColWidth="11.54296875" defaultRowHeight="10"/>
  <cols>
    <col min="1" max="1" width="5.269531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131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150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1652339559.4000001</v>
      </c>
      <c r="F10" s="73">
        <v>0</v>
      </c>
      <c r="G10" s="73">
        <v>1652339559.4000001</v>
      </c>
      <c r="H10" s="49"/>
      <c r="I10" s="73">
        <v>4612903220.5599995</v>
      </c>
      <c r="J10" s="73">
        <v>-705347262.32000005</v>
      </c>
      <c r="K10" s="73">
        <v>3907555958.2400002</v>
      </c>
      <c r="L10" s="49"/>
      <c r="M10" s="73">
        <v>-2255216398.8400002</v>
      </c>
      <c r="N10" s="66"/>
    </row>
    <row r="11" spans="1:14" ht="44.25" customHeight="1">
      <c r="B11" s="220" t="s">
        <v>88</v>
      </c>
      <c r="C11" s="220"/>
      <c r="D11" s="49"/>
      <c r="E11" s="46">
        <v>1652339559.4000001</v>
      </c>
      <c r="F11" s="46">
        <v>0</v>
      </c>
      <c r="G11" s="46">
        <v>1652339559.4000001</v>
      </c>
      <c r="H11" s="49"/>
      <c r="I11" s="46">
        <v>3877766075.46</v>
      </c>
      <c r="J11" s="46">
        <v>0</v>
      </c>
      <c r="K11" s="46">
        <v>3877766075.46</v>
      </c>
      <c r="L11" s="49"/>
      <c r="M11" s="46">
        <v>-2225426516.0599999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57">
        <v>0</v>
      </c>
      <c r="H12" s="49"/>
      <c r="I12" s="57"/>
      <c r="J12" s="189">
        <v>0</v>
      </c>
      <c r="K12" s="12">
        <v>0</v>
      </c>
      <c r="M12" s="57">
        <v>0</v>
      </c>
      <c r="N12" s="15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68012632</v>
      </c>
      <c r="J13" s="56">
        <v>0</v>
      </c>
      <c r="K13" s="13">
        <v>68012632</v>
      </c>
      <c r="M13" s="208">
        <v>-68012632</v>
      </c>
      <c r="N13" s="29" t="s">
        <v>38</v>
      </c>
    </row>
    <row r="14" spans="1:14">
      <c r="B14" s="10">
        <v>3</v>
      </c>
      <c r="C14" s="11" t="s">
        <v>91</v>
      </c>
      <c r="E14" s="189">
        <v>757370565.92000008</v>
      </c>
      <c r="F14" s="57">
        <v>0</v>
      </c>
      <c r="G14" s="57">
        <v>757370565.92000008</v>
      </c>
      <c r="H14" s="49"/>
      <c r="I14" s="57">
        <v>736384324.62</v>
      </c>
      <c r="J14" s="12">
        <v>0</v>
      </c>
      <c r="K14" s="12">
        <v>736384324.62</v>
      </c>
      <c r="M14" s="208">
        <v>20986241.300000072</v>
      </c>
      <c r="N14" s="15" t="s">
        <v>39</v>
      </c>
    </row>
    <row r="15" spans="1:14">
      <c r="B15" s="2">
        <v>4</v>
      </c>
      <c r="C15" s="8" t="s">
        <v>92</v>
      </c>
      <c r="E15" s="56">
        <v>56108336.800000004</v>
      </c>
      <c r="F15" s="56">
        <v>0</v>
      </c>
      <c r="G15" s="56">
        <v>56108336.800000004</v>
      </c>
      <c r="H15" s="49"/>
      <c r="I15" s="56">
        <v>224434699.86000001</v>
      </c>
      <c r="J15" s="13">
        <v>0</v>
      </c>
      <c r="K15" s="13">
        <v>224434699.86000001</v>
      </c>
      <c r="M15" s="208">
        <v>-168326363.06</v>
      </c>
      <c r="N15" s="29" t="s">
        <v>38</v>
      </c>
    </row>
    <row r="16" spans="1:14">
      <c r="B16" s="10">
        <v>5</v>
      </c>
      <c r="C16" s="11" t="s">
        <v>93</v>
      </c>
      <c r="E16" s="189">
        <v>5725809.7800000003</v>
      </c>
      <c r="F16" s="57">
        <v>0</v>
      </c>
      <c r="G16" s="57">
        <v>5725809.7800000003</v>
      </c>
      <c r="H16" s="49"/>
      <c r="I16" s="57">
        <v>96186299.940000013</v>
      </c>
      <c r="J16" s="12">
        <v>0</v>
      </c>
      <c r="K16" s="12">
        <v>96186299.940000013</v>
      </c>
      <c r="M16" s="208">
        <v>-90460490.160000011</v>
      </c>
      <c r="N16" s="15" t="s">
        <v>38</v>
      </c>
    </row>
    <row r="17" spans="1:15">
      <c r="B17" s="2">
        <v>6</v>
      </c>
      <c r="C17" s="8" t="s">
        <v>94</v>
      </c>
      <c r="E17" s="56">
        <v>24046236.82</v>
      </c>
      <c r="F17" s="56">
        <v>0</v>
      </c>
      <c r="G17" s="56">
        <v>24046236.82</v>
      </c>
      <c r="H17" s="49"/>
      <c r="I17" s="56">
        <v>2227260000</v>
      </c>
      <c r="J17" s="13">
        <v>0</v>
      </c>
      <c r="K17" s="13">
        <v>2227260000</v>
      </c>
      <c r="M17" s="208">
        <v>-2203213763.1799998</v>
      </c>
      <c r="N17" s="29" t="s">
        <v>38</v>
      </c>
    </row>
    <row r="18" spans="1:15" ht="33.75" customHeight="1">
      <c r="B18" s="10">
        <v>7</v>
      </c>
      <c r="C18" s="11" t="s">
        <v>95</v>
      </c>
      <c r="E18" s="189">
        <v>15379744.200000001</v>
      </c>
      <c r="F18" s="189">
        <v>0</v>
      </c>
      <c r="G18" s="57">
        <v>15379744.200000001</v>
      </c>
      <c r="H18" s="49"/>
      <c r="I18" s="57">
        <v>29099774.580000002</v>
      </c>
      <c r="J18" s="12">
        <v>0</v>
      </c>
      <c r="K18" s="12">
        <v>29099774.580000002</v>
      </c>
      <c r="M18" s="208">
        <v>-13720030.380000001</v>
      </c>
      <c r="N18" s="15" t="s">
        <v>38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120411087.88000001</v>
      </c>
      <c r="F19" s="56">
        <v>0</v>
      </c>
      <c r="G19" s="56">
        <v>120411087.88000001</v>
      </c>
      <c r="H19" s="98"/>
      <c r="I19" s="56">
        <v>495886304.46000004</v>
      </c>
      <c r="J19" s="56">
        <v>0</v>
      </c>
      <c r="K19" s="56">
        <v>495886304.46000004</v>
      </c>
      <c r="L19" s="98"/>
      <c r="M19" s="208">
        <v>-375475216.58000004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673297778</v>
      </c>
      <c r="F20" s="189">
        <v>0</v>
      </c>
      <c r="G20" s="189">
        <v>673297778</v>
      </c>
      <c r="H20" s="98"/>
      <c r="I20" s="189"/>
      <c r="J20" s="189">
        <v>0</v>
      </c>
      <c r="K20" s="189">
        <v>0</v>
      </c>
      <c r="L20" s="98"/>
      <c r="M20" s="208">
        <v>673297778</v>
      </c>
      <c r="N20" s="50" t="s">
        <v>39</v>
      </c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>
        <v>502040</v>
      </c>
      <c r="J22" s="189">
        <v>0</v>
      </c>
      <c r="K22" s="189">
        <v>502040</v>
      </c>
      <c r="L22" s="98"/>
      <c r="M22" s="189">
        <v>-502040</v>
      </c>
      <c r="N22" s="50" t="s">
        <v>75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705347262.32000005</v>
      </c>
      <c r="J23" s="46">
        <v>-705347262.32000005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/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480912562.46000004</v>
      </c>
      <c r="J25" s="189">
        <v>-480912562.46000004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224434699.86000001</v>
      </c>
      <c r="J27" s="189">
        <v>-224434699.86000001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29789882.780000001</v>
      </c>
      <c r="J29" s="46">
        <v>0</v>
      </c>
      <c r="K29" s="46">
        <v>29789882.780000001</v>
      </c>
      <c r="L29" s="98"/>
      <c r="M29" s="46">
        <v>-29789882.780000001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29789882.780000001</v>
      </c>
      <c r="J30" s="189">
        <v>0</v>
      </c>
      <c r="K30" s="189">
        <v>29789882.780000001</v>
      </c>
      <c r="L30" s="98"/>
      <c r="M30" s="208">
        <v>-29789882.780000001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1652339559.4000001</v>
      </c>
      <c r="F37" s="30">
        <v>0</v>
      </c>
      <c r="G37" s="30">
        <v>1652339559.4000001</v>
      </c>
      <c r="I37" s="30">
        <v>4612903220.5599995</v>
      </c>
      <c r="J37" s="30">
        <v>-705347262.32000005</v>
      </c>
      <c r="K37" s="30">
        <v>3907555958.2400002</v>
      </c>
      <c r="M37" s="30">
        <v>-2255216398.8400002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C42" s="79"/>
      <c r="D42" s="98"/>
      <c r="E42" s="88"/>
      <c r="F42" s="128"/>
      <c r="G42" s="176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54"/>
      <c r="D43" s="98"/>
      <c r="E43" s="88"/>
      <c r="F43" s="128"/>
      <c r="G43" s="176"/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C44" s="79"/>
      <c r="D44" s="98"/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A45" s="54"/>
      <c r="C45" s="79"/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A46" s="54"/>
      <c r="C46" s="79"/>
      <c r="D46" s="98"/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A47" s="54"/>
      <c r="C47" s="79"/>
      <c r="D47" s="98"/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A48" s="54"/>
      <c r="C48" s="79"/>
      <c r="D48" s="98"/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A49" s="54"/>
      <c r="C49" s="79"/>
      <c r="D49" s="98"/>
      <c r="E49" s="88"/>
      <c r="F49" s="128"/>
      <c r="G49" s="93"/>
      <c r="J49" s="221"/>
      <c r="K49" s="221"/>
      <c r="L49" s="221"/>
      <c r="M49" s="221"/>
      <c r="N49" s="144"/>
    </row>
    <row r="50" spans="1:14" hidden="1">
      <c r="A50" s="54"/>
      <c r="C50" s="79"/>
      <c r="D50" s="98"/>
      <c r="E50" s="88"/>
      <c r="F50" s="128"/>
      <c r="G50" s="93"/>
      <c r="J50" s="221"/>
      <c r="K50" s="221"/>
      <c r="L50" s="221"/>
      <c r="M50" s="221"/>
      <c r="N50" s="144"/>
    </row>
    <row r="51" spans="1:14" hidden="1">
      <c r="A51" s="54"/>
      <c r="C51" s="79"/>
      <c r="D51" s="98"/>
      <c r="E51" s="88"/>
      <c r="F51" s="128"/>
      <c r="G51" s="93"/>
      <c r="J51" s="221"/>
      <c r="K51" s="221"/>
      <c r="L51" s="221"/>
      <c r="M51" s="221"/>
      <c r="N51" s="144"/>
    </row>
    <row r="52" spans="1:14" hidden="1">
      <c r="A52" s="54"/>
      <c r="C52" s="79"/>
      <c r="D52" s="98"/>
      <c r="E52" s="88"/>
      <c r="F52" s="128"/>
      <c r="G52" s="93"/>
      <c r="J52" s="221"/>
      <c r="K52" s="221"/>
      <c r="L52" s="221"/>
      <c r="M52" s="221"/>
      <c r="N52" s="144"/>
    </row>
    <row r="53" spans="1:14" hidden="1">
      <c r="A53" s="54"/>
      <c r="C53" s="79"/>
      <c r="D53" s="98"/>
      <c r="E53" s="88"/>
      <c r="F53" s="128"/>
      <c r="G53" s="93"/>
      <c r="J53" s="221"/>
      <c r="K53" s="221"/>
      <c r="L53" s="221"/>
      <c r="M53" s="221"/>
      <c r="N53" s="144"/>
    </row>
    <row r="54" spans="1:14" hidden="1">
      <c r="A54" s="54"/>
      <c r="C54" s="79"/>
      <c r="D54" s="98"/>
      <c r="E54" s="88"/>
      <c r="F54" s="128"/>
      <c r="G54" s="93"/>
      <c r="J54" s="221"/>
      <c r="K54" s="221"/>
      <c r="L54" s="221"/>
      <c r="M54" s="221"/>
      <c r="N54" s="144"/>
    </row>
    <row r="55" spans="1:14" hidden="1">
      <c r="A55" s="54"/>
      <c r="C55" s="95"/>
      <c r="D55" s="98"/>
      <c r="E55" s="88"/>
      <c r="F55" s="128"/>
      <c r="G55" s="93"/>
      <c r="J55" s="221"/>
      <c r="K55" s="221"/>
      <c r="L55" s="221"/>
      <c r="M55" s="221"/>
      <c r="N55" s="144"/>
    </row>
    <row r="56" spans="1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34"/>
      <c r="B64" s="34"/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s="34" customFormat="1" hidden="1">
      <c r="D65" s="98"/>
      <c r="E65" s="88"/>
      <c r="F65" s="128"/>
      <c r="G65" s="56"/>
      <c r="H65" s="7"/>
      <c r="J65" s="221"/>
      <c r="K65" s="221"/>
      <c r="L65" s="221"/>
      <c r="M65" s="221"/>
      <c r="N65" s="144"/>
    </row>
    <row r="66" spans="4:14" s="34" customFormat="1" hidden="1">
      <c r="D66" s="98"/>
      <c r="E66" s="88"/>
      <c r="F66" s="128"/>
      <c r="G66" s="56"/>
      <c r="H66" s="7"/>
      <c r="J66" s="221"/>
      <c r="K66" s="221"/>
      <c r="L66" s="221"/>
      <c r="M66" s="221"/>
      <c r="N66" s="144"/>
    </row>
    <row r="67" spans="4:14" s="34" customFormat="1" hidden="1">
      <c r="D67" s="98"/>
      <c r="E67" s="88"/>
      <c r="F67" s="128"/>
      <c r="G67" s="56"/>
      <c r="H67" s="7"/>
      <c r="J67" s="221"/>
      <c r="K67" s="221"/>
      <c r="L67" s="221"/>
      <c r="M67" s="221"/>
      <c r="N67" s="144"/>
    </row>
    <row r="68" spans="4:14" s="34" customFormat="1" hidden="1">
      <c r="D68" s="98"/>
      <c r="E68" s="88"/>
      <c r="F68" s="128"/>
      <c r="G68" s="56"/>
      <c r="H68" s="7"/>
      <c r="J68" s="221"/>
      <c r="K68" s="221"/>
      <c r="L68" s="221"/>
      <c r="M68" s="221"/>
      <c r="N68" s="144"/>
    </row>
    <row r="69" spans="4:14" s="34" customFormat="1" hidden="1">
      <c r="D69" s="98"/>
      <c r="E69" s="88"/>
      <c r="F69" s="128"/>
      <c r="G69" s="56"/>
      <c r="H69" s="7"/>
      <c r="J69" s="221"/>
      <c r="K69" s="221"/>
      <c r="L69" s="221"/>
      <c r="M69" s="221"/>
      <c r="N69" s="144"/>
    </row>
    <row r="70" spans="4:14" s="34" customFormat="1" hidden="1">
      <c r="D70" s="98"/>
      <c r="E70" s="88"/>
      <c r="F70" s="128"/>
      <c r="G70" s="56"/>
      <c r="H70" s="7"/>
      <c r="J70" s="221"/>
      <c r="K70" s="221"/>
      <c r="L70" s="221"/>
      <c r="M70" s="221"/>
      <c r="N70" s="144"/>
    </row>
    <row r="71" spans="4:14" s="34" customFormat="1" hidden="1">
      <c r="D71" s="98"/>
      <c r="E71" s="88"/>
      <c r="F71" s="128"/>
      <c r="G71" s="56"/>
      <c r="H71" s="7"/>
      <c r="J71" s="221"/>
      <c r="K71" s="221"/>
      <c r="L71" s="221"/>
      <c r="M71" s="221"/>
      <c r="N71" s="144"/>
    </row>
    <row r="72" spans="4:14" s="34" customFormat="1" hidden="1">
      <c r="D72" s="98"/>
      <c r="E72" s="88"/>
      <c r="F72" s="128"/>
      <c r="G72" s="56"/>
      <c r="H72" s="7"/>
      <c r="J72" s="221"/>
      <c r="K72" s="221"/>
      <c r="L72" s="221"/>
      <c r="M72" s="221"/>
      <c r="N72" s="144"/>
    </row>
    <row r="73" spans="4:14" s="34" customFormat="1" hidden="1">
      <c r="D73" s="98"/>
      <c r="E73" s="88"/>
      <c r="F73" s="128"/>
      <c r="G73" s="56"/>
      <c r="H73" s="7"/>
      <c r="J73" s="221"/>
      <c r="K73" s="221"/>
      <c r="L73" s="221"/>
      <c r="M73" s="221"/>
      <c r="N73" s="144"/>
    </row>
    <row r="74" spans="4:14" s="34" customFormat="1" hidden="1">
      <c r="D74" s="98"/>
      <c r="E74" s="88"/>
      <c r="F74" s="128"/>
      <c r="G74" s="56"/>
      <c r="H74" s="7"/>
      <c r="J74" s="221"/>
      <c r="K74" s="221"/>
      <c r="L74" s="221"/>
      <c r="M74" s="221"/>
      <c r="N74" s="144"/>
    </row>
    <row r="75" spans="4:14" s="34" customFormat="1" hidden="1">
      <c r="D75" s="98"/>
      <c r="E75" s="88"/>
      <c r="F75" s="128"/>
      <c r="G75" s="56"/>
      <c r="H75" s="7"/>
      <c r="J75" s="221"/>
      <c r="K75" s="221"/>
      <c r="L75" s="221"/>
      <c r="M75" s="221"/>
      <c r="N75" s="144"/>
    </row>
    <row r="76" spans="4:14" s="34" customFormat="1" hidden="1">
      <c r="D76" s="98"/>
      <c r="E76" s="88"/>
      <c r="F76" s="128"/>
      <c r="G76" s="56"/>
      <c r="H76" s="7"/>
      <c r="J76" s="221"/>
      <c r="K76" s="221"/>
      <c r="L76" s="221"/>
      <c r="M76" s="221"/>
      <c r="N76" s="144"/>
    </row>
    <row r="77" spans="4:14" s="34" customFormat="1" hidden="1">
      <c r="D77" s="98"/>
      <c r="E77" s="88"/>
      <c r="F77" s="128"/>
      <c r="G77" s="56"/>
      <c r="H77" s="7"/>
      <c r="J77" s="221"/>
      <c r="K77" s="221"/>
      <c r="L77" s="221"/>
      <c r="M77" s="221"/>
      <c r="N77" s="144"/>
    </row>
    <row r="78" spans="4:14" s="34" customFormat="1" hidden="1">
      <c r="D78" s="98"/>
      <c r="E78" s="88"/>
      <c r="F78" s="128"/>
      <c r="G78" s="56"/>
      <c r="H78" s="7"/>
      <c r="J78" s="221"/>
      <c r="K78" s="221"/>
      <c r="L78" s="221"/>
      <c r="M78" s="221"/>
      <c r="N78" s="144"/>
    </row>
    <row r="79" spans="4:14" s="34" customFormat="1" hidden="1">
      <c r="D79" s="98"/>
      <c r="E79" s="88"/>
      <c r="F79" s="128"/>
      <c r="G79" s="56"/>
      <c r="H79" s="7"/>
      <c r="J79" s="221"/>
      <c r="K79" s="221"/>
      <c r="L79" s="221"/>
      <c r="M79" s="221"/>
      <c r="N79" s="144"/>
    </row>
    <row r="80" spans="4:14" s="34" customFormat="1" hidden="1">
      <c r="D80" s="98"/>
      <c r="E80" s="88"/>
      <c r="F80" s="128"/>
      <c r="G80" s="56"/>
      <c r="H80" s="7"/>
      <c r="J80" s="221"/>
      <c r="K80" s="221"/>
      <c r="L80" s="221"/>
      <c r="M80" s="221"/>
      <c r="N80" s="144"/>
    </row>
    <row r="81" spans="4:14" s="34" customFormat="1" hidden="1">
      <c r="D81" s="98"/>
      <c r="E81" s="88"/>
      <c r="F81" s="128"/>
      <c r="G81" s="56"/>
      <c r="H81" s="7"/>
      <c r="J81" s="221"/>
      <c r="K81" s="221"/>
      <c r="L81" s="221"/>
      <c r="M81" s="221"/>
      <c r="N81" s="144"/>
    </row>
    <row r="82" spans="4:14" s="34" customFormat="1" hidden="1">
      <c r="D82" s="98"/>
      <c r="E82" s="88"/>
      <c r="F82" s="128"/>
      <c r="G82" s="56"/>
      <c r="H82" s="7"/>
      <c r="J82" s="221"/>
      <c r="K82" s="221"/>
      <c r="L82" s="221"/>
      <c r="M82" s="221"/>
      <c r="N82" s="144"/>
    </row>
    <row r="83" spans="4:14" s="34" customFormat="1" hidden="1">
      <c r="D83" s="98"/>
      <c r="E83" s="88"/>
      <c r="F83" s="128"/>
      <c r="G83" s="56"/>
      <c r="H83" s="7"/>
      <c r="J83" s="221"/>
      <c r="K83" s="221"/>
      <c r="L83" s="221"/>
      <c r="M83" s="221"/>
      <c r="N83" s="144"/>
    </row>
    <row r="84" spans="4:14" s="34" customFormat="1" hidden="1">
      <c r="D84" s="98"/>
      <c r="E84" s="88"/>
      <c r="F84" s="128"/>
      <c r="G84" s="56"/>
      <c r="H84" s="7"/>
      <c r="J84" s="221"/>
      <c r="K84" s="221"/>
      <c r="L84" s="221"/>
      <c r="M84" s="221"/>
      <c r="N84" s="144"/>
    </row>
    <row r="85" spans="4:14" s="34" customFormat="1" hidden="1">
      <c r="D85" s="98"/>
      <c r="E85" s="88"/>
      <c r="F85" s="128"/>
      <c r="G85" s="56"/>
      <c r="H85" s="7"/>
      <c r="J85" s="221"/>
      <c r="K85" s="221"/>
      <c r="L85" s="221"/>
      <c r="M85" s="221"/>
      <c r="N85" s="144"/>
    </row>
    <row r="86" spans="4:14" s="34" customFormat="1" hidden="1">
      <c r="D86" s="98"/>
      <c r="E86" s="88"/>
      <c r="F86" s="128"/>
      <c r="G86" s="56"/>
      <c r="H86" s="7"/>
      <c r="J86" s="221"/>
      <c r="K86" s="221"/>
      <c r="L86" s="221"/>
      <c r="M86" s="221"/>
      <c r="N86" s="144"/>
    </row>
    <row r="87" spans="4:14" s="34" customFormat="1" hidden="1">
      <c r="D87" s="98"/>
      <c r="E87" s="88"/>
      <c r="F87" s="128"/>
      <c r="G87" s="56"/>
      <c r="H87" s="7"/>
      <c r="J87" s="221"/>
      <c r="K87" s="221"/>
      <c r="L87" s="221"/>
      <c r="M87" s="221"/>
      <c r="N87" s="144"/>
    </row>
    <row r="88" spans="4:14" s="34" customFormat="1" hidden="1">
      <c r="D88" s="98"/>
      <c r="E88" s="88"/>
      <c r="F88" s="128"/>
      <c r="G88" s="56"/>
      <c r="H88" s="7"/>
      <c r="J88" s="221"/>
      <c r="K88" s="221"/>
      <c r="L88" s="221"/>
      <c r="M88" s="221"/>
      <c r="N88" s="144"/>
    </row>
    <row r="89" spans="4:14" s="34" customFormat="1" hidden="1">
      <c r="D89" s="98"/>
      <c r="E89" s="88"/>
      <c r="F89" s="128"/>
      <c r="G89" s="56"/>
      <c r="H89" s="7"/>
      <c r="J89" s="221"/>
      <c r="K89" s="221"/>
      <c r="L89" s="221"/>
      <c r="M89" s="221"/>
      <c r="N89" s="144"/>
    </row>
    <row r="90" spans="4:14" s="34" customFormat="1" hidden="1">
      <c r="D90" s="98"/>
      <c r="E90" s="88"/>
      <c r="F90" s="128"/>
      <c r="G90" s="56"/>
      <c r="H90" s="7"/>
      <c r="J90" s="221"/>
      <c r="K90" s="221"/>
      <c r="L90" s="221"/>
      <c r="M90" s="221"/>
      <c r="N90" s="144"/>
    </row>
    <row r="91" spans="4:14" s="34" customFormat="1" hidden="1">
      <c r="D91" s="98"/>
      <c r="E91" s="88"/>
      <c r="F91" s="128"/>
      <c r="G91" s="56"/>
      <c r="H91" s="7"/>
      <c r="J91" s="221"/>
      <c r="K91" s="221"/>
      <c r="L91" s="221"/>
      <c r="M91" s="221"/>
      <c r="N91" s="144"/>
    </row>
    <row r="92" spans="4:14" s="34" customFormat="1" hidden="1">
      <c r="D92" s="98"/>
      <c r="E92" s="88"/>
      <c r="F92" s="128"/>
      <c r="G92" s="56"/>
      <c r="H92" s="7"/>
      <c r="J92" s="221"/>
      <c r="K92" s="221"/>
      <c r="L92" s="221"/>
      <c r="M92" s="221"/>
      <c r="N92" s="144"/>
    </row>
    <row r="93" spans="4:14" s="34" customFormat="1" hidden="1">
      <c r="D93" s="98"/>
      <c r="E93" s="88"/>
      <c r="F93" s="128"/>
      <c r="G93" s="56"/>
      <c r="H93" s="7"/>
      <c r="J93" s="221"/>
      <c r="K93" s="221"/>
      <c r="L93" s="221"/>
      <c r="M93" s="221"/>
      <c r="N93" s="144"/>
    </row>
    <row r="94" spans="4:14" s="34" customFormat="1" hidden="1">
      <c r="D94" s="98"/>
      <c r="E94" s="88"/>
      <c r="F94" s="128"/>
      <c r="G94" s="56"/>
      <c r="H94" s="7"/>
      <c r="J94" s="221"/>
      <c r="K94" s="221"/>
      <c r="L94" s="221"/>
      <c r="M94" s="221"/>
      <c r="N94" s="144"/>
    </row>
    <row r="95" spans="4:14" s="34" customFormat="1" hidden="1">
      <c r="D95" s="98"/>
      <c r="E95" s="88"/>
      <c r="F95" s="128"/>
      <c r="G95" s="56"/>
      <c r="H95" s="7"/>
      <c r="J95" s="221"/>
      <c r="K95" s="221"/>
      <c r="L95" s="221"/>
      <c r="M95" s="221"/>
      <c r="N95" s="144"/>
    </row>
    <row r="96" spans="4:14" s="34" customFormat="1" hidden="1">
      <c r="D96" s="98"/>
      <c r="E96" s="88"/>
      <c r="F96" s="128"/>
      <c r="G96" s="56"/>
      <c r="H96" s="7"/>
      <c r="J96" s="221"/>
      <c r="K96" s="221"/>
      <c r="L96" s="221"/>
      <c r="M96" s="221"/>
      <c r="N96" s="144"/>
    </row>
    <row r="97" spans="4:14" s="34" customFormat="1" hidden="1">
      <c r="D97" s="98"/>
      <c r="E97" s="88"/>
      <c r="F97" s="128"/>
      <c r="G97" s="56"/>
      <c r="H97" s="7"/>
      <c r="J97" s="221"/>
      <c r="K97" s="221"/>
      <c r="L97" s="221"/>
      <c r="M97" s="221"/>
      <c r="N97" s="144"/>
    </row>
    <row r="98" spans="4:14" s="34" customFormat="1" hidden="1">
      <c r="D98" s="98"/>
      <c r="E98" s="88"/>
      <c r="F98" s="128"/>
      <c r="G98" s="56"/>
      <c r="H98" s="7"/>
      <c r="J98" s="221"/>
      <c r="K98" s="221"/>
      <c r="L98" s="221"/>
      <c r="M98" s="221"/>
      <c r="N98" s="144"/>
    </row>
    <row r="99" spans="4:14" s="34" customFormat="1" hidden="1">
      <c r="D99" s="98"/>
      <c r="E99" s="88"/>
      <c r="F99" s="128"/>
      <c r="G99" s="56"/>
      <c r="H99" s="7"/>
      <c r="J99" s="221"/>
      <c r="K99" s="221"/>
      <c r="L99" s="221"/>
      <c r="M99" s="221"/>
      <c r="N99" s="144"/>
    </row>
    <row r="100" spans="4:14" s="34" customFormat="1" hidden="1">
      <c r="D100" s="98"/>
      <c r="E100" s="88"/>
      <c r="F100" s="128"/>
      <c r="G100" s="56"/>
      <c r="H100" s="7"/>
      <c r="J100" s="221"/>
      <c r="K100" s="221"/>
      <c r="L100" s="221"/>
      <c r="M100" s="221"/>
      <c r="N100" s="144"/>
    </row>
    <row r="101" spans="4:14" s="34" customFormat="1" hidden="1">
      <c r="D101" s="98"/>
      <c r="E101" s="88"/>
      <c r="F101" s="128"/>
      <c r="G101" s="56"/>
      <c r="H101" s="7"/>
      <c r="J101" s="221"/>
      <c r="K101" s="221"/>
      <c r="L101" s="221"/>
      <c r="M101" s="221"/>
      <c r="N101" s="144"/>
    </row>
    <row r="102" spans="4:14" s="34" customFormat="1" hidden="1">
      <c r="D102" s="98"/>
      <c r="E102" s="88"/>
      <c r="F102" s="128"/>
      <c r="G102" s="56"/>
      <c r="H102" s="7"/>
      <c r="J102" s="221"/>
      <c r="K102" s="221"/>
      <c r="L102" s="221"/>
      <c r="M102" s="221"/>
      <c r="N102" s="144"/>
    </row>
    <row r="103" spans="4:14" s="34" customFormat="1" hidden="1">
      <c r="D103" s="98"/>
      <c r="E103" s="88"/>
      <c r="F103" s="128"/>
      <c r="G103" s="56"/>
      <c r="H103" s="7"/>
      <c r="J103" s="221"/>
      <c r="K103" s="221"/>
      <c r="L103" s="221"/>
      <c r="M103" s="221"/>
      <c r="N103" s="144"/>
    </row>
    <row r="104" spans="4:14" s="34" customFormat="1" hidden="1">
      <c r="D104" s="98"/>
      <c r="E104" s="88"/>
      <c r="F104" s="128"/>
      <c r="G104" s="56"/>
      <c r="H104" s="7"/>
      <c r="J104" s="221"/>
      <c r="K104" s="221"/>
      <c r="L104" s="221"/>
      <c r="M104" s="221"/>
      <c r="N104" s="144"/>
    </row>
    <row r="105" spans="4:14" s="34" customFormat="1" hidden="1">
      <c r="D105" s="98"/>
      <c r="E105" s="88"/>
      <c r="F105" s="128"/>
      <c r="G105" s="56"/>
      <c r="H105" s="7"/>
      <c r="J105" s="221"/>
      <c r="K105" s="221"/>
      <c r="L105" s="221"/>
      <c r="M105" s="221"/>
      <c r="N105" s="144"/>
    </row>
    <row r="106" spans="4:14" s="34" customFormat="1" hidden="1">
      <c r="D106" s="98"/>
      <c r="E106" s="88"/>
      <c r="F106" s="128"/>
      <c r="G106" s="56"/>
      <c r="H106" s="7"/>
      <c r="J106" s="221"/>
      <c r="K106" s="221"/>
      <c r="L106" s="221"/>
      <c r="M106" s="221"/>
      <c r="N106" s="144"/>
    </row>
    <row r="107" spans="4:14" s="34" customFormat="1" hidden="1">
      <c r="D107" s="98"/>
      <c r="E107" s="88"/>
      <c r="F107" s="128"/>
      <c r="G107" s="56"/>
      <c r="H107" s="7"/>
      <c r="J107" s="221"/>
      <c r="K107" s="221"/>
      <c r="L107" s="221"/>
      <c r="M107" s="221"/>
      <c r="N107" s="144"/>
    </row>
    <row r="108" spans="4:14" s="34" customFormat="1" hidden="1">
      <c r="D108" s="98"/>
      <c r="E108" s="88"/>
      <c r="F108" s="128"/>
      <c r="G108" s="56"/>
      <c r="H108" s="7"/>
      <c r="J108" s="221"/>
      <c r="K108" s="221"/>
      <c r="L108" s="221"/>
      <c r="M108" s="221"/>
      <c r="N108" s="144"/>
    </row>
    <row r="109" spans="4:14" s="34" customFormat="1" hidden="1">
      <c r="D109" s="98"/>
      <c r="E109" s="88"/>
      <c r="F109" s="128"/>
      <c r="G109" s="56"/>
      <c r="H109" s="7"/>
      <c r="J109" s="221"/>
      <c r="K109" s="221"/>
      <c r="L109" s="221"/>
      <c r="M109" s="221"/>
      <c r="N109" s="144"/>
    </row>
    <row r="110" spans="4:14" s="34" customFormat="1" hidden="1">
      <c r="D110" s="98"/>
      <c r="E110" s="88"/>
      <c r="F110" s="128"/>
      <c r="G110" s="56"/>
      <c r="H110" s="7"/>
      <c r="J110" s="221"/>
      <c r="K110" s="221"/>
      <c r="L110" s="221"/>
      <c r="M110" s="221"/>
      <c r="N110" s="144"/>
    </row>
    <row r="111" spans="4:14" s="34" customFormat="1" hidden="1">
      <c r="D111" s="98"/>
      <c r="E111" s="88"/>
      <c r="F111" s="128"/>
      <c r="G111" s="56"/>
      <c r="H111" s="7"/>
      <c r="J111" s="221"/>
      <c r="K111" s="221"/>
      <c r="L111" s="221"/>
      <c r="M111" s="221"/>
      <c r="N111" s="144"/>
    </row>
    <row r="112" spans="4:14" s="34" customFormat="1" hidden="1">
      <c r="D112" s="98"/>
      <c r="E112" s="88"/>
      <c r="F112" s="128"/>
      <c r="G112" s="56"/>
      <c r="H112" s="7"/>
      <c r="J112" s="221"/>
      <c r="K112" s="221"/>
      <c r="L112" s="221"/>
      <c r="M112" s="221"/>
      <c r="N112" s="144"/>
    </row>
    <row r="113" spans="4:14" s="34" customFormat="1" hidden="1">
      <c r="D113" s="98"/>
      <c r="E113" s="88"/>
      <c r="F113" s="128"/>
      <c r="G113" s="56"/>
      <c r="H113" s="7"/>
      <c r="J113" s="221"/>
      <c r="K113" s="221"/>
      <c r="L113" s="221"/>
      <c r="M113" s="221"/>
      <c r="N113" s="144"/>
    </row>
    <row r="114" spans="4:14" s="34" customFormat="1" hidden="1">
      <c r="D114" s="98"/>
      <c r="E114" s="88"/>
      <c r="F114" s="128"/>
      <c r="G114" s="56"/>
      <c r="H114" s="7"/>
      <c r="J114" s="221"/>
      <c r="K114" s="221"/>
      <c r="L114" s="221"/>
      <c r="M114" s="221"/>
      <c r="N114" s="144"/>
    </row>
    <row r="115" spans="4:14" s="34" customFormat="1" hidden="1">
      <c r="D115" s="98"/>
      <c r="E115" s="88"/>
      <c r="F115" s="128"/>
      <c r="G115" s="56"/>
      <c r="H115" s="7"/>
      <c r="J115" s="221"/>
      <c r="K115" s="221"/>
      <c r="L115" s="221"/>
      <c r="M115" s="221"/>
      <c r="N115" s="144"/>
    </row>
    <row r="116" spans="4:14" s="34" customFormat="1" hidden="1">
      <c r="D116" s="98"/>
      <c r="E116" s="88"/>
      <c r="F116" s="128"/>
      <c r="G116" s="56"/>
      <c r="H116" s="7"/>
      <c r="J116" s="221"/>
      <c r="K116" s="221"/>
      <c r="L116" s="221"/>
      <c r="M116" s="221"/>
      <c r="N116" s="144"/>
    </row>
    <row r="117" spans="4:14" s="34" customFormat="1" hidden="1">
      <c r="D117" s="98"/>
      <c r="E117" s="88"/>
      <c r="F117" s="128"/>
      <c r="G117" s="56"/>
      <c r="H117" s="7"/>
      <c r="J117" s="221"/>
      <c r="K117" s="221"/>
      <c r="L117" s="221"/>
      <c r="M117" s="221"/>
      <c r="N117" s="144"/>
    </row>
    <row r="118" spans="4:14" s="34" customFormat="1" hidden="1">
      <c r="D118" s="98"/>
      <c r="E118" s="88"/>
      <c r="F118" s="128"/>
      <c r="G118" s="56"/>
      <c r="H118" s="7"/>
      <c r="J118" s="221"/>
      <c r="K118" s="221"/>
      <c r="L118" s="221"/>
      <c r="M118" s="221"/>
      <c r="N118" s="144"/>
    </row>
    <row r="119" spans="4:14" s="34" customFormat="1" hidden="1">
      <c r="D119" s="98"/>
      <c r="E119" s="88"/>
      <c r="F119" s="128"/>
      <c r="G119" s="56"/>
      <c r="H119" s="7"/>
      <c r="J119" s="221"/>
      <c r="K119" s="221"/>
      <c r="L119" s="221"/>
      <c r="M119" s="221"/>
      <c r="N119" s="144"/>
    </row>
    <row r="120" spans="4:14" s="34" customFormat="1" hidden="1">
      <c r="D120" s="98"/>
      <c r="E120" s="88"/>
      <c r="F120" s="128"/>
      <c r="G120" s="56"/>
      <c r="H120" s="7"/>
      <c r="J120" s="221"/>
      <c r="K120" s="221"/>
      <c r="L120" s="221"/>
      <c r="M120" s="221"/>
      <c r="N120" s="144"/>
    </row>
    <row r="121" spans="4:14" s="34" customFormat="1" hidden="1">
      <c r="D121" s="98"/>
      <c r="E121" s="88"/>
      <c r="F121" s="128"/>
      <c r="G121" s="56"/>
      <c r="H121" s="7"/>
      <c r="J121" s="221"/>
      <c r="K121" s="221"/>
      <c r="L121" s="221"/>
      <c r="M121" s="221"/>
      <c r="N121" s="144"/>
    </row>
    <row r="122" spans="4:14" s="34" customFormat="1" hidden="1">
      <c r="D122" s="98"/>
      <c r="E122" s="88"/>
      <c r="F122" s="128"/>
      <c r="G122" s="56"/>
      <c r="H122" s="7"/>
      <c r="J122" s="221"/>
      <c r="K122" s="221"/>
      <c r="L122" s="221"/>
      <c r="M122" s="221"/>
      <c r="N122" s="144"/>
    </row>
    <row r="123" spans="4:14" s="34" customFormat="1" hidden="1">
      <c r="D123" s="98"/>
      <c r="E123" s="88"/>
      <c r="F123" s="128"/>
      <c r="G123" s="56"/>
      <c r="H123" s="7"/>
      <c r="J123" s="221"/>
      <c r="K123" s="221"/>
      <c r="L123" s="221"/>
      <c r="M123" s="221"/>
      <c r="N123" s="144"/>
    </row>
    <row r="124" spans="4:14" s="34" customFormat="1" hidden="1">
      <c r="D124" s="98"/>
      <c r="E124" s="88"/>
      <c r="F124" s="128"/>
      <c r="G124" s="56"/>
      <c r="H124" s="7"/>
      <c r="J124" s="221"/>
      <c r="K124" s="221"/>
      <c r="L124" s="221"/>
      <c r="M124" s="221"/>
      <c r="N124" s="144"/>
    </row>
    <row r="125" spans="4:14" s="34" customFormat="1" hidden="1">
      <c r="D125" s="98"/>
      <c r="E125" s="88"/>
      <c r="F125" s="128"/>
      <c r="G125" s="56"/>
      <c r="H125" s="7"/>
      <c r="J125" s="221"/>
      <c r="K125" s="221"/>
      <c r="L125" s="221"/>
      <c r="M125" s="221"/>
      <c r="N125" s="144"/>
    </row>
    <row r="126" spans="4:14" s="34" customFormat="1" hidden="1">
      <c r="D126" s="98"/>
      <c r="E126" s="88"/>
      <c r="F126" s="128"/>
      <c r="G126" s="56"/>
      <c r="H126" s="7"/>
      <c r="J126" s="221"/>
      <c r="K126" s="221"/>
      <c r="L126" s="221"/>
      <c r="M126" s="221"/>
      <c r="N126" s="144"/>
    </row>
    <row r="127" spans="4:14" s="34" customFormat="1" hidden="1">
      <c r="D127" s="98"/>
      <c r="E127" s="88"/>
      <c r="F127" s="128"/>
      <c r="G127" s="56"/>
      <c r="H127" s="7"/>
      <c r="J127" s="221"/>
      <c r="K127" s="221"/>
      <c r="L127" s="221"/>
      <c r="M127" s="221"/>
      <c r="N127" s="144"/>
    </row>
    <row r="128" spans="4:14" s="34" customFormat="1" hidden="1">
      <c r="D128" s="98"/>
      <c r="E128" s="88"/>
      <c r="F128" s="128"/>
      <c r="G128" s="56"/>
      <c r="H128" s="7"/>
      <c r="J128" s="221"/>
      <c r="K128" s="221"/>
      <c r="L128" s="221"/>
      <c r="M128" s="221"/>
      <c r="N128" s="144"/>
    </row>
    <row r="129" spans="4:14" s="34" customFormat="1" hidden="1">
      <c r="D129" s="98"/>
      <c r="E129" s="88"/>
      <c r="F129" s="128"/>
      <c r="G129" s="56"/>
      <c r="H129" s="7"/>
      <c r="J129" s="221"/>
      <c r="K129" s="221"/>
      <c r="L129" s="221"/>
      <c r="M129" s="221"/>
      <c r="N129" s="144"/>
    </row>
    <row r="130" spans="4:14" s="34" customFormat="1" hidden="1">
      <c r="D130" s="98"/>
      <c r="E130" s="88"/>
      <c r="F130" s="128"/>
      <c r="G130" s="56"/>
      <c r="H130" s="7"/>
      <c r="J130" s="221"/>
      <c r="K130" s="221"/>
      <c r="L130" s="221"/>
      <c r="M130" s="221"/>
      <c r="N130" s="144"/>
    </row>
    <row r="131" spans="4:14" s="34" customFormat="1" hidden="1">
      <c r="D131" s="98"/>
      <c r="E131" s="88"/>
      <c r="F131" s="128"/>
      <c r="G131" s="56"/>
      <c r="H131" s="7"/>
      <c r="J131" s="221"/>
      <c r="K131" s="221"/>
      <c r="L131" s="221"/>
      <c r="M131" s="221"/>
      <c r="N131" s="144"/>
    </row>
    <row r="132" spans="4:14" s="34" customFormat="1" hidden="1">
      <c r="D132" s="98"/>
      <c r="E132" s="88"/>
      <c r="F132" s="128"/>
      <c r="G132" s="56"/>
      <c r="H132" s="7"/>
      <c r="J132" s="221"/>
      <c r="K132" s="221"/>
      <c r="L132" s="221"/>
      <c r="M132" s="221"/>
      <c r="N132" s="144"/>
    </row>
    <row r="133" spans="4:14" s="34" customFormat="1" hidden="1">
      <c r="D133" s="98"/>
      <c r="E133" s="88"/>
      <c r="F133" s="128"/>
      <c r="G133" s="56"/>
      <c r="H133" s="7"/>
      <c r="J133" s="221"/>
      <c r="K133" s="221"/>
      <c r="L133" s="221"/>
      <c r="M133" s="221"/>
      <c r="N133" s="144"/>
    </row>
    <row r="134" spans="4:14" s="34" customFormat="1" hidden="1">
      <c r="D134" s="98"/>
      <c r="E134" s="88"/>
      <c r="F134" s="128"/>
      <c r="G134" s="56"/>
      <c r="H134" s="7"/>
      <c r="J134" s="221"/>
      <c r="K134" s="221"/>
      <c r="L134" s="221"/>
      <c r="M134" s="221"/>
      <c r="N134" s="144"/>
    </row>
    <row r="135" spans="4:14" s="34" customFormat="1" hidden="1">
      <c r="D135" s="98"/>
      <c r="E135" s="88"/>
      <c r="F135" s="128"/>
      <c r="G135" s="56"/>
      <c r="H135" s="7"/>
      <c r="J135" s="221"/>
      <c r="K135" s="221"/>
      <c r="L135" s="221"/>
      <c r="M135" s="221"/>
      <c r="N135" s="144"/>
    </row>
    <row r="136" spans="4:14" s="34" customFormat="1" hidden="1">
      <c r="D136" s="98"/>
      <c r="E136" s="88"/>
      <c r="F136" s="128"/>
      <c r="G136" s="56"/>
      <c r="H136" s="7"/>
      <c r="J136" s="221"/>
      <c r="K136" s="221"/>
      <c r="L136" s="221"/>
      <c r="M136" s="221"/>
      <c r="N136" s="144"/>
    </row>
    <row r="137" spans="4:14" s="34" customFormat="1" hidden="1">
      <c r="D137" s="98"/>
      <c r="E137" s="88"/>
      <c r="F137" s="128"/>
      <c r="G137" s="56"/>
      <c r="H137" s="7"/>
      <c r="J137" s="221"/>
      <c r="K137" s="221"/>
      <c r="L137" s="221"/>
      <c r="M137" s="221"/>
      <c r="N137" s="144"/>
    </row>
    <row r="138" spans="4:14" s="34" customFormat="1" hidden="1">
      <c r="D138" s="98"/>
      <c r="E138" s="88"/>
      <c r="F138" s="128"/>
      <c r="G138" s="56"/>
      <c r="H138" s="7"/>
      <c r="J138" s="221"/>
      <c r="K138" s="221"/>
      <c r="L138" s="221"/>
      <c r="M138" s="221"/>
      <c r="N138" s="144"/>
    </row>
    <row r="139" spans="4:14" s="34" customFormat="1" hidden="1">
      <c r="D139" s="98"/>
      <c r="E139" s="88"/>
      <c r="F139" s="128"/>
      <c r="G139" s="56"/>
      <c r="H139" s="7"/>
      <c r="J139" s="221"/>
      <c r="K139" s="221"/>
      <c r="L139" s="221"/>
      <c r="M139" s="221"/>
      <c r="N139" s="144"/>
    </row>
    <row r="140" spans="4:14" s="34" customFormat="1" hidden="1">
      <c r="D140" s="98"/>
      <c r="E140" s="88"/>
      <c r="F140" s="128"/>
      <c r="G140" s="56"/>
      <c r="H140" s="7"/>
      <c r="J140" s="221"/>
      <c r="K140" s="221"/>
      <c r="L140" s="221"/>
      <c r="M140" s="221"/>
      <c r="N140" s="144"/>
    </row>
    <row r="141" spans="4:14" s="34" customFormat="1" hidden="1">
      <c r="D141" s="98"/>
      <c r="E141" s="88"/>
      <c r="F141" s="128"/>
      <c r="G141" s="56"/>
      <c r="H141" s="7"/>
      <c r="J141" s="221"/>
      <c r="K141" s="221"/>
      <c r="L141" s="221"/>
      <c r="M141" s="221"/>
      <c r="N141" s="144"/>
    </row>
    <row r="142" spans="4:14" s="34" customFormat="1" hidden="1">
      <c r="D142" s="98"/>
      <c r="E142" s="88"/>
      <c r="F142" s="128"/>
      <c r="G142" s="56"/>
      <c r="H142" s="7"/>
      <c r="J142" s="221"/>
      <c r="K142" s="221"/>
      <c r="L142" s="221"/>
      <c r="M142" s="221"/>
      <c r="N142" s="144"/>
    </row>
    <row r="143" spans="4:14" s="34" customFormat="1" hidden="1">
      <c r="D143" s="98"/>
      <c r="E143" s="88"/>
      <c r="F143" s="128"/>
      <c r="G143" s="56"/>
      <c r="H143" s="7"/>
      <c r="J143" s="221"/>
      <c r="K143" s="221"/>
      <c r="L143" s="221"/>
      <c r="M143" s="221"/>
      <c r="N143" s="144"/>
    </row>
    <row r="144" spans="4:14" s="34" customFormat="1" hidden="1">
      <c r="D144" s="98"/>
      <c r="E144" s="88"/>
      <c r="F144" s="128"/>
      <c r="G144" s="56"/>
      <c r="H144" s="7"/>
      <c r="J144" s="221"/>
      <c r="K144" s="221"/>
      <c r="L144" s="221"/>
      <c r="M144" s="221"/>
      <c r="N144" s="144"/>
    </row>
    <row r="145" spans="4:14" s="34" customFormat="1" hidden="1">
      <c r="D145" s="98"/>
      <c r="E145" s="88"/>
      <c r="F145" s="128"/>
      <c r="G145" s="56"/>
      <c r="H145" s="7"/>
      <c r="J145" s="221"/>
      <c r="K145" s="221"/>
      <c r="L145" s="221"/>
      <c r="M145" s="221"/>
      <c r="N145" s="144"/>
    </row>
    <row r="146" spans="4:14" s="34" customFormat="1" hidden="1">
      <c r="D146" s="98"/>
      <c r="E146" s="88"/>
      <c r="F146" s="128"/>
      <c r="G146" s="56"/>
      <c r="H146" s="7"/>
      <c r="J146" s="221"/>
      <c r="K146" s="221"/>
      <c r="L146" s="221"/>
      <c r="M146" s="221"/>
      <c r="N146" s="144"/>
    </row>
    <row r="147" spans="4:14" s="34" customFormat="1" hidden="1">
      <c r="D147" s="98"/>
      <c r="E147" s="88"/>
      <c r="F147" s="128"/>
      <c r="G147" s="56"/>
      <c r="H147" s="7"/>
      <c r="J147" s="221"/>
      <c r="K147" s="221"/>
      <c r="L147" s="221"/>
      <c r="M147" s="221"/>
      <c r="N147" s="144"/>
    </row>
    <row r="148" spans="4:14" s="34" customFormat="1" hidden="1">
      <c r="D148" s="98"/>
      <c r="E148" s="88"/>
      <c r="F148" s="128"/>
      <c r="G148" s="56"/>
      <c r="H148" s="7"/>
      <c r="J148" s="221"/>
      <c r="K148" s="221"/>
      <c r="L148" s="221"/>
      <c r="M148" s="221"/>
      <c r="N148" s="144"/>
    </row>
    <row r="149" spans="4:14" s="34" customFormat="1" hidden="1">
      <c r="D149" s="98"/>
      <c r="E149" s="88"/>
      <c r="F149" s="128"/>
      <c r="G149" s="56"/>
      <c r="H149" s="7"/>
      <c r="J149" s="221"/>
      <c r="K149" s="221"/>
      <c r="L149" s="221"/>
      <c r="M149" s="221"/>
      <c r="N149" s="144"/>
    </row>
    <row r="150" spans="4:14" s="34" customFormat="1" hidden="1">
      <c r="D150" s="98"/>
      <c r="E150" s="88"/>
      <c r="F150" s="128"/>
      <c r="G150" s="56"/>
      <c r="H150" s="7"/>
      <c r="J150" s="221"/>
      <c r="K150" s="221"/>
      <c r="L150" s="221"/>
      <c r="M150" s="221"/>
      <c r="N150" s="144"/>
    </row>
    <row r="151" spans="4:14" s="34" customFormat="1" hidden="1">
      <c r="D151" s="98"/>
      <c r="E151" s="88"/>
      <c r="F151" s="128"/>
      <c r="G151" s="56"/>
      <c r="H151" s="7"/>
      <c r="J151" s="221"/>
      <c r="K151" s="221"/>
      <c r="L151" s="221"/>
      <c r="M151" s="221"/>
      <c r="N151" s="144"/>
    </row>
    <row r="152" spans="4:14" s="34" customFormat="1" hidden="1">
      <c r="D152" s="98"/>
      <c r="E152" s="88"/>
      <c r="F152" s="128"/>
      <c r="G152" s="56"/>
      <c r="H152" s="7"/>
      <c r="J152" s="221"/>
      <c r="K152" s="221"/>
      <c r="L152" s="221"/>
      <c r="M152" s="221"/>
      <c r="N152" s="144"/>
    </row>
    <row r="153" spans="4:14" s="34" customFormat="1" hidden="1">
      <c r="D153" s="98"/>
      <c r="E153" s="88"/>
      <c r="F153" s="128"/>
      <c r="G153" s="56"/>
      <c r="H153" s="7"/>
      <c r="J153" s="221"/>
      <c r="K153" s="221"/>
      <c r="L153" s="221"/>
      <c r="M153" s="221"/>
      <c r="N153" s="144"/>
    </row>
    <row r="154" spans="4:14" s="34" customFormat="1" hidden="1">
      <c r="D154" s="98"/>
      <c r="E154" s="88"/>
      <c r="F154" s="128"/>
      <c r="G154" s="56"/>
      <c r="H154" s="7"/>
      <c r="J154" s="221"/>
      <c r="K154" s="221"/>
      <c r="L154" s="221"/>
      <c r="M154" s="221"/>
      <c r="N154" s="144"/>
    </row>
    <row r="155" spans="4:14" s="34" customFormat="1" hidden="1">
      <c r="D155" s="98"/>
      <c r="E155" s="88"/>
      <c r="F155" s="128"/>
      <c r="G155" s="56"/>
      <c r="H155" s="7"/>
      <c r="J155" s="221"/>
      <c r="K155" s="221"/>
      <c r="L155" s="221"/>
      <c r="M155" s="221"/>
      <c r="N155" s="144"/>
    </row>
    <row r="156" spans="4:14" s="34" customFormat="1" hidden="1">
      <c r="D156" s="98"/>
      <c r="E156" s="88"/>
      <c r="F156" s="128"/>
      <c r="G156" s="56"/>
      <c r="H156" s="7"/>
      <c r="J156" s="221"/>
      <c r="K156" s="221"/>
      <c r="L156" s="221"/>
      <c r="M156" s="221"/>
      <c r="N156" s="144"/>
    </row>
    <row r="157" spans="4:14" s="34" customFormat="1" hidden="1">
      <c r="D157" s="98"/>
      <c r="E157" s="88"/>
      <c r="F157" s="128"/>
      <c r="G157" s="56"/>
      <c r="H157" s="7"/>
      <c r="J157" s="221"/>
      <c r="K157" s="221"/>
      <c r="L157" s="221"/>
      <c r="M157" s="221"/>
      <c r="N157" s="144"/>
    </row>
    <row r="158" spans="4:14" s="34" customFormat="1" hidden="1">
      <c r="D158" s="98"/>
      <c r="E158" s="88"/>
      <c r="F158" s="128"/>
      <c r="G158" s="56"/>
      <c r="H158" s="7"/>
      <c r="J158" s="221"/>
      <c r="K158" s="221"/>
      <c r="L158" s="221"/>
      <c r="M158" s="221"/>
      <c r="N158" s="144"/>
    </row>
    <row r="159" spans="4:14" s="34" customFormat="1" hidden="1">
      <c r="D159" s="98"/>
      <c r="E159" s="88"/>
      <c r="F159" s="128"/>
      <c r="G159" s="56"/>
      <c r="H159" s="7"/>
      <c r="J159" s="221"/>
      <c r="K159" s="221"/>
      <c r="L159" s="221"/>
      <c r="M159" s="221"/>
      <c r="N159" s="144"/>
    </row>
    <row r="160" spans="4:14" s="34" customFormat="1" hidden="1">
      <c r="D160" s="98"/>
      <c r="E160" s="88"/>
      <c r="F160" s="128"/>
      <c r="G160" s="56"/>
      <c r="H160" s="7"/>
      <c r="J160" s="221"/>
      <c r="K160" s="221"/>
      <c r="L160" s="221"/>
      <c r="M160" s="221"/>
      <c r="N160" s="144"/>
    </row>
    <row r="161" spans="4:14" s="34" customFormat="1" hidden="1">
      <c r="D161" s="98"/>
      <c r="E161" s="88"/>
      <c r="F161" s="128"/>
      <c r="G161" s="56"/>
      <c r="H161" s="7"/>
      <c r="J161" s="221"/>
      <c r="K161" s="221"/>
      <c r="L161" s="221"/>
      <c r="M161" s="221"/>
      <c r="N161" s="144"/>
    </row>
    <row r="162" spans="4:14" s="34" customFormat="1" hidden="1">
      <c r="D162" s="98"/>
      <c r="E162" s="88"/>
      <c r="F162" s="128"/>
      <c r="G162" s="56"/>
      <c r="H162" s="7"/>
      <c r="J162" s="221"/>
      <c r="K162" s="221"/>
      <c r="L162" s="221"/>
      <c r="M162" s="221"/>
      <c r="N162" s="144"/>
    </row>
    <row r="163" spans="4:14" s="34" customFormat="1" hidden="1">
      <c r="D163" s="98"/>
      <c r="E163" s="88"/>
      <c r="F163" s="128"/>
      <c r="G163" s="56"/>
      <c r="H163" s="7"/>
      <c r="J163" s="221"/>
      <c r="K163" s="221"/>
      <c r="L163" s="221"/>
      <c r="M163" s="221"/>
      <c r="N163" s="144"/>
    </row>
    <row r="164" spans="4:14" s="34" customFormat="1" hidden="1">
      <c r="D164" s="98"/>
      <c r="E164" s="88"/>
      <c r="F164" s="128"/>
      <c r="G164" s="56"/>
      <c r="H164" s="7"/>
      <c r="J164" s="221"/>
      <c r="K164" s="221"/>
      <c r="L164" s="221"/>
      <c r="M164" s="221"/>
      <c r="N164" s="144"/>
    </row>
    <row r="165" spans="4:14" s="34" customFormat="1" hidden="1">
      <c r="D165" s="98"/>
      <c r="E165" s="88"/>
      <c r="F165" s="128"/>
      <c r="G165" s="56"/>
      <c r="H165" s="7"/>
      <c r="J165" s="221"/>
      <c r="K165" s="221"/>
      <c r="L165" s="221"/>
      <c r="M165" s="221"/>
      <c r="N165" s="144"/>
    </row>
    <row r="166" spans="4:14" s="34" customFormat="1" hidden="1">
      <c r="D166" s="98"/>
      <c r="E166" s="88"/>
      <c r="F166" s="128"/>
      <c r="G166" s="56"/>
      <c r="H166" s="7"/>
      <c r="J166" s="221"/>
      <c r="K166" s="221"/>
      <c r="L166" s="221"/>
      <c r="M166" s="221"/>
      <c r="N166" s="144"/>
    </row>
    <row r="167" spans="4:14" s="34" customFormat="1" hidden="1">
      <c r="D167" s="98"/>
      <c r="E167" s="88"/>
      <c r="F167" s="128"/>
      <c r="G167" s="56"/>
      <c r="H167" s="7"/>
      <c r="J167" s="221"/>
      <c r="K167" s="221"/>
      <c r="L167" s="221"/>
      <c r="M167" s="221"/>
      <c r="N167" s="144"/>
    </row>
    <row r="168" spans="4:14" s="34" customFormat="1" hidden="1">
      <c r="D168" s="98"/>
      <c r="E168" s="88"/>
      <c r="F168" s="128"/>
      <c r="G168" s="56"/>
      <c r="H168" s="7"/>
      <c r="J168" s="221"/>
      <c r="K168" s="221"/>
      <c r="L168" s="221"/>
      <c r="M168" s="221"/>
      <c r="N168" s="144"/>
    </row>
    <row r="169" spans="4:14" s="34" customFormat="1" hidden="1">
      <c r="D169" s="98"/>
      <c r="E169" s="88"/>
      <c r="F169" s="128"/>
      <c r="G169" s="56"/>
      <c r="H169" s="7"/>
      <c r="J169" s="221"/>
      <c r="K169" s="221"/>
      <c r="L169" s="221"/>
      <c r="M169" s="221"/>
      <c r="N169" s="144"/>
    </row>
    <row r="170" spans="4:14" s="34" customFormat="1" hidden="1">
      <c r="D170" s="98"/>
      <c r="E170" s="88"/>
      <c r="F170" s="128"/>
      <c r="G170" s="56"/>
      <c r="H170" s="7"/>
      <c r="J170" s="221"/>
      <c r="K170" s="221"/>
      <c r="L170" s="221"/>
      <c r="M170" s="221"/>
      <c r="N170" s="144"/>
    </row>
    <row r="171" spans="4:14" s="34" customFormat="1" hidden="1">
      <c r="D171" s="98"/>
      <c r="E171" s="88"/>
      <c r="F171" s="128"/>
      <c r="G171" s="56"/>
      <c r="H171" s="7"/>
      <c r="J171" s="221"/>
      <c r="K171" s="221"/>
      <c r="L171" s="221"/>
      <c r="M171" s="221"/>
      <c r="N171" s="144"/>
    </row>
    <row r="172" spans="4:14" s="34" customFormat="1" hidden="1">
      <c r="D172" s="98"/>
      <c r="E172" s="88"/>
      <c r="F172" s="128"/>
      <c r="G172" s="56"/>
      <c r="H172" s="7"/>
      <c r="J172" s="221"/>
      <c r="K172" s="221"/>
      <c r="L172" s="221"/>
      <c r="M172" s="221"/>
      <c r="N172" s="144"/>
    </row>
    <row r="173" spans="4:14" s="34" customFormat="1" hidden="1">
      <c r="D173" s="98"/>
      <c r="E173" s="88"/>
      <c r="F173" s="128"/>
      <c r="G173" s="56"/>
      <c r="H173" s="7"/>
      <c r="J173" s="221"/>
      <c r="K173" s="221"/>
      <c r="L173" s="221"/>
      <c r="M173" s="221"/>
      <c r="N173" s="144"/>
    </row>
    <row r="174" spans="4:14" s="34" customFormat="1" hidden="1">
      <c r="D174" s="98"/>
      <c r="E174" s="88"/>
      <c r="F174" s="128"/>
      <c r="G174" s="56"/>
      <c r="H174" s="7"/>
      <c r="J174" s="221"/>
      <c r="K174" s="221"/>
      <c r="L174" s="221"/>
      <c r="M174" s="221"/>
      <c r="N174" s="144"/>
    </row>
    <row r="175" spans="4:14" s="34" customFormat="1" hidden="1">
      <c r="D175" s="98"/>
      <c r="E175" s="88"/>
      <c r="F175" s="128"/>
      <c r="G175" s="56"/>
      <c r="H175" s="7"/>
      <c r="J175" s="221"/>
      <c r="K175" s="221"/>
      <c r="L175" s="221"/>
      <c r="M175" s="221"/>
      <c r="N175" s="144"/>
    </row>
    <row r="176" spans="4:14" s="34" customFormat="1" hidden="1">
      <c r="D176" s="98"/>
      <c r="E176" s="88"/>
      <c r="F176" s="128"/>
      <c r="G176" s="56"/>
      <c r="H176" s="7"/>
      <c r="J176" s="221"/>
      <c r="K176" s="221"/>
      <c r="L176" s="221"/>
      <c r="M176" s="221"/>
      <c r="N176" s="144"/>
    </row>
    <row r="177" spans="4:14" s="34" customFormat="1" hidden="1">
      <c r="D177" s="98"/>
      <c r="E177" s="88"/>
      <c r="F177" s="128"/>
      <c r="G177" s="56"/>
      <c r="H177" s="7"/>
      <c r="J177" s="221"/>
      <c r="K177" s="221"/>
      <c r="L177" s="221"/>
      <c r="M177" s="221"/>
      <c r="N177" s="144"/>
    </row>
    <row r="178" spans="4:14" s="34" customFormat="1" hidden="1">
      <c r="D178" s="98"/>
      <c r="E178" s="88"/>
      <c r="F178" s="128"/>
      <c r="G178" s="56"/>
      <c r="H178" s="7"/>
      <c r="J178" s="221"/>
      <c r="K178" s="221"/>
      <c r="L178" s="221"/>
      <c r="M178" s="221"/>
      <c r="N178" s="144"/>
    </row>
    <row r="179" spans="4:14" s="34" customFormat="1" hidden="1">
      <c r="D179" s="98"/>
      <c r="E179" s="88"/>
      <c r="F179" s="128"/>
      <c r="G179" s="56"/>
      <c r="H179" s="7"/>
      <c r="J179" s="221"/>
      <c r="K179" s="221"/>
      <c r="L179" s="221"/>
      <c r="M179" s="221"/>
      <c r="N179" s="144"/>
    </row>
    <row r="180" spans="4:14" s="34" customFormat="1" hidden="1">
      <c r="D180" s="98"/>
      <c r="E180" s="88"/>
      <c r="F180" s="128"/>
      <c r="G180" s="56"/>
      <c r="H180" s="7"/>
      <c r="J180" s="221"/>
      <c r="K180" s="221"/>
      <c r="L180" s="221"/>
      <c r="M180" s="221"/>
      <c r="N180" s="144"/>
    </row>
    <row r="181" spans="4:14" s="34" customFormat="1" hidden="1">
      <c r="D181" s="98"/>
      <c r="E181" s="88"/>
      <c r="F181" s="128"/>
      <c r="G181" s="56"/>
      <c r="H181" s="7"/>
      <c r="J181" s="221"/>
      <c r="K181" s="221"/>
      <c r="L181" s="221"/>
      <c r="M181" s="221"/>
      <c r="N181" s="144"/>
    </row>
    <row r="182" spans="4:14" s="34" customFormat="1" hidden="1">
      <c r="D182" s="98"/>
      <c r="E182" s="88"/>
      <c r="F182" s="128"/>
      <c r="G182" s="56"/>
      <c r="H182" s="7"/>
      <c r="J182" s="221"/>
      <c r="K182" s="221"/>
      <c r="L182" s="221"/>
      <c r="M182" s="221"/>
      <c r="N182" s="144"/>
    </row>
    <row r="183" spans="4:14" s="34" customFormat="1" hidden="1">
      <c r="D183" s="98"/>
      <c r="E183" s="88"/>
      <c r="F183" s="128"/>
      <c r="G183" s="56"/>
      <c r="H183" s="7"/>
      <c r="J183" s="221"/>
      <c r="K183" s="221"/>
      <c r="L183" s="221"/>
      <c r="M183" s="221"/>
      <c r="N183" s="144"/>
    </row>
    <row r="184" spans="4:14" s="34" customFormat="1" hidden="1">
      <c r="D184" s="98"/>
      <c r="E184" s="88"/>
      <c r="F184" s="128"/>
      <c r="G184" s="56"/>
      <c r="H184" s="7"/>
      <c r="J184" s="221"/>
      <c r="K184" s="221"/>
      <c r="L184" s="221"/>
      <c r="M184" s="221"/>
      <c r="N184" s="144"/>
    </row>
    <row r="185" spans="4:14" s="34" customFormat="1" hidden="1">
      <c r="D185" s="98"/>
      <c r="E185" s="88"/>
      <c r="F185" s="128"/>
      <c r="G185" s="56"/>
      <c r="H185" s="7"/>
      <c r="J185" s="221"/>
      <c r="K185" s="221"/>
      <c r="L185" s="221"/>
      <c r="M185" s="221"/>
      <c r="N185" s="144"/>
    </row>
    <row r="186" spans="4:14" s="34" customFormat="1" hidden="1">
      <c r="D186" s="98"/>
      <c r="E186" s="88"/>
      <c r="F186" s="128"/>
      <c r="G186" s="56"/>
      <c r="H186" s="7"/>
      <c r="J186" s="221"/>
      <c r="K186" s="221"/>
      <c r="L186" s="221"/>
      <c r="M186" s="221"/>
      <c r="N186" s="144"/>
    </row>
    <row r="187" spans="4:14" s="34" customFormat="1" hidden="1">
      <c r="D187" s="98"/>
      <c r="E187" s="88"/>
      <c r="F187" s="128"/>
      <c r="G187" s="56"/>
      <c r="H187" s="7"/>
      <c r="J187" s="221"/>
      <c r="K187" s="221"/>
      <c r="L187" s="221"/>
      <c r="M187" s="221"/>
      <c r="N187" s="144"/>
    </row>
    <row r="188" spans="4:14" s="34" customFormat="1" hidden="1">
      <c r="D188" s="98"/>
      <c r="E188" s="88"/>
      <c r="F188" s="128"/>
      <c r="G188" s="56"/>
      <c r="H188" s="7"/>
      <c r="J188" s="221"/>
      <c r="K188" s="221"/>
      <c r="L188" s="221"/>
      <c r="M188" s="221"/>
      <c r="N188" s="144"/>
    </row>
    <row r="189" spans="4:14" s="34" customFormat="1" hidden="1">
      <c r="D189" s="98"/>
      <c r="E189" s="88"/>
      <c r="F189" s="128"/>
      <c r="G189" s="56"/>
      <c r="H189" s="7"/>
      <c r="J189" s="221"/>
      <c r="K189" s="221"/>
      <c r="L189" s="221"/>
      <c r="M189" s="221"/>
      <c r="N189" s="144"/>
    </row>
    <row r="190" spans="4:14" s="34" customFormat="1" hidden="1">
      <c r="D190" s="98"/>
      <c r="E190" s="88"/>
      <c r="F190" s="128"/>
      <c r="G190" s="56"/>
      <c r="H190" s="7"/>
      <c r="J190" s="221"/>
      <c r="K190" s="221"/>
      <c r="L190" s="221"/>
      <c r="M190" s="221"/>
      <c r="N190" s="144"/>
    </row>
    <row r="191" spans="4:14" s="34" customFormat="1" hidden="1">
      <c r="D191" s="98"/>
      <c r="E191" s="88"/>
      <c r="F191" s="128"/>
      <c r="G191" s="56"/>
      <c r="H191" s="7"/>
      <c r="J191" s="221"/>
      <c r="K191" s="221"/>
      <c r="L191" s="221"/>
      <c r="M191" s="221"/>
      <c r="N191" s="144"/>
    </row>
    <row r="192" spans="4:14" s="34" customFormat="1" hidden="1">
      <c r="D192" s="98"/>
      <c r="E192" s="88"/>
      <c r="F192" s="128"/>
      <c r="G192" s="56"/>
      <c r="H192" s="7"/>
      <c r="J192" s="221"/>
      <c r="K192" s="221"/>
      <c r="L192" s="221"/>
      <c r="M192" s="221"/>
      <c r="N192" s="144"/>
    </row>
    <row r="193" spans="4:14" s="34" customFormat="1" hidden="1">
      <c r="D193" s="98"/>
      <c r="E193" s="88"/>
      <c r="F193" s="128"/>
      <c r="G193" s="56"/>
      <c r="H193" s="7"/>
      <c r="J193" s="221"/>
      <c r="K193" s="221"/>
      <c r="L193" s="221"/>
      <c r="M193" s="221"/>
      <c r="N193" s="144"/>
    </row>
    <row r="194" spans="4:14" s="34" customFormat="1" hidden="1">
      <c r="D194" s="98"/>
      <c r="E194" s="88"/>
      <c r="F194" s="128"/>
      <c r="G194" s="56"/>
      <c r="H194" s="7"/>
      <c r="J194" s="221"/>
      <c r="K194" s="221"/>
      <c r="L194" s="221"/>
      <c r="M194" s="221"/>
      <c r="N194" s="144"/>
    </row>
    <row r="195" spans="4:14" s="34" customFormat="1" hidden="1">
      <c r="D195" s="98"/>
      <c r="E195" s="88"/>
      <c r="F195" s="128"/>
      <c r="G195" s="56"/>
      <c r="H195" s="7"/>
      <c r="J195" s="221"/>
      <c r="K195" s="221"/>
      <c r="L195" s="221"/>
      <c r="M195" s="221"/>
      <c r="N195" s="144"/>
    </row>
    <row r="196" spans="4:14" s="34" customFormat="1" hidden="1">
      <c r="D196" s="98"/>
      <c r="E196" s="88"/>
      <c r="F196" s="128"/>
      <c r="G196" s="56"/>
      <c r="H196" s="7"/>
      <c r="J196" s="221"/>
      <c r="K196" s="221"/>
      <c r="L196" s="221"/>
      <c r="M196" s="221"/>
      <c r="N196" s="144"/>
    </row>
    <row r="197" spans="4:14" s="34" customFormat="1" hidden="1">
      <c r="D197" s="98"/>
      <c r="E197" s="88"/>
      <c r="F197" s="128"/>
      <c r="G197" s="56"/>
      <c r="H197" s="7"/>
      <c r="J197" s="221"/>
      <c r="K197" s="221"/>
      <c r="L197" s="221"/>
      <c r="M197" s="221"/>
      <c r="N197" s="144"/>
    </row>
    <row r="198" spans="4:14" s="34" customFormat="1" hidden="1">
      <c r="D198" s="98"/>
      <c r="E198" s="88"/>
      <c r="F198" s="128"/>
      <c r="G198" s="56"/>
      <c r="H198" s="7"/>
      <c r="J198" s="221"/>
      <c r="K198" s="221"/>
      <c r="L198" s="221"/>
      <c r="M198" s="221"/>
      <c r="N198" s="144"/>
    </row>
    <row r="199" spans="4:14" s="34" customFormat="1" hidden="1">
      <c r="D199" s="98"/>
      <c r="E199" s="88"/>
      <c r="F199" s="128"/>
      <c r="G199" s="56"/>
      <c r="H199" s="7"/>
      <c r="J199" s="221"/>
      <c r="K199" s="221"/>
      <c r="L199" s="221"/>
      <c r="M199" s="221"/>
      <c r="N199" s="144"/>
    </row>
    <row r="200" spans="4:14" s="34" customFormat="1" hidden="1">
      <c r="D200" s="98"/>
      <c r="E200" s="88"/>
      <c r="F200" s="128"/>
      <c r="G200" s="56"/>
      <c r="H200" s="7"/>
      <c r="J200" s="221"/>
      <c r="K200" s="221"/>
      <c r="L200" s="221"/>
      <c r="M200" s="221"/>
      <c r="N200" s="144"/>
    </row>
    <row r="201" spans="4:14" s="34" customFormat="1" hidden="1">
      <c r="D201" s="98"/>
      <c r="E201" s="88"/>
      <c r="F201" s="128"/>
      <c r="G201" s="56"/>
      <c r="H201" s="7"/>
      <c r="J201" s="221"/>
      <c r="K201" s="221"/>
      <c r="L201" s="221"/>
      <c r="M201" s="221"/>
      <c r="N201" s="144"/>
    </row>
    <row r="202" spans="4:14" s="34" customFormat="1" hidden="1">
      <c r="D202" s="98"/>
      <c r="E202" s="88"/>
      <c r="F202" s="128"/>
      <c r="G202" s="56"/>
      <c r="H202" s="7"/>
      <c r="J202" s="221"/>
      <c r="K202" s="221"/>
      <c r="L202" s="221"/>
      <c r="M202" s="221"/>
      <c r="N202" s="144"/>
    </row>
    <row r="203" spans="4:14" s="34" customFormat="1" hidden="1">
      <c r="D203" s="98"/>
      <c r="E203" s="88"/>
      <c r="F203" s="128"/>
      <c r="G203" s="56"/>
      <c r="H203" s="7"/>
      <c r="J203" s="221"/>
      <c r="K203" s="221"/>
      <c r="L203" s="221"/>
      <c r="M203" s="221"/>
      <c r="N203" s="144"/>
    </row>
    <row r="204" spans="4:14" s="34" customFormat="1" hidden="1">
      <c r="D204" s="98"/>
      <c r="E204" s="88"/>
      <c r="F204" s="128"/>
      <c r="G204" s="56"/>
      <c r="H204" s="7"/>
      <c r="J204" s="221"/>
      <c r="K204" s="221"/>
      <c r="L204" s="221"/>
      <c r="M204" s="221"/>
      <c r="N204" s="144"/>
    </row>
    <row r="205" spans="4:14" s="34" customFormat="1" hidden="1">
      <c r="D205" s="98"/>
      <c r="E205" s="88"/>
      <c r="F205" s="128"/>
      <c r="G205" s="56"/>
      <c r="H205" s="7"/>
      <c r="J205" s="221"/>
      <c r="K205" s="221"/>
      <c r="L205" s="221"/>
      <c r="M205" s="221"/>
      <c r="N205" s="144"/>
    </row>
    <row r="206" spans="4:14" s="34" customFormat="1" hidden="1">
      <c r="D206" s="98"/>
      <c r="E206" s="88"/>
      <c r="F206" s="128"/>
      <c r="G206" s="56"/>
      <c r="H206" s="7"/>
      <c r="J206" s="221"/>
      <c r="K206" s="221"/>
      <c r="L206" s="221"/>
      <c r="M206" s="221"/>
      <c r="N206" s="144"/>
    </row>
    <row r="207" spans="4:14" s="34" customFormat="1" hidden="1">
      <c r="D207" s="98"/>
      <c r="E207" s="88"/>
      <c r="F207" s="128"/>
      <c r="G207" s="56"/>
      <c r="H207" s="7"/>
      <c r="J207" s="221"/>
      <c r="K207" s="221"/>
      <c r="L207" s="221"/>
      <c r="M207" s="221"/>
      <c r="N207" s="144"/>
    </row>
    <row r="208" spans="4:14" s="34" customFormat="1" hidden="1">
      <c r="D208" s="98"/>
      <c r="E208" s="88"/>
      <c r="F208" s="128"/>
      <c r="G208" s="56"/>
      <c r="H208" s="7"/>
      <c r="J208" s="221"/>
      <c r="K208" s="221"/>
      <c r="L208" s="221"/>
      <c r="M208" s="221"/>
      <c r="N208" s="144"/>
    </row>
    <row r="209" spans="4:14" s="34" customFormat="1" hidden="1">
      <c r="D209" s="98"/>
      <c r="E209" s="88"/>
      <c r="F209" s="128"/>
      <c r="G209" s="56"/>
      <c r="H209" s="7"/>
      <c r="J209" s="221"/>
      <c r="K209" s="221"/>
      <c r="L209" s="221"/>
      <c r="M209" s="221"/>
      <c r="N209" s="144"/>
    </row>
    <row r="210" spans="4:14" s="34" customFormat="1" hidden="1">
      <c r="D210" s="98"/>
      <c r="E210" s="88"/>
      <c r="F210" s="128"/>
      <c r="G210" s="56"/>
      <c r="H210" s="7"/>
      <c r="J210" s="221"/>
      <c r="K210" s="221"/>
      <c r="L210" s="221"/>
      <c r="M210" s="221"/>
      <c r="N210" s="144"/>
    </row>
    <row r="211" spans="4:14" s="34" customFormat="1" hidden="1">
      <c r="D211" s="98"/>
      <c r="E211" s="88"/>
      <c r="F211" s="128"/>
      <c r="G211" s="56"/>
      <c r="H211" s="7"/>
      <c r="J211" s="221"/>
      <c r="K211" s="221"/>
      <c r="L211" s="221"/>
      <c r="M211" s="221"/>
      <c r="N211" s="144"/>
    </row>
    <row r="212" spans="4:14" s="34" customFormat="1" hidden="1">
      <c r="D212" s="98"/>
      <c r="E212" s="88"/>
      <c r="F212" s="128"/>
      <c r="G212" s="56"/>
      <c r="H212" s="7"/>
      <c r="J212" s="221"/>
      <c r="K212" s="221"/>
      <c r="L212" s="221"/>
      <c r="M212" s="221"/>
      <c r="N212" s="144"/>
    </row>
    <row r="213" spans="4:14" s="34" customFormat="1" hidden="1">
      <c r="D213" s="98"/>
      <c r="E213" s="88"/>
      <c r="F213" s="128"/>
      <c r="G213" s="56"/>
      <c r="H213" s="7"/>
      <c r="J213" s="221"/>
      <c r="K213" s="221"/>
      <c r="L213" s="221"/>
      <c r="M213" s="221"/>
      <c r="N213" s="144"/>
    </row>
    <row r="214" spans="4:14" s="34" customFormat="1" hidden="1">
      <c r="D214" s="98"/>
      <c r="E214" s="88"/>
      <c r="F214" s="128"/>
      <c r="G214" s="56"/>
      <c r="H214" s="7"/>
      <c r="J214" s="221"/>
      <c r="K214" s="221"/>
      <c r="L214" s="221"/>
      <c r="M214" s="221"/>
      <c r="N214" s="144"/>
    </row>
    <row r="215" spans="4:14" s="34" customFormat="1" hidden="1">
      <c r="D215" s="98"/>
      <c r="E215" s="88"/>
      <c r="F215" s="128"/>
      <c r="G215" s="56"/>
      <c r="H215" s="7"/>
      <c r="J215" s="221"/>
      <c r="K215" s="221"/>
      <c r="L215" s="221"/>
      <c r="M215" s="221"/>
      <c r="N215" s="144"/>
    </row>
    <row r="216" spans="4:14" s="34" customFormat="1" hidden="1">
      <c r="D216" s="98"/>
      <c r="E216" s="88"/>
      <c r="F216" s="128"/>
      <c r="G216" s="56"/>
      <c r="H216" s="7"/>
      <c r="J216" s="221"/>
      <c r="K216" s="221"/>
      <c r="L216" s="221"/>
      <c r="M216" s="221"/>
      <c r="N216" s="144"/>
    </row>
    <row r="217" spans="4:14" s="34" customFormat="1" hidden="1">
      <c r="D217" s="98"/>
      <c r="E217" s="88"/>
      <c r="F217" s="128"/>
      <c r="G217" s="56"/>
      <c r="H217" s="7"/>
      <c r="J217" s="221"/>
      <c r="K217" s="221"/>
      <c r="L217" s="221"/>
      <c r="M217" s="221"/>
      <c r="N217" s="144"/>
    </row>
    <row r="218" spans="4:14" s="34" customFormat="1" hidden="1">
      <c r="D218" s="98"/>
      <c r="E218" s="88"/>
      <c r="F218" s="128"/>
      <c r="G218" s="56"/>
      <c r="H218" s="7"/>
      <c r="J218" s="221"/>
      <c r="K218" s="221"/>
      <c r="L218" s="221"/>
      <c r="M218" s="221"/>
      <c r="N218" s="144"/>
    </row>
    <row r="219" spans="4:14" s="34" customFormat="1" hidden="1">
      <c r="D219" s="98"/>
      <c r="E219" s="88"/>
      <c r="F219" s="128"/>
      <c r="G219" s="56"/>
      <c r="H219" s="7"/>
      <c r="J219" s="221"/>
      <c r="K219" s="221"/>
      <c r="L219" s="221"/>
      <c r="M219" s="221"/>
      <c r="N219" s="144"/>
    </row>
    <row r="220" spans="4:14" s="34" customFormat="1" hidden="1">
      <c r="D220" s="98"/>
      <c r="E220" s="88"/>
      <c r="F220" s="128"/>
      <c r="G220" s="56"/>
      <c r="H220" s="7"/>
      <c r="J220" s="221"/>
      <c r="K220" s="221"/>
      <c r="L220" s="221"/>
      <c r="M220" s="221"/>
      <c r="N220" s="144"/>
    </row>
    <row r="221" spans="4:14" s="34" customFormat="1" hidden="1">
      <c r="D221" s="98"/>
      <c r="E221" s="88"/>
      <c r="F221" s="128"/>
      <c r="G221" s="56"/>
      <c r="H221" s="7"/>
      <c r="J221" s="221"/>
      <c r="K221" s="221"/>
      <c r="L221" s="221"/>
      <c r="M221" s="221"/>
      <c r="N221" s="144"/>
    </row>
    <row r="222" spans="4:14" s="34" customFormat="1" hidden="1">
      <c r="D222" s="98"/>
      <c r="E222" s="88"/>
      <c r="F222" s="128"/>
      <c r="G222" s="56"/>
      <c r="H222" s="7"/>
      <c r="J222" s="221"/>
      <c r="K222" s="221"/>
      <c r="L222" s="221"/>
      <c r="M222" s="221"/>
      <c r="N222" s="144"/>
    </row>
    <row r="223" spans="4:14" s="34" customFormat="1" hidden="1">
      <c r="D223" s="98"/>
      <c r="E223" s="88"/>
      <c r="F223" s="128"/>
      <c r="G223" s="56"/>
      <c r="H223" s="7"/>
      <c r="J223" s="221"/>
      <c r="K223" s="221"/>
      <c r="L223" s="221"/>
      <c r="M223" s="221"/>
      <c r="N223" s="144"/>
    </row>
    <row r="224" spans="4:14" s="34" customFormat="1" hidden="1">
      <c r="D224" s="98"/>
      <c r="E224" s="88"/>
      <c r="F224" s="128"/>
      <c r="G224" s="56"/>
      <c r="H224" s="7"/>
      <c r="J224" s="221"/>
      <c r="K224" s="221"/>
      <c r="L224" s="221"/>
      <c r="M224" s="221"/>
      <c r="N224" s="144"/>
    </row>
    <row r="225" spans="4:14" s="34" customFormat="1" hidden="1">
      <c r="D225" s="98"/>
      <c r="E225" s="88"/>
      <c r="F225" s="128"/>
      <c r="G225" s="56"/>
      <c r="H225" s="7"/>
      <c r="J225" s="221"/>
      <c r="K225" s="221"/>
      <c r="L225" s="221"/>
      <c r="M225" s="221"/>
      <c r="N225" s="144"/>
    </row>
    <row r="226" spans="4:14" s="34" customFormat="1" hidden="1">
      <c r="D226" s="98"/>
      <c r="E226" s="88"/>
      <c r="F226" s="128"/>
      <c r="G226" s="56"/>
      <c r="H226" s="7"/>
      <c r="J226" s="221"/>
      <c r="K226" s="221"/>
      <c r="L226" s="221"/>
      <c r="M226" s="221"/>
      <c r="N226" s="144"/>
    </row>
    <row r="227" spans="4:14" s="34" customFormat="1" hidden="1">
      <c r="D227" s="98"/>
      <c r="E227" s="88"/>
      <c r="F227" s="128"/>
      <c r="G227" s="56"/>
      <c r="H227" s="7"/>
      <c r="J227" s="221"/>
      <c r="K227" s="221"/>
      <c r="L227" s="221"/>
      <c r="M227" s="221"/>
      <c r="N227" s="144"/>
    </row>
    <row r="228" spans="4:14" s="34" customFormat="1" hidden="1">
      <c r="D228" s="98"/>
      <c r="E228" s="88"/>
      <c r="F228" s="128"/>
      <c r="G228" s="56"/>
      <c r="H228" s="7"/>
      <c r="J228" s="221"/>
      <c r="K228" s="221"/>
      <c r="L228" s="221"/>
      <c r="M228" s="221"/>
      <c r="N228" s="144"/>
    </row>
    <row r="229" spans="4:14" s="34" customFormat="1" hidden="1">
      <c r="D229" s="98"/>
      <c r="E229" s="88"/>
      <c r="F229" s="128"/>
      <c r="G229" s="56"/>
      <c r="H229" s="7"/>
      <c r="J229" s="221"/>
      <c r="K229" s="221"/>
      <c r="L229" s="221"/>
      <c r="M229" s="221"/>
      <c r="N229" s="144"/>
    </row>
    <row r="230" spans="4:14" s="34" customFormat="1" hidden="1">
      <c r="D230" s="98"/>
      <c r="E230" s="88"/>
      <c r="F230" s="128"/>
      <c r="G230" s="56"/>
      <c r="H230" s="7"/>
      <c r="J230" s="221"/>
      <c r="K230" s="221"/>
      <c r="L230" s="221"/>
      <c r="M230" s="221"/>
      <c r="N230" s="144"/>
    </row>
    <row r="231" spans="4:14" s="34" customFormat="1" hidden="1">
      <c r="D231" s="98"/>
      <c r="E231" s="88"/>
      <c r="F231" s="128"/>
      <c r="G231" s="56"/>
      <c r="H231" s="7"/>
      <c r="J231" s="221"/>
      <c r="K231" s="221"/>
      <c r="L231" s="221"/>
      <c r="M231" s="221"/>
      <c r="N231" s="144"/>
    </row>
    <row r="232" spans="4:14" s="34" customFormat="1" hidden="1">
      <c r="D232" s="98"/>
      <c r="E232" s="88"/>
      <c r="F232" s="128"/>
      <c r="G232" s="56"/>
      <c r="H232" s="7"/>
      <c r="J232" s="221"/>
      <c r="K232" s="221"/>
      <c r="L232" s="221"/>
      <c r="M232" s="221"/>
      <c r="N232" s="144"/>
    </row>
    <row r="233" spans="4:14" s="34" customFormat="1" hidden="1">
      <c r="D233" s="98"/>
      <c r="E233" s="88"/>
      <c r="F233" s="128"/>
      <c r="G233" s="56"/>
      <c r="H233" s="7"/>
      <c r="J233" s="221"/>
      <c r="K233" s="221"/>
      <c r="L233" s="221"/>
      <c r="M233" s="221"/>
      <c r="N233" s="144"/>
    </row>
    <row r="234" spans="4:14" s="34" customFormat="1" hidden="1">
      <c r="D234" s="98"/>
      <c r="E234" s="88"/>
      <c r="F234" s="128"/>
      <c r="G234" s="56"/>
      <c r="H234" s="7"/>
      <c r="J234" s="221"/>
      <c r="K234" s="221"/>
      <c r="L234" s="221"/>
      <c r="M234" s="221"/>
      <c r="N234" s="144"/>
    </row>
    <row r="235" spans="4:14" s="34" customFormat="1" hidden="1">
      <c r="D235" s="98"/>
      <c r="E235" s="88"/>
      <c r="F235" s="128"/>
      <c r="G235" s="56"/>
      <c r="H235" s="7"/>
      <c r="J235" s="221"/>
      <c r="K235" s="221"/>
      <c r="L235" s="221"/>
      <c r="M235" s="221"/>
      <c r="N235" s="144"/>
    </row>
    <row r="236" spans="4:14" s="34" customFormat="1" hidden="1">
      <c r="D236" s="98"/>
      <c r="E236" s="88"/>
      <c r="F236" s="128"/>
      <c r="G236" s="56"/>
      <c r="H236" s="7"/>
      <c r="J236" s="221"/>
      <c r="K236" s="221"/>
      <c r="L236" s="221"/>
      <c r="M236" s="221"/>
      <c r="N236" s="144"/>
    </row>
    <row r="237" spans="4:14" s="34" customFormat="1" hidden="1">
      <c r="D237" s="98"/>
      <c r="E237" s="88"/>
      <c r="F237" s="128"/>
      <c r="G237" s="56"/>
      <c r="H237" s="7"/>
      <c r="J237" s="221"/>
      <c r="K237" s="221"/>
      <c r="L237" s="221"/>
      <c r="M237" s="221"/>
      <c r="N237" s="144"/>
    </row>
    <row r="238" spans="4:14" s="34" customFormat="1" hidden="1">
      <c r="D238" s="98"/>
      <c r="E238" s="88"/>
      <c r="F238" s="128"/>
      <c r="G238" s="56"/>
      <c r="H238" s="7"/>
      <c r="J238" s="221"/>
      <c r="K238" s="221"/>
      <c r="L238" s="221"/>
      <c r="M238" s="221"/>
      <c r="N238" s="144"/>
    </row>
    <row r="239" spans="4:14" s="34" customFormat="1" hidden="1">
      <c r="D239" s="98"/>
      <c r="E239" s="88"/>
      <c r="F239" s="128"/>
      <c r="G239" s="56"/>
      <c r="H239" s="7"/>
      <c r="J239" s="221"/>
      <c r="K239" s="221"/>
      <c r="L239" s="221"/>
      <c r="M239" s="221"/>
      <c r="N239" s="144"/>
    </row>
    <row r="240" spans="4:14" s="34" customFormat="1" hidden="1">
      <c r="D240" s="98"/>
      <c r="E240" s="88"/>
      <c r="F240" s="128"/>
      <c r="G240" s="56"/>
      <c r="H240" s="7"/>
      <c r="J240" s="221"/>
      <c r="K240" s="221"/>
      <c r="L240" s="221"/>
      <c r="M240" s="221"/>
      <c r="N240" s="144"/>
    </row>
    <row r="241" spans="4:14" s="34" customFormat="1" hidden="1">
      <c r="D241" s="98"/>
      <c r="E241" s="88"/>
      <c r="F241" s="128"/>
      <c r="G241" s="56"/>
      <c r="H241" s="7"/>
      <c r="J241" s="221"/>
      <c r="K241" s="221"/>
      <c r="L241" s="221"/>
      <c r="M241" s="221"/>
      <c r="N241" s="144"/>
    </row>
    <row r="242" spans="4:14" s="34" customFormat="1" hidden="1">
      <c r="D242" s="98"/>
      <c r="E242" s="88"/>
      <c r="F242" s="128"/>
      <c r="G242" s="56"/>
      <c r="H242" s="7"/>
      <c r="J242" s="221"/>
      <c r="K242" s="221"/>
      <c r="L242" s="221"/>
      <c r="M242" s="221"/>
      <c r="N242" s="144"/>
    </row>
    <row r="243" spans="4:14" s="34" customFormat="1" hidden="1">
      <c r="D243" s="98"/>
      <c r="E243" s="88"/>
      <c r="F243" s="128"/>
      <c r="G243" s="56"/>
      <c r="H243" s="7"/>
      <c r="J243" s="221"/>
      <c r="K243" s="221"/>
      <c r="L243" s="221"/>
      <c r="M243" s="221"/>
      <c r="N243" s="144"/>
    </row>
    <row r="244" spans="4:14" s="34" customFormat="1" hidden="1">
      <c r="D244" s="98"/>
      <c r="E244" s="88"/>
      <c r="F244" s="128"/>
      <c r="G244" s="56"/>
      <c r="H244" s="7"/>
      <c r="J244" s="221"/>
      <c r="K244" s="221"/>
      <c r="L244" s="221"/>
      <c r="M244" s="221"/>
      <c r="N244" s="144"/>
    </row>
    <row r="245" spans="4:14" s="34" customFormat="1" hidden="1">
      <c r="D245" s="98"/>
      <c r="E245" s="88"/>
      <c r="F245" s="128"/>
      <c r="G245" s="56"/>
      <c r="H245" s="7"/>
      <c r="J245" s="221"/>
      <c r="K245" s="221"/>
      <c r="L245" s="221"/>
      <c r="M245" s="221"/>
      <c r="N245" s="144"/>
    </row>
    <row r="246" spans="4:14" s="34" customFormat="1" hidden="1">
      <c r="D246" s="98"/>
      <c r="E246" s="88"/>
      <c r="F246" s="128"/>
      <c r="G246" s="56"/>
      <c r="H246" s="7"/>
      <c r="J246" s="221"/>
      <c r="K246" s="221"/>
      <c r="L246" s="221"/>
      <c r="M246" s="221"/>
      <c r="N246" s="144"/>
    </row>
    <row r="247" spans="4:14" s="34" customFormat="1" hidden="1">
      <c r="D247" s="98"/>
      <c r="E247" s="88"/>
      <c r="F247" s="128"/>
      <c r="G247" s="56"/>
      <c r="H247" s="7"/>
      <c r="J247" s="221"/>
      <c r="K247" s="221"/>
      <c r="L247" s="221"/>
      <c r="M247" s="221"/>
      <c r="N247" s="144"/>
    </row>
    <row r="248" spans="4:14" s="34" customFormat="1" hidden="1">
      <c r="D248" s="98"/>
      <c r="E248" s="88"/>
      <c r="F248" s="128"/>
      <c r="G248" s="56"/>
      <c r="H248" s="7"/>
      <c r="J248" s="221"/>
      <c r="K248" s="221"/>
      <c r="L248" s="221"/>
      <c r="M248" s="221"/>
      <c r="N248" s="144"/>
    </row>
    <row r="249" spans="4:14" s="34" customFormat="1" hidden="1">
      <c r="D249" s="98"/>
      <c r="E249" s="88"/>
      <c r="F249" s="128"/>
      <c r="G249" s="56"/>
      <c r="H249" s="7"/>
      <c r="J249" s="221"/>
      <c r="K249" s="221"/>
      <c r="L249" s="221"/>
      <c r="M249" s="221"/>
      <c r="N249" s="144"/>
    </row>
    <row r="250" spans="4:14" s="34" customFormat="1" hidden="1">
      <c r="D250" s="98"/>
      <c r="E250" s="88"/>
      <c r="F250" s="128"/>
      <c r="G250" s="56"/>
      <c r="H250" s="7"/>
      <c r="J250" s="221"/>
      <c r="K250" s="221"/>
      <c r="L250" s="221"/>
      <c r="M250" s="221"/>
      <c r="N250" s="144"/>
    </row>
    <row r="251" spans="4:14" s="34" customFormat="1" hidden="1">
      <c r="D251" s="98"/>
      <c r="E251" s="88"/>
      <c r="F251" s="128"/>
      <c r="G251" s="56"/>
      <c r="H251" s="7"/>
      <c r="J251" s="221"/>
      <c r="K251" s="221"/>
      <c r="L251" s="221"/>
      <c r="M251" s="221"/>
      <c r="N251" s="144"/>
    </row>
    <row r="252" spans="4:14" s="34" customFormat="1" hidden="1">
      <c r="D252" s="98"/>
      <c r="E252" s="88"/>
      <c r="F252" s="128"/>
      <c r="G252" s="56"/>
      <c r="H252" s="7"/>
      <c r="J252" s="221"/>
      <c r="K252" s="221"/>
      <c r="L252" s="221"/>
      <c r="M252" s="221"/>
      <c r="N252" s="144"/>
    </row>
    <row r="253" spans="4:14" s="34" customFormat="1" hidden="1">
      <c r="D253" s="98"/>
      <c r="E253" s="88"/>
      <c r="F253" s="128"/>
      <c r="G253" s="56"/>
      <c r="H253" s="7"/>
      <c r="J253" s="221"/>
      <c r="K253" s="221"/>
      <c r="L253" s="221"/>
      <c r="M253" s="221"/>
      <c r="N253" s="144"/>
    </row>
    <row r="254" spans="4:14" s="34" customFormat="1" hidden="1">
      <c r="D254" s="98"/>
      <c r="E254" s="88"/>
      <c r="F254" s="128"/>
      <c r="G254" s="56"/>
      <c r="H254" s="7"/>
      <c r="J254" s="221"/>
      <c r="K254" s="221"/>
      <c r="L254" s="221"/>
      <c r="M254" s="221"/>
      <c r="N254" s="144"/>
    </row>
    <row r="255" spans="4:14" s="34" customFormat="1" hidden="1">
      <c r="D255" s="98"/>
      <c r="E255" s="88"/>
      <c r="F255" s="128"/>
      <c r="G255" s="56"/>
      <c r="H255" s="7"/>
      <c r="J255" s="221"/>
      <c r="K255" s="221"/>
      <c r="L255" s="221"/>
      <c r="M255" s="221"/>
      <c r="N255" s="144"/>
    </row>
    <row r="256" spans="4:14" s="34" customFormat="1" hidden="1">
      <c r="D256" s="98"/>
      <c r="E256" s="88"/>
      <c r="F256" s="128"/>
      <c r="G256" s="56"/>
      <c r="H256" s="7"/>
      <c r="J256" s="221"/>
      <c r="K256" s="221"/>
      <c r="L256" s="221"/>
      <c r="M256" s="221"/>
      <c r="N256" s="144"/>
    </row>
    <row r="257" spans="4:14" s="34" customFormat="1" hidden="1">
      <c r="D257" s="98"/>
      <c r="E257" s="88"/>
      <c r="F257" s="128"/>
      <c r="G257" s="56"/>
      <c r="H257" s="7"/>
      <c r="J257" s="221"/>
      <c r="K257" s="221"/>
      <c r="L257" s="221"/>
      <c r="M257" s="221"/>
      <c r="N257" s="144"/>
    </row>
    <row r="258" spans="4:14" s="34" customFormat="1" hidden="1">
      <c r="D258" s="98"/>
      <c r="E258" s="88"/>
      <c r="F258" s="128"/>
      <c r="G258" s="56"/>
      <c r="H258" s="7"/>
      <c r="J258" s="221"/>
      <c r="K258" s="221"/>
      <c r="L258" s="221"/>
      <c r="M258" s="221"/>
      <c r="N258" s="144"/>
    </row>
    <row r="259" spans="4:14" s="34" customFormat="1" hidden="1">
      <c r="D259" s="98"/>
      <c r="E259" s="88"/>
      <c r="F259" s="128"/>
      <c r="G259" s="56"/>
      <c r="H259" s="7"/>
      <c r="J259" s="221"/>
      <c r="K259" s="221"/>
      <c r="L259" s="221"/>
      <c r="M259" s="221"/>
      <c r="N259" s="144"/>
    </row>
    <row r="260" spans="4:14" s="34" customFormat="1" hidden="1">
      <c r="D260" s="98"/>
      <c r="E260" s="88"/>
      <c r="F260" s="128"/>
      <c r="G260" s="56"/>
      <c r="H260" s="7"/>
      <c r="J260" s="221"/>
      <c r="K260" s="221"/>
      <c r="L260" s="221"/>
      <c r="M260" s="221"/>
      <c r="N260" s="144"/>
    </row>
    <row r="261" spans="4:14" s="34" customFormat="1" hidden="1">
      <c r="D261" s="98"/>
      <c r="E261" s="88"/>
      <c r="F261" s="128"/>
      <c r="G261" s="56"/>
      <c r="H261" s="7"/>
      <c r="J261" s="221"/>
      <c r="K261" s="221"/>
      <c r="L261" s="221"/>
      <c r="M261" s="221"/>
      <c r="N261" s="144"/>
    </row>
    <row r="262" spans="4:14" s="34" customFormat="1" hidden="1">
      <c r="D262" s="98"/>
      <c r="E262" s="88"/>
      <c r="F262" s="128"/>
      <c r="G262" s="56"/>
      <c r="H262" s="7"/>
      <c r="J262" s="221"/>
      <c r="K262" s="221"/>
      <c r="L262" s="221"/>
      <c r="M262" s="221"/>
      <c r="N262" s="144"/>
    </row>
    <row r="263" spans="4:14" s="34" customFormat="1" hidden="1">
      <c r="D263" s="98"/>
      <c r="E263" s="88"/>
      <c r="F263" s="128"/>
      <c r="G263" s="56"/>
      <c r="H263" s="7"/>
      <c r="J263" s="221"/>
      <c r="K263" s="221"/>
      <c r="L263" s="221"/>
      <c r="M263" s="221"/>
      <c r="N263" s="144"/>
    </row>
    <row r="264" spans="4:14" s="34" customFormat="1" hidden="1">
      <c r="D264" s="98"/>
      <c r="E264" s="88"/>
      <c r="F264" s="128"/>
      <c r="G264" s="56"/>
      <c r="H264" s="7"/>
      <c r="J264" s="221"/>
      <c r="K264" s="221"/>
      <c r="L264" s="221"/>
      <c r="M264" s="221"/>
      <c r="N264" s="144"/>
    </row>
    <row r="265" spans="4:14" s="34" customFormat="1" hidden="1">
      <c r="D265" s="98"/>
      <c r="E265" s="88"/>
      <c r="F265" s="128"/>
      <c r="G265" s="56"/>
      <c r="H265" s="7"/>
      <c r="J265" s="221"/>
      <c r="K265" s="221"/>
      <c r="L265" s="221"/>
      <c r="M265" s="221"/>
      <c r="N265" s="144"/>
    </row>
    <row r="266" spans="4:14" s="34" customFormat="1" hidden="1">
      <c r="D266" s="98"/>
      <c r="E266" s="88"/>
      <c r="F266" s="128"/>
      <c r="G266" s="56"/>
      <c r="H266" s="7"/>
      <c r="J266" s="221"/>
      <c r="K266" s="221"/>
      <c r="L266" s="221"/>
      <c r="M266" s="221"/>
      <c r="N266" s="144"/>
    </row>
    <row r="267" spans="4:14" s="34" customFormat="1" hidden="1">
      <c r="D267" s="98"/>
      <c r="E267" s="88"/>
      <c r="F267" s="128"/>
      <c r="G267" s="56"/>
      <c r="H267" s="7"/>
      <c r="J267" s="221"/>
      <c r="K267" s="221"/>
      <c r="L267" s="221"/>
      <c r="M267" s="221"/>
      <c r="N267" s="144"/>
    </row>
    <row r="268" spans="4:14" s="34" customFormat="1" hidden="1">
      <c r="D268" s="98"/>
      <c r="E268" s="88"/>
      <c r="F268" s="128"/>
      <c r="G268" s="56"/>
      <c r="H268" s="7"/>
      <c r="J268" s="221"/>
      <c r="K268" s="221"/>
      <c r="L268" s="221"/>
      <c r="M268" s="221"/>
      <c r="N268" s="144"/>
    </row>
    <row r="269" spans="4:14" s="34" customFormat="1" hidden="1">
      <c r="D269" s="98"/>
      <c r="E269" s="88"/>
      <c r="F269" s="128"/>
      <c r="G269" s="56"/>
      <c r="H269" s="7"/>
      <c r="J269" s="221"/>
      <c r="K269" s="221"/>
      <c r="L269" s="221"/>
      <c r="M269" s="221"/>
      <c r="N269" s="144"/>
    </row>
    <row r="270" spans="4:14" s="34" customFormat="1" hidden="1">
      <c r="D270" s="98"/>
      <c r="E270" s="88"/>
      <c r="F270" s="128"/>
      <c r="G270" s="56"/>
      <c r="H270" s="7"/>
      <c r="J270" s="221"/>
      <c r="K270" s="221"/>
      <c r="L270" s="221"/>
      <c r="M270" s="221"/>
      <c r="N270" s="144"/>
    </row>
    <row r="271" spans="4:14" s="34" customFormat="1" hidden="1">
      <c r="D271" s="98"/>
      <c r="E271" s="88"/>
      <c r="F271" s="128"/>
      <c r="G271" s="56"/>
      <c r="H271" s="7"/>
      <c r="J271" s="221"/>
      <c r="K271" s="221"/>
      <c r="L271" s="221"/>
      <c r="M271" s="221"/>
      <c r="N271" s="144"/>
    </row>
    <row r="272" spans="4:14" s="34" customFormat="1" hidden="1">
      <c r="D272" s="98"/>
      <c r="E272" s="88"/>
      <c r="F272" s="128"/>
      <c r="G272" s="56"/>
      <c r="H272" s="7"/>
      <c r="J272" s="221"/>
      <c r="K272" s="221"/>
      <c r="L272" s="221"/>
      <c r="M272" s="221"/>
      <c r="N272" s="144"/>
    </row>
    <row r="273" spans="4:14" s="34" customFormat="1" hidden="1">
      <c r="D273" s="98"/>
      <c r="E273" s="88"/>
      <c r="F273" s="128"/>
      <c r="G273" s="56"/>
      <c r="H273" s="7"/>
      <c r="J273" s="221"/>
      <c r="K273" s="221"/>
      <c r="L273" s="221"/>
      <c r="M273" s="221"/>
      <c r="N273" s="144"/>
    </row>
    <row r="274" spans="4:14" s="34" customFormat="1" hidden="1">
      <c r="D274" s="98"/>
      <c r="E274" s="88"/>
      <c r="F274" s="128"/>
      <c r="G274" s="56"/>
      <c r="H274" s="7"/>
      <c r="J274" s="221"/>
      <c r="K274" s="221"/>
      <c r="L274" s="221"/>
      <c r="M274" s="221"/>
      <c r="N274" s="144"/>
    </row>
    <row r="275" spans="4:14" s="34" customFormat="1" hidden="1">
      <c r="D275" s="98"/>
      <c r="E275" s="88"/>
      <c r="F275" s="128"/>
      <c r="G275" s="56"/>
      <c r="H275" s="7"/>
      <c r="J275" s="221"/>
      <c r="K275" s="221"/>
      <c r="L275" s="221"/>
      <c r="M275" s="221"/>
      <c r="N275" s="144"/>
    </row>
    <row r="276" spans="4:14" s="34" customFormat="1" hidden="1">
      <c r="D276" s="98"/>
      <c r="E276" s="88"/>
      <c r="F276" s="128"/>
      <c r="G276" s="56"/>
      <c r="H276" s="7"/>
      <c r="J276" s="221"/>
      <c r="K276" s="221"/>
      <c r="L276" s="221"/>
      <c r="M276" s="221"/>
      <c r="N276" s="144"/>
    </row>
    <row r="277" spans="4:14" s="34" customFormat="1" hidden="1">
      <c r="D277" s="98"/>
      <c r="E277" s="88"/>
      <c r="F277" s="128"/>
      <c r="G277" s="56"/>
      <c r="H277" s="7"/>
      <c r="J277" s="221"/>
      <c r="K277" s="221"/>
      <c r="L277" s="221"/>
      <c r="M277" s="221"/>
      <c r="N277" s="144"/>
    </row>
    <row r="278" spans="4:14" s="34" customFormat="1" hidden="1">
      <c r="D278" s="98"/>
      <c r="E278" s="88"/>
      <c r="F278" s="128"/>
      <c r="G278" s="56"/>
      <c r="H278" s="7"/>
      <c r="J278" s="221"/>
      <c r="K278" s="221"/>
      <c r="L278" s="221"/>
      <c r="M278" s="221"/>
      <c r="N278" s="144"/>
    </row>
    <row r="279" spans="4:14" s="34" customFormat="1" hidden="1">
      <c r="D279" s="98"/>
      <c r="E279" s="88"/>
      <c r="F279" s="128"/>
      <c r="G279" s="56"/>
      <c r="H279" s="7"/>
      <c r="J279" s="221"/>
      <c r="K279" s="221"/>
      <c r="L279" s="221"/>
      <c r="M279" s="221"/>
      <c r="N279" s="144"/>
    </row>
    <row r="280" spans="4:14" s="34" customFormat="1" hidden="1">
      <c r="D280" s="98"/>
      <c r="E280" s="88"/>
      <c r="F280" s="128"/>
      <c r="G280" s="56"/>
      <c r="H280" s="7"/>
      <c r="J280" s="221"/>
      <c r="K280" s="221"/>
      <c r="L280" s="221"/>
      <c r="M280" s="221"/>
      <c r="N280" s="144"/>
    </row>
    <row r="281" spans="4:14" s="34" customFormat="1" hidden="1">
      <c r="E281" s="88"/>
      <c r="F281" s="128"/>
      <c r="G281" s="56"/>
      <c r="H281" s="7"/>
      <c r="J281" s="221"/>
      <c r="K281" s="221"/>
      <c r="L281" s="221"/>
      <c r="M281" s="221"/>
      <c r="N281" s="144"/>
    </row>
    <row r="282" spans="4:14" s="34" customFormat="1" hidden="1">
      <c r="E282" s="88"/>
      <c r="F282" s="128"/>
      <c r="G282" s="56"/>
      <c r="H282" s="7"/>
      <c r="J282" s="221"/>
      <c r="K282" s="221"/>
      <c r="L282" s="221"/>
      <c r="M282" s="221"/>
      <c r="N282" s="144"/>
    </row>
    <row r="283" spans="4:14" s="34" customFormat="1" hidden="1">
      <c r="E283" s="88"/>
      <c r="F283" s="128"/>
      <c r="G283" s="56"/>
      <c r="H283" s="7"/>
      <c r="J283" s="221"/>
      <c r="K283" s="221"/>
      <c r="L283" s="221"/>
      <c r="M283" s="221"/>
      <c r="N283" s="144"/>
    </row>
    <row r="284" spans="4:14" s="34" customFormat="1" hidden="1">
      <c r="E284" s="88"/>
      <c r="F284" s="128"/>
      <c r="G284" s="56"/>
      <c r="H284" s="7"/>
      <c r="J284" s="221"/>
      <c r="K284" s="221"/>
      <c r="L284" s="221"/>
      <c r="M284" s="221"/>
      <c r="N284" s="144"/>
    </row>
    <row r="285" spans="4:14" s="34" customFormat="1" hidden="1">
      <c r="E285" s="88"/>
      <c r="F285" s="128"/>
      <c r="G285" s="56"/>
      <c r="H285" s="7"/>
      <c r="J285" s="221"/>
      <c r="K285" s="221"/>
      <c r="L285" s="221"/>
      <c r="M285" s="221"/>
      <c r="N285" s="144"/>
    </row>
    <row r="286" spans="4:14" s="34" customFormat="1" hidden="1">
      <c r="E286" s="88"/>
      <c r="F286" s="128"/>
      <c r="G286" s="56"/>
      <c r="H286" s="7"/>
      <c r="J286" s="221"/>
      <c r="K286" s="221"/>
      <c r="L286" s="221"/>
      <c r="M286" s="221"/>
      <c r="N286" s="144"/>
    </row>
    <row r="287" spans="4:14" s="34" customFormat="1" hidden="1">
      <c r="E287" s="88"/>
      <c r="F287" s="128"/>
      <c r="G287" s="56"/>
      <c r="H287" s="7"/>
      <c r="J287" s="221"/>
      <c r="K287" s="221"/>
      <c r="L287" s="221"/>
      <c r="M287" s="221"/>
      <c r="N287" s="144"/>
    </row>
    <row r="288" spans="4:14" s="34" customFormat="1" hidden="1">
      <c r="E288" s="88"/>
      <c r="F288" s="128"/>
      <c r="G288" s="56"/>
      <c r="H288" s="7"/>
      <c r="J288" s="221"/>
      <c r="K288" s="221"/>
      <c r="L288" s="221"/>
      <c r="M288" s="221"/>
      <c r="N288" s="144"/>
    </row>
    <row r="289" spans="5:14" s="34" customFormat="1" hidden="1">
      <c r="E289" s="88"/>
      <c r="F289" s="128"/>
      <c r="G289" s="56"/>
      <c r="H289" s="7"/>
      <c r="J289" s="221"/>
      <c r="K289" s="221"/>
      <c r="L289" s="221"/>
      <c r="M289" s="221"/>
      <c r="N289" s="144"/>
    </row>
    <row r="290" spans="5:14" s="34" customFormat="1" hidden="1">
      <c r="E290" s="88"/>
      <c r="F290" s="128"/>
      <c r="G290" s="56"/>
      <c r="H290" s="7"/>
      <c r="J290" s="221"/>
      <c r="K290" s="221"/>
      <c r="L290" s="221"/>
      <c r="M290" s="221"/>
      <c r="N290" s="144"/>
    </row>
    <row r="291" spans="5:14" s="34" customFormat="1" hidden="1">
      <c r="E291" s="88"/>
      <c r="F291" s="128"/>
      <c r="G291" s="56"/>
      <c r="H291" s="7"/>
      <c r="J291" s="221"/>
      <c r="K291" s="221"/>
      <c r="L291" s="221"/>
      <c r="M291" s="221"/>
      <c r="N291" s="144"/>
    </row>
    <row r="292" spans="5:14" s="34" customFormat="1" hidden="1">
      <c r="E292" s="88"/>
      <c r="F292" s="128"/>
      <c r="G292" s="56"/>
      <c r="H292" s="7"/>
      <c r="J292" s="221"/>
      <c r="K292" s="221"/>
      <c r="L292" s="221"/>
      <c r="M292" s="221"/>
      <c r="N292" s="144"/>
    </row>
    <row r="293" spans="5:14" s="34" customFormat="1" hidden="1">
      <c r="E293" s="88"/>
      <c r="F293" s="128"/>
      <c r="G293" s="56"/>
      <c r="H293" s="7"/>
      <c r="J293" s="221"/>
      <c r="K293" s="221"/>
      <c r="L293" s="221"/>
      <c r="M293" s="221"/>
      <c r="N293" s="144"/>
    </row>
    <row r="294" spans="5:14" s="34" customFormat="1" hidden="1">
      <c r="E294" s="88"/>
      <c r="F294" s="128"/>
      <c r="G294" s="56"/>
      <c r="H294" s="7"/>
      <c r="J294" s="221"/>
      <c r="K294" s="221"/>
      <c r="L294" s="221"/>
      <c r="M294" s="221"/>
      <c r="N294" s="144"/>
    </row>
    <row r="295" spans="5:14" s="34" customFormat="1" hidden="1">
      <c r="E295" s="88"/>
      <c r="F295" s="128"/>
      <c r="G295" s="56"/>
      <c r="H295" s="7"/>
      <c r="J295" s="221"/>
      <c r="K295" s="221"/>
      <c r="L295" s="221"/>
      <c r="M295" s="221"/>
      <c r="N295" s="144"/>
    </row>
    <row r="296" spans="5:14" s="34" customFormat="1" hidden="1">
      <c r="E296" s="88"/>
      <c r="F296" s="128"/>
      <c r="G296" s="56"/>
      <c r="H296" s="7"/>
      <c r="J296" s="221"/>
      <c r="K296" s="221"/>
      <c r="L296" s="221"/>
      <c r="M296" s="221"/>
      <c r="N296" s="144"/>
    </row>
    <row r="297" spans="5:14" s="34" customFormat="1" hidden="1">
      <c r="E297" s="88"/>
      <c r="F297" s="128"/>
      <c r="G297" s="56"/>
      <c r="H297" s="7"/>
      <c r="J297" s="221"/>
      <c r="K297" s="221"/>
      <c r="L297" s="221"/>
      <c r="M297" s="221"/>
      <c r="N297" s="144"/>
    </row>
    <row r="298" spans="5:14" s="34" customFormat="1" hidden="1">
      <c r="E298" s="88"/>
      <c r="F298" s="128"/>
      <c r="G298" s="56"/>
      <c r="H298" s="7"/>
      <c r="J298" s="221"/>
      <c r="K298" s="221"/>
      <c r="L298" s="221"/>
      <c r="M298" s="221"/>
      <c r="N298" s="144"/>
    </row>
    <row r="299" spans="5:14" s="34" customFormat="1" hidden="1">
      <c r="E299" s="88"/>
      <c r="F299" s="128"/>
      <c r="G299" s="56"/>
      <c r="H299" s="7"/>
      <c r="J299" s="221"/>
      <c r="K299" s="221"/>
      <c r="L299" s="221"/>
      <c r="M299" s="221"/>
      <c r="N299" s="144"/>
    </row>
    <row r="300" spans="5:14" s="34" customFormat="1" hidden="1">
      <c r="E300" s="88"/>
      <c r="F300" s="128"/>
      <c r="G300" s="56"/>
      <c r="H300" s="7"/>
      <c r="J300" s="221"/>
      <c r="K300" s="221"/>
      <c r="L300" s="221"/>
      <c r="M300" s="221"/>
      <c r="N300" s="144"/>
    </row>
    <row r="301" spans="5:14" s="34" customFormat="1" hidden="1">
      <c r="E301" s="88"/>
      <c r="F301" s="128"/>
      <c r="G301" s="56"/>
      <c r="H301" s="7"/>
      <c r="J301" s="221"/>
      <c r="K301" s="221"/>
      <c r="L301" s="221"/>
      <c r="M301" s="221"/>
      <c r="N301" s="144"/>
    </row>
    <row r="302" spans="5:14" s="34" customFormat="1" hidden="1">
      <c r="E302" s="88"/>
      <c r="F302" s="128"/>
      <c r="G302" s="56"/>
      <c r="H302" s="7"/>
      <c r="J302" s="221"/>
      <c r="K302" s="221"/>
      <c r="L302" s="221"/>
      <c r="M302" s="221"/>
      <c r="N302" s="144"/>
    </row>
    <row r="303" spans="5:14" s="34" customFormat="1" hidden="1">
      <c r="E303" s="88"/>
      <c r="F303" s="128"/>
      <c r="G303" s="56"/>
      <c r="H303" s="7"/>
      <c r="J303" s="221"/>
      <c r="K303" s="221"/>
      <c r="L303" s="221"/>
      <c r="M303" s="221"/>
      <c r="N303" s="144"/>
    </row>
    <row r="304" spans="5:14" s="34" customFormat="1" hidden="1">
      <c r="E304" s="88"/>
      <c r="F304" s="128"/>
      <c r="G304" s="56"/>
      <c r="H304" s="7"/>
      <c r="J304" s="221"/>
      <c r="K304" s="221"/>
      <c r="L304" s="221"/>
      <c r="M304" s="221"/>
      <c r="N304" s="144"/>
    </row>
    <row r="305" spans="5:14" s="34" customFormat="1" hidden="1">
      <c r="E305" s="88"/>
      <c r="F305" s="128"/>
      <c r="G305" s="56"/>
      <c r="H305" s="7"/>
      <c r="J305" s="221"/>
      <c r="K305" s="221"/>
      <c r="L305" s="221"/>
      <c r="M305" s="221"/>
      <c r="N305" s="144"/>
    </row>
    <row r="306" spans="5:14" s="34" customFormat="1" hidden="1">
      <c r="E306" s="88"/>
      <c r="F306" s="128"/>
      <c r="G306" s="56"/>
      <c r="H306" s="7"/>
      <c r="J306" s="221"/>
      <c r="K306" s="221"/>
      <c r="L306" s="221"/>
      <c r="M306" s="221"/>
      <c r="N306" s="144"/>
    </row>
    <row r="307" spans="5:14" s="34" customFormat="1" hidden="1">
      <c r="E307" s="88"/>
      <c r="F307" s="128"/>
      <c r="G307" s="56"/>
      <c r="H307" s="7"/>
      <c r="J307" s="221"/>
      <c r="K307" s="221"/>
      <c r="L307" s="221"/>
      <c r="M307" s="221"/>
      <c r="N307" s="144"/>
    </row>
    <row r="308" spans="5:14" s="34" customFormat="1" hidden="1">
      <c r="E308" s="88"/>
      <c r="F308" s="128"/>
      <c r="G308" s="56"/>
      <c r="H308" s="7"/>
      <c r="J308" s="221"/>
      <c r="K308" s="221"/>
      <c r="L308" s="221"/>
      <c r="M308" s="221"/>
      <c r="N308" s="144"/>
    </row>
    <row r="309" spans="5:14" s="34" customFormat="1" hidden="1">
      <c r="E309" s="88"/>
      <c r="F309" s="128"/>
      <c r="G309" s="56"/>
      <c r="H309" s="7"/>
      <c r="J309" s="221"/>
      <c r="K309" s="221"/>
      <c r="L309" s="221"/>
      <c r="M309" s="221"/>
      <c r="N309" s="144"/>
    </row>
    <row r="310" spans="5:14" s="34" customFormat="1" hidden="1">
      <c r="E310" s="88"/>
      <c r="F310" s="128"/>
      <c r="G310" s="56"/>
      <c r="H310" s="7"/>
      <c r="J310" s="221"/>
      <c r="K310" s="221"/>
      <c r="L310" s="221"/>
      <c r="M310" s="221"/>
      <c r="N310" s="144"/>
    </row>
    <row r="311" spans="5:14" s="34" customFormat="1" hidden="1">
      <c r="E311" s="88"/>
      <c r="F311" s="128"/>
      <c r="G311" s="56"/>
      <c r="H311" s="7"/>
      <c r="J311" s="221"/>
      <c r="K311" s="221"/>
      <c r="L311" s="221"/>
      <c r="M311" s="221"/>
      <c r="N311" s="144"/>
    </row>
    <row r="312" spans="5:14" s="34" customFormat="1" hidden="1">
      <c r="E312" s="88"/>
      <c r="F312" s="128"/>
      <c r="G312" s="56"/>
      <c r="H312" s="7"/>
      <c r="J312" s="221"/>
      <c r="K312" s="221"/>
      <c r="L312" s="221"/>
      <c r="M312" s="221"/>
      <c r="N312" s="144"/>
    </row>
    <row r="313" spans="5:14" s="34" customFormat="1" hidden="1">
      <c r="E313" s="88"/>
      <c r="F313" s="128"/>
      <c r="G313" s="56"/>
      <c r="H313" s="7"/>
      <c r="J313" s="221"/>
      <c r="K313" s="221"/>
      <c r="L313" s="221"/>
      <c r="M313" s="221"/>
      <c r="N313" s="144"/>
    </row>
    <row r="314" spans="5:14" s="34" customFormat="1" hidden="1">
      <c r="E314" s="88"/>
      <c r="F314" s="128"/>
      <c r="G314" s="56"/>
      <c r="H314" s="7"/>
      <c r="J314" s="221"/>
      <c r="K314" s="221"/>
      <c r="L314" s="221"/>
      <c r="M314" s="221"/>
      <c r="N314" s="144"/>
    </row>
    <row r="315" spans="5:14" s="34" customFormat="1" hidden="1">
      <c r="E315" s="88"/>
      <c r="F315" s="128"/>
      <c r="G315" s="56"/>
      <c r="H315" s="7"/>
      <c r="J315" s="221"/>
      <c r="K315" s="221"/>
      <c r="L315" s="221"/>
      <c r="M315" s="221"/>
      <c r="N315" s="144"/>
    </row>
    <row r="316" spans="5:14" s="34" customFormat="1" hidden="1">
      <c r="E316" s="88"/>
      <c r="F316" s="128"/>
      <c r="G316" s="56"/>
      <c r="H316" s="7"/>
      <c r="J316" s="221"/>
      <c r="K316" s="221"/>
      <c r="L316" s="221"/>
      <c r="M316" s="221"/>
      <c r="N316" s="144"/>
    </row>
    <row r="317" spans="5:14" s="34" customFormat="1" hidden="1">
      <c r="E317" s="88"/>
      <c r="F317" s="128"/>
      <c r="G317" s="56"/>
      <c r="H317" s="7"/>
      <c r="J317" s="221"/>
      <c r="K317" s="221"/>
      <c r="L317" s="221"/>
      <c r="M317" s="221"/>
      <c r="N317" s="144"/>
    </row>
    <row r="318" spans="5:14" s="34" customFormat="1" hidden="1">
      <c r="E318" s="88"/>
      <c r="F318" s="128"/>
      <c r="G318" s="56"/>
      <c r="H318" s="7"/>
      <c r="J318" s="221"/>
      <c r="K318" s="221"/>
      <c r="L318" s="221"/>
      <c r="M318" s="221"/>
      <c r="N318" s="144"/>
    </row>
    <row r="319" spans="5:14" s="34" customFormat="1" hidden="1">
      <c r="E319" s="88"/>
      <c r="F319" s="128"/>
      <c r="G319" s="56"/>
      <c r="H319" s="7"/>
      <c r="J319" s="221"/>
      <c r="K319" s="221"/>
      <c r="L319" s="221"/>
      <c r="M319" s="221"/>
      <c r="N319" s="144"/>
    </row>
    <row r="320" spans="5:14" s="34" customFormat="1" hidden="1">
      <c r="E320" s="88"/>
      <c r="F320" s="128"/>
      <c r="G320" s="56"/>
      <c r="H320" s="7"/>
      <c r="J320" s="221"/>
      <c r="K320" s="221"/>
      <c r="L320" s="221"/>
      <c r="M320" s="221"/>
      <c r="N320" s="144"/>
    </row>
    <row r="321" spans="5:14" s="34" customFormat="1" hidden="1">
      <c r="E321" s="88"/>
      <c r="F321" s="128"/>
      <c r="G321" s="56"/>
      <c r="H321" s="7"/>
      <c r="J321" s="221"/>
      <c r="K321" s="221"/>
      <c r="L321" s="221"/>
      <c r="M321" s="221"/>
      <c r="N321" s="144"/>
    </row>
    <row r="322" spans="5:14" s="34" customFormat="1" hidden="1">
      <c r="E322" s="88"/>
      <c r="F322" s="128"/>
      <c r="G322" s="56"/>
      <c r="H322" s="7"/>
      <c r="J322" s="221"/>
      <c r="K322" s="221"/>
      <c r="L322" s="221"/>
      <c r="M322" s="221"/>
      <c r="N322" s="144"/>
    </row>
    <row r="323" spans="5:14" s="34" customFormat="1" hidden="1">
      <c r="E323" s="88"/>
      <c r="F323" s="128"/>
      <c r="G323" s="56"/>
      <c r="H323" s="7"/>
      <c r="J323" s="221"/>
      <c r="K323" s="221"/>
      <c r="L323" s="221"/>
      <c r="M323" s="221"/>
      <c r="N323" s="144"/>
    </row>
    <row r="324" spans="5:14" s="34" customFormat="1" hidden="1">
      <c r="E324" s="88"/>
      <c r="F324" s="128"/>
      <c r="G324" s="56"/>
      <c r="H324" s="7"/>
      <c r="J324" s="221"/>
      <c r="K324" s="221"/>
      <c r="L324" s="221"/>
      <c r="M324" s="221"/>
      <c r="N324" s="144"/>
    </row>
    <row r="325" spans="5:14" s="34" customFormat="1" hidden="1">
      <c r="E325" s="88"/>
      <c r="F325" s="128"/>
      <c r="G325" s="56"/>
      <c r="H325" s="7"/>
      <c r="J325" s="221"/>
      <c r="K325" s="221"/>
      <c r="L325" s="221"/>
      <c r="M325" s="221"/>
      <c r="N325" s="144"/>
    </row>
    <row r="326" spans="5:14" s="34" customFormat="1" hidden="1">
      <c r="E326" s="88"/>
      <c r="F326" s="128"/>
      <c r="G326" s="56"/>
      <c r="H326" s="7"/>
      <c r="J326" s="221"/>
      <c r="K326" s="221"/>
      <c r="L326" s="221"/>
      <c r="M326" s="221"/>
      <c r="N326" s="144"/>
    </row>
    <row r="327" spans="5:14" s="34" customFormat="1" hidden="1">
      <c r="E327" s="88"/>
      <c r="F327" s="128"/>
      <c r="G327" s="56"/>
      <c r="H327" s="7"/>
      <c r="J327" s="221"/>
      <c r="K327" s="221"/>
      <c r="L327" s="221"/>
      <c r="M327" s="221"/>
      <c r="N327" s="144"/>
    </row>
    <row r="328" spans="5:14" s="34" customFormat="1" hidden="1">
      <c r="E328" s="88"/>
      <c r="F328" s="128"/>
      <c r="G328" s="56"/>
      <c r="H328" s="7"/>
      <c r="J328" s="221"/>
      <c r="K328" s="221"/>
      <c r="L328" s="221"/>
      <c r="M328" s="221"/>
      <c r="N328" s="144"/>
    </row>
    <row r="329" spans="5:14" s="34" customFormat="1" hidden="1">
      <c r="E329" s="88"/>
      <c r="F329" s="128"/>
      <c r="G329" s="56"/>
      <c r="H329" s="7"/>
      <c r="J329" s="221"/>
      <c r="K329" s="221"/>
      <c r="L329" s="221"/>
      <c r="M329" s="221"/>
      <c r="N329" s="144"/>
    </row>
    <row r="330" spans="5:14" s="34" customFormat="1" hidden="1">
      <c r="E330" s="88"/>
      <c r="F330" s="128"/>
      <c r="G330" s="56"/>
      <c r="H330" s="7"/>
      <c r="J330" s="221"/>
      <c r="K330" s="221"/>
      <c r="L330" s="221"/>
      <c r="M330" s="221"/>
      <c r="N330" s="144"/>
    </row>
    <row r="331" spans="5:14" s="34" customFormat="1" hidden="1">
      <c r="E331" s="88"/>
      <c r="F331" s="128"/>
      <c r="G331" s="56"/>
      <c r="H331" s="7"/>
      <c r="J331" s="221"/>
      <c r="K331" s="221"/>
      <c r="L331" s="221"/>
      <c r="M331" s="221"/>
      <c r="N331" s="144"/>
    </row>
    <row r="332" spans="5:14" s="34" customFormat="1" hidden="1">
      <c r="E332" s="88"/>
      <c r="F332" s="128"/>
      <c r="G332" s="56"/>
      <c r="H332" s="7"/>
      <c r="J332" s="221"/>
      <c r="K332" s="221"/>
      <c r="L332" s="221"/>
      <c r="M332" s="221"/>
      <c r="N332" s="144"/>
    </row>
    <row r="333" spans="5:14" s="34" customFormat="1" hidden="1">
      <c r="E333" s="88"/>
      <c r="F333" s="128"/>
      <c r="G333" s="56"/>
      <c r="H333" s="7"/>
      <c r="J333" s="221"/>
      <c r="K333" s="221"/>
      <c r="L333" s="221"/>
      <c r="M333" s="221"/>
      <c r="N333" s="144"/>
    </row>
    <row r="334" spans="5:14" s="34" customFormat="1" hidden="1">
      <c r="E334" s="88"/>
      <c r="F334" s="128"/>
      <c r="G334" s="56"/>
      <c r="H334" s="7"/>
      <c r="J334" s="221"/>
      <c r="K334" s="221"/>
      <c r="L334" s="221"/>
      <c r="M334" s="221"/>
      <c r="N334" s="144"/>
    </row>
    <row r="335" spans="5:14" s="34" customFormat="1" hidden="1">
      <c r="E335" s="88"/>
      <c r="F335" s="128"/>
      <c r="G335" s="56"/>
      <c r="H335" s="7"/>
      <c r="J335" s="221"/>
      <c r="K335" s="221"/>
      <c r="L335" s="221"/>
      <c r="M335" s="221"/>
      <c r="N335" s="144"/>
    </row>
    <row r="336" spans="5:14" s="34" customFormat="1" hidden="1">
      <c r="E336" s="88"/>
      <c r="F336" s="128"/>
      <c r="G336" s="56"/>
      <c r="H336" s="7"/>
      <c r="J336" s="221"/>
      <c r="K336" s="221"/>
      <c r="L336" s="221"/>
      <c r="M336" s="221"/>
      <c r="N336" s="144"/>
    </row>
    <row r="337" spans="5:14" s="34" customFormat="1" hidden="1">
      <c r="E337" s="88"/>
      <c r="F337" s="128"/>
      <c r="G337" s="56"/>
      <c r="H337" s="7"/>
      <c r="J337" s="221"/>
      <c r="K337" s="221"/>
      <c r="L337" s="221"/>
      <c r="M337" s="221"/>
      <c r="N337" s="144"/>
    </row>
    <row r="338" spans="5:14" s="34" customFormat="1" hidden="1">
      <c r="E338" s="88"/>
      <c r="F338" s="128"/>
      <c r="G338" s="56"/>
      <c r="H338" s="7"/>
      <c r="J338" s="221"/>
      <c r="K338" s="221"/>
      <c r="L338" s="221"/>
      <c r="M338" s="221"/>
      <c r="N338" s="144"/>
    </row>
    <row r="339" spans="5:14" s="34" customFormat="1" hidden="1">
      <c r="E339" s="88"/>
      <c r="F339" s="128"/>
      <c r="G339" s="56"/>
      <c r="H339" s="7"/>
      <c r="J339" s="221"/>
      <c r="K339" s="221"/>
      <c r="L339" s="221"/>
      <c r="M339" s="221"/>
      <c r="N339" s="144"/>
    </row>
    <row r="340" spans="5:14" s="34" customFormat="1" hidden="1">
      <c r="E340" s="88"/>
      <c r="F340" s="128"/>
      <c r="G340" s="56"/>
      <c r="H340" s="7"/>
      <c r="J340" s="221"/>
      <c r="K340" s="221"/>
      <c r="L340" s="221"/>
      <c r="M340" s="221"/>
      <c r="N340" s="144"/>
    </row>
    <row r="341" spans="5:14" s="34" customFormat="1" hidden="1">
      <c r="E341" s="88"/>
      <c r="F341" s="128"/>
      <c r="G341" s="56"/>
      <c r="H341" s="7"/>
      <c r="J341" s="221"/>
      <c r="K341" s="221"/>
      <c r="L341" s="221"/>
      <c r="M341" s="221"/>
      <c r="N341" s="144"/>
    </row>
    <row r="342" spans="5:14" s="34" customFormat="1" hidden="1">
      <c r="E342" s="88"/>
      <c r="F342" s="128"/>
      <c r="G342" s="56"/>
      <c r="H342" s="7"/>
      <c r="J342" s="221"/>
      <c r="K342" s="221"/>
      <c r="L342" s="221"/>
      <c r="M342" s="221"/>
      <c r="N342" s="144"/>
    </row>
    <row r="343" spans="5:14" s="34" customFormat="1" hidden="1">
      <c r="E343" s="88"/>
      <c r="F343" s="128"/>
      <c r="G343" s="56"/>
      <c r="H343" s="7"/>
      <c r="J343" s="221"/>
      <c r="K343" s="221"/>
      <c r="L343" s="221"/>
      <c r="M343" s="221"/>
      <c r="N343" s="144"/>
    </row>
    <row r="344" spans="5:14" s="34" customFormat="1" hidden="1">
      <c r="E344" s="88"/>
      <c r="F344" s="128"/>
      <c r="G344" s="56"/>
      <c r="H344" s="7"/>
      <c r="J344" s="221"/>
      <c r="K344" s="221"/>
      <c r="L344" s="221"/>
      <c r="M344" s="221"/>
      <c r="N344" s="144"/>
    </row>
    <row r="345" spans="5:14" s="34" customFormat="1" hidden="1">
      <c r="E345" s="88"/>
      <c r="F345" s="128"/>
      <c r="G345" s="56"/>
      <c r="H345" s="7"/>
      <c r="J345" s="221"/>
      <c r="K345" s="221"/>
      <c r="L345" s="221"/>
      <c r="M345" s="221"/>
      <c r="N345" s="144"/>
    </row>
    <row r="346" spans="5:14" s="34" customFormat="1" hidden="1">
      <c r="E346" s="88"/>
      <c r="F346" s="128"/>
      <c r="G346" s="56"/>
      <c r="H346" s="7"/>
      <c r="J346" s="221"/>
      <c r="K346" s="221"/>
      <c r="L346" s="221"/>
      <c r="M346" s="221"/>
      <c r="N346" s="144"/>
    </row>
    <row r="347" spans="5:14" s="34" customFormat="1" hidden="1">
      <c r="E347" s="88"/>
      <c r="F347" s="128"/>
      <c r="G347" s="56"/>
      <c r="H347" s="7"/>
      <c r="J347" s="221"/>
      <c r="K347" s="221"/>
      <c r="L347" s="221"/>
      <c r="M347" s="221"/>
      <c r="N347" s="144"/>
    </row>
    <row r="348" spans="5:14" s="34" customFormat="1" hidden="1">
      <c r="E348" s="88"/>
      <c r="F348" s="128"/>
      <c r="G348" s="56"/>
      <c r="H348" s="7"/>
      <c r="J348" s="221"/>
      <c r="K348" s="221"/>
      <c r="L348" s="221"/>
      <c r="M348" s="221"/>
      <c r="N348" s="144"/>
    </row>
    <row r="349" spans="5:14" s="34" customFormat="1" hidden="1">
      <c r="E349" s="88"/>
      <c r="F349" s="128"/>
      <c r="G349" s="56"/>
      <c r="H349" s="7"/>
      <c r="J349" s="221"/>
      <c r="K349" s="221"/>
      <c r="L349" s="221"/>
      <c r="M349" s="221"/>
      <c r="N349" s="144"/>
    </row>
    <row r="350" spans="5:14" s="34" customFormat="1" hidden="1">
      <c r="E350" s="88"/>
      <c r="F350" s="128"/>
      <c r="G350" s="56"/>
      <c r="H350" s="7"/>
      <c r="J350" s="221"/>
      <c r="K350" s="221"/>
      <c r="L350" s="221"/>
      <c r="M350" s="221"/>
      <c r="N350" s="144"/>
    </row>
    <row r="351" spans="5:14" s="34" customFormat="1" hidden="1">
      <c r="E351" s="88"/>
      <c r="F351" s="128"/>
      <c r="G351" s="56"/>
      <c r="H351" s="7"/>
      <c r="J351" s="221"/>
      <c r="K351" s="221"/>
      <c r="L351" s="221"/>
      <c r="M351" s="221"/>
      <c r="N351" s="144"/>
    </row>
    <row r="352" spans="5:14" s="34" customFormat="1" hidden="1">
      <c r="E352" s="88"/>
      <c r="F352" s="128"/>
      <c r="G352" s="56"/>
      <c r="H352" s="7"/>
      <c r="J352" s="221"/>
      <c r="K352" s="221"/>
      <c r="L352" s="221"/>
      <c r="M352" s="221"/>
      <c r="N352" s="144"/>
    </row>
    <row r="353" spans="5:14" s="34" customFormat="1" hidden="1">
      <c r="E353" s="88"/>
      <c r="F353" s="128"/>
      <c r="G353" s="56"/>
      <c r="H353" s="7"/>
      <c r="J353" s="221"/>
      <c r="K353" s="221"/>
      <c r="L353" s="221"/>
      <c r="M353" s="221"/>
      <c r="N353" s="144"/>
    </row>
    <row r="354" spans="5:14" s="34" customFormat="1" hidden="1">
      <c r="E354" s="88"/>
      <c r="F354" s="128"/>
      <c r="G354" s="56"/>
      <c r="H354" s="7"/>
      <c r="J354" s="221"/>
      <c r="K354" s="221"/>
      <c r="L354" s="221"/>
      <c r="M354" s="221"/>
      <c r="N354" s="144"/>
    </row>
    <row r="355" spans="5:14" s="34" customFormat="1" hidden="1">
      <c r="E355" s="88"/>
      <c r="F355" s="128"/>
      <c r="G355" s="56"/>
      <c r="H355" s="7"/>
      <c r="J355" s="221"/>
      <c r="K355" s="221"/>
      <c r="L355" s="221"/>
      <c r="M355" s="221"/>
      <c r="N355" s="144"/>
    </row>
    <row r="356" spans="5:14" s="34" customFormat="1" hidden="1">
      <c r="E356" s="88"/>
      <c r="F356" s="128"/>
      <c r="G356" s="56"/>
      <c r="H356" s="7"/>
      <c r="J356" s="221"/>
      <c r="K356" s="221"/>
      <c r="L356" s="221"/>
      <c r="M356" s="221"/>
      <c r="N356" s="144"/>
    </row>
    <row r="357" spans="5:14" s="34" customFormat="1" hidden="1">
      <c r="E357" s="88"/>
      <c r="F357" s="128"/>
      <c r="G357" s="56"/>
      <c r="H357" s="7"/>
      <c r="J357" s="221"/>
      <c r="K357" s="221"/>
      <c r="L357" s="221"/>
      <c r="M357" s="221"/>
      <c r="N357" s="144"/>
    </row>
    <row r="358" spans="5:14" s="34" customFormat="1" hidden="1">
      <c r="E358" s="88"/>
      <c r="F358" s="128"/>
      <c r="G358" s="56"/>
      <c r="H358" s="7"/>
      <c r="J358" s="221"/>
      <c r="K358" s="221"/>
      <c r="L358" s="221"/>
      <c r="M358" s="221"/>
      <c r="N358" s="144"/>
    </row>
    <row r="359" spans="5:14" s="34" customFormat="1" hidden="1">
      <c r="E359" s="88"/>
      <c r="F359" s="128"/>
      <c r="G359" s="56"/>
      <c r="H359" s="7"/>
      <c r="J359" s="221"/>
      <c r="K359" s="221"/>
      <c r="L359" s="221"/>
      <c r="M359" s="221"/>
      <c r="N359" s="144"/>
    </row>
    <row r="360" spans="5:14" s="34" customFormat="1" hidden="1">
      <c r="E360" s="88"/>
      <c r="F360" s="128"/>
      <c r="G360" s="56"/>
      <c r="H360" s="7"/>
      <c r="J360" s="221"/>
      <c r="K360" s="221"/>
      <c r="L360" s="221"/>
      <c r="M360" s="221"/>
      <c r="N360" s="144"/>
    </row>
    <row r="361" spans="5:14" s="34" customFormat="1" hidden="1">
      <c r="E361" s="88"/>
      <c r="F361" s="128"/>
      <c r="G361" s="56"/>
      <c r="H361" s="7"/>
      <c r="J361" s="221"/>
      <c r="K361" s="221"/>
      <c r="L361" s="221"/>
      <c r="M361" s="221"/>
      <c r="N361" s="144"/>
    </row>
    <row r="362" spans="5:14" s="34" customFormat="1" hidden="1">
      <c r="E362" s="88"/>
      <c r="F362" s="128"/>
      <c r="G362" s="56"/>
      <c r="H362" s="7"/>
      <c r="J362" s="221"/>
      <c r="K362" s="221"/>
      <c r="L362" s="221"/>
      <c r="M362" s="221"/>
      <c r="N362" s="144"/>
    </row>
    <row r="363" spans="5:14" s="34" customFormat="1" hidden="1">
      <c r="E363" s="88"/>
      <c r="F363" s="128"/>
      <c r="G363" s="56"/>
      <c r="H363" s="7"/>
      <c r="J363" s="221"/>
      <c r="K363" s="221"/>
      <c r="L363" s="221"/>
      <c r="M363" s="221"/>
      <c r="N363" s="144"/>
    </row>
    <row r="364" spans="5:14" s="34" customFormat="1" hidden="1">
      <c r="E364" s="88"/>
      <c r="F364" s="128"/>
      <c r="G364" s="56"/>
      <c r="H364" s="7"/>
      <c r="J364" s="221"/>
      <c r="K364" s="221"/>
      <c r="L364" s="221"/>
      <c r="M364" s="221"/>
      <c r="N364" s="144"/>
    </row>
    <row r="365" spans="5:14" s="34" customFormat="1" hidden="1">
      <c r="E365" s="88"/>
      <c r="F365" s="128"/>
      <c r="G365" s="56"/>
      <c r="H365" s="7"/>
      <c r="J365" s="221"/>
      <c r="K365" s="221"/>
      <c r="L365" s="221"/>
      <c r="M365" s="221"/>
      <c r="N365" s="144"/>
    </row>
    <row r="366" spans="5:14" s="34" customFormat="1" hidden="1">
      <c r="E366" s="88"/>
      <c r="F366" s="128"/>
      <c r="G366" s="56"/>
      <c r="H366" s="7"/>
      <c r="J366" s="221"/>
      <c r="K366" s="221"/>
      <c r="L366" s="221"/>
      <c r="M366" s="221"/>
      <c r="N366" s="144"/>
    </row>
    <row r="367" spans="5:14" s="34" customFormat="1" hidden="1">
      <c r="E367" s="88"/>
      <c r="F367" s="128"/>
      <c r="G367" s="56"/>
      <c r="H367" s="7"/>
      <c r="J367" s="221"/>
      <c r="K367" s="221"/>
      <c r="L367" s="221"/>
      <c r="M367" s="221"/>
      <c r="N367" s="144"/>
    </row>
    <row r="368" spans="5:14" s="34" customFormat="1" hidden="1">
      <c r="E368" s="88"/>
      <c r="F368" s="128"/>
      <c r="G368" s="56"/>
      <c r="H368" s="7"/>
      <c r="J368" s="221"/>
      <c r="K368" s="221"/>
      <c r="L368" s="221"/>
      <c r="M368" s="221"/>
      <c r="N368" s="144"/>
    </row>
    <row r="369" spans="5:14" s="34" customFormat="1" hidden="1">
      <c r="E369" s="88"/>
      <c r="F369" s="128"/>
      <c r="G369" s="56"/>
      <c r="H369" s="7"/>
      <c r="J369" s="221"/>
      <c r="K369" s="221"/>
      <c r="L369" s="221"/>
      <c r="M369" s="221"/>
      <c r="N369" s="144"/>
    </row>
    <row r="370" spans="5:14" s="34" customFormat="1" hidden="1">
      <c r="E370" s="88"/>
      <c r="F370" s="128"/>
      <c r="G370" s="56"/>
      <c r="H370" s="7"/>
      <c r="J370" s="221"/>
      <c r="K370" s="221"/>
      <c r="L370" s="221"/>
      <c r="M370" s="221"/>
      <c r="N370" s="144"/>
    </row>
    <row r="371" spans="5:14" s="34" customFormat="1" hidden="1">
      <c r="E371" s="88"/>
      <c r="F371" s="128"/>
      <c r="G371" s="56"/>
      <c r="H371" s="7"/>
      <c r="J371" s="221"/>
      <c r="K371" s="221"/>
      <c r="L371" s="221"/>
      <c r="M371" s="221"/>
      <c r="N371" s="144"/>
    </row>
    <row r="372" spans="5:14" s="34" customFormat="1" hidden="1">
      <c r="E372" s="88"/>
      <c r="F372" s="128"/>
      <c r="G372" s="56"/>
      <c r="H372" s="7"/>
      <c r="J372" s="221"/>
      <c r="K372" s="221"/>
      <c r="L372" s="221"/>
      <c r="M372" s="221"/>
      <c r="N372" s="144"/>
    </row>
    <row r="373" spans="5:14" s="34" customFormat="1" hidden="1">
      <c r="E373" s="88"/>
      <c r="F373" s="128"/>
      <c r="G373" s="56"/>
      <c r="H373" s="7"/>
      <c r="J373" s="221"/>
      <c r="K373" s="221"/>
      <c r="L373" s="221"/>
      <c r="M373" s="221"/>
      <c r="N373" s="144"/>
    </row>
    <row r="374" spans="5:14" s="34" customFormat="1" hidden="1">
      <c r="E374" s="88"/>
      <c r="F374" s="128"/>
      <c r="G374" s="56"/>
      <c r="H374" s="7"/>
      <c r="J374" s="221"/>
      <c r="K374" s="221"/>
      <c r="L374" s="221"/>
      <c r="M374" s="221"/>
      <c r="N374" s="144"/>
    </row>
    <row r="375" spans="5:14" s="34" customFormat="1" hidden="1">
      <c r="E375" s="88"/>
      <c r="F375" s="128"/>
      <c r="G375" s="56"/>
      <c r="H375" s="7"/>
      <c r="J375" s="221"/>
      <c r="K375" s="221"/>
      <c r="L375" s="221"/>
      <c r="M375" s="221"/>
      <c r="N375" s="144"/>
    </row>
    <row r="376" spans="5:14" s="34" customFormat="1" hidden="1">
      <c r="E376" s="88"/>
      <c r="F376" s="128"/>
      <c r="G376" s="56"/>
      <c r="H376" s="7"/>
      <c r="J376" s="221"/>
      <c r="K376" s="221"/>
      <c r="L376" s="221"/>
      <c r="M376" s="221"/>
      <c r="N376" s="144"/>
    </row>
    <row r="377" spans="5:14" s="34" customFormat="1" hidden="1">
      <c r="E377" s="88"/>
      <c r="F377" s="128"/>
      <c r="G377" s="56"/>
      <c r="H377" s="7"/>
      <c r="J377" s="221"/>
      <c r="K377" s="221"/>
      <c r="L377" s="221"/>
      <c r="M377" s="221"/>
      <c r="N377" s="144"/>
    </row>
    <row r="378" spans="5:14" s="34" customFormat="1" hidden="1">
      <c r="E378" s="88"/>
      <c r="F378" s="128"/>
      <c r="G378" s="56"/>
      <c r="H378" s="7"/>
      <c r="J378" s="221"/>
      <c r="K378" s="221"/>
      <c r="L378" s="221"/>
      <c r="M378" s="221"/>
      <c r="N378" s="144"/>
    </row>
    <row r="379" spans="5:14" s="34" customFormat="1" hidden="1">
      <c r="E379" s="88"/>
      <c r="F379" s="128"/>
      <c r="G379" s="56"/>
      <c r="H379" s="7"/>
      <c r="J379" s="221"/>
      <c r="K379" s="221"/>
      <c r="L379" s="221"/>
      <c r="M379" s="221"/>
      <c r="N379" s="144"/>
    </row>
    <row r="380" spans="5:14" s="34" customFormat="1" hidden="1">
      <c r="E380" s="88"/>
      <c r="F380" s="128"/>
      <c r="G380" s="56"/>
      <c r="H380" s="7"/>
      <c r="J380" s="221"/>
      <c r="K380" s="221"/>
      <c r="L380" s="221"/>
      <c r="M380" s="221"/>
      <c r="N380" s="144"/>
    </row>
    <row r="381" spans="5:14" s="34" customFormat="1" hidden="1">
      <c r="E381" s="88"/>
      <c r="F381" s="128"/>
      <c r="G381" s="56"/>
      <c r="H381" s="7"/>
      <c r="J381" s="221"/>
      <c r="K381" s="221"/>
      <c r="L381" s="221"/>
      <c r="M381" s="221"/>
      <c r="N381" s="144"/>
    </row>
    <row r="382" spans="5:14" s="34" customFormat="1" hidden="1">
      <c r="E382" s="88"/>
      <c r="F382" s="128"/>
      <c r="G382" s="56"/>
      <c r="H382" s="7"/>
      <c r="J382" s="221"/>
      <c r="K382" s="221"/>
      <c r="L382" s="221"/>
      <c r="M382" s="221"/>
      <c r="N382" s="144"/>
    </row>
    <row r="383" spans="5:14" s="34" customFormat="1" hidden="1">
      <c r="E383" s="88"/>
      <c r="F383" s="128"/>
      <c r="G383" s="56"/>
      <c r="H383" s="7"/>
      <c r="J383" s="221"/>
      <c r="K383" s="221"/>
      <c r="L383" s="221"/>
      <c r="M383" s="221"/>
      <c r="N383" s="144"/>
    </row>
    <row r="384" spans="5:14" s="34" customFormat="1" hidden="1">
      <c r="E384" s="88"/>
      <c r="F384" s="128"/>
      <c r="G384" s="56"/>
      <c r="H384" s="7"/>
      <c r="J384" s="221"/>
      <c r="K384" s="221"/>
      <c r="L384" s="221"/>
      <c r="M384" s="221"/>
      <c r="N384" s="144"/>
    </row>
    <row r="385" spans="5:14" s="34" customFormat="1" hidden="1">
      <c r="E385" s="88"/>
      <c r="F385" s="128"/>
      <c r="G385" s="56"/>
      <c r="H385" s="7"/>
      <c r="J385" s="221"/>
      <c r="K385" s="221"/>
      <c r="L385" s="221"/>
      <c r="M385" s="221"/>
      <c r="N385" s="144"/>
    </row>
    <row r="386" spans="5:14" s="34" customFormat="1" hidden="1">
      <c r="E386" s="88"/>
      <c r="F386" s="128"/>
      <c r="G386" s="56"/>
      <c r="H386" s="7"/>
      <c r="J386" s="221"/>
      <c r="K386" s="221"/>
      <c r="L386" s="221"/>
      <c r="M386" s="221"/>
      <c r="N386" s="144"/>
    </row>
    <row r="387" spans="5:14" s="34" customFormat="1" hidden="1">
      <c r="E387" s="88"/>
      <c r="F387" s="128"/>
      <c r="G387" s="56"/>
      <c r="H387" s="7"/>
      <c r="J387" s="221"/>
      <c r="K387" s="221"/>
      <c r="L387" s="221"/>
      <c r="M387" s="221"/>
      <c r="N387" s="144"/>
    </row>
    <row r="388" spans="5:14" s="34" customFormat="1" hidden="1">
      <c r="E388" s="88"/>
      <c r="F388" s="128"/>
      <c r="G388" s="56"/>
      <c r="H388" s="7"/>
      <c r="J388" s="221"/>
      <c r="K388" s="221"/>
      <c r="L388" s="221"/>
      <c r="M388" s="221"/>
      <c r="N388" s="144"/>
    </row>
    <row r="389" spans="5:14" s="34" customFormat="1" hidden="1">
      <c r="E389" s="88"/>
      <c r="F389" s="128"/>
      <c r="G389" s="56"/>
      <c r="H389" s="7"/>
      <c r="J389" s="221"/>
      <c r="K389" s="221"/>
      <c r="L389" s="221"/>
      <c r="M389" s="221"/>
      <c r="N389" s="144"/>
    </row>
    <row r="390" spans="5:14" s="34" customFormat="1" hidden="1">
      <c r="E390" s="88"/>
      <c r="F390" s="128"/>
      <c r="G390" s="56"/>
      <c r="H390" s="7"/>
      <c r="J390" s="221"/>
      <c r="K390" s="221"/>
      <c r="L390" s="221"/>
      <c r="M390" s="221"/>
      <c r="N390" s="144"/>
    </row>
    <row r="391" spans="5:14" s="34" customFormat="1" hidden="1">
      <c r="E391" s="88"/>
      <c r="F391" s="128"/>
      <c r="G391" s="56"/>
      <c r="H391" s="7"/>
      <c r="J391" s="221"/>
      <c r="K391" s="221"/>
      <c r="L391" s="221"/>
      <c r="M391" s="221"/>
      <c r="N391" s="144"/>
    </row>
    <row r="392" spans="5:14" s="34" customFormat="1" hidden="1">
      <c r="E392" s="88"/>
      <c r="F392" s="128"/>
      <c r="G392" s="56"/>
      <c r="H392" s="7"/>
      <c r="J392" s="221"/>
      <c r="K392" s="221"/>
      <c r="L392" s="221"/>
      <c r="M392" s="221"/>
      <c r="N392" s="144"/>
    </row>
    <row r="393" spans="5:14" s="34" customFormat="1" hidden="1">
      <c r="E393" s="88"/>
      <c r="F393" s="128"/>
      <c r="G393" s="56"/>
      <c r="H393" s="7"/>
      <c r="J393" s="221"/>
      <c r="K393" s="221"/>
      <c r="L393" s="221"/>
      <c r="M393" s="221"/>
      <c r="N393" s="144"/>
    </row>
    <row r="394" spans="5:14" s="34" customFormat="1" hidden="1">
      <c r="E394" s="88"/>
      <c r="F394" s="128"/>
      <c r="G394" s="56"/>
      <c r="H394" s="7"/>
      <c r="J394" s="221"/>
      <c r="K394" s="221"/>
      <c r="L394" s="221"/>
      <c r="M394" s="221"/>
      <c r="N394" s="144"/>
    </row>
    <row r="395" spans="5:14" s="34" customFormat="1" hidden="1">
      <c r="E395" s="88"/>
      <c r="F395" s="128"/>
      <c r="G395" s="56"/>
      <c r="H395" s="7"/>
      <c r="J395" s="221"/>
      <c r="K395" s="221"/>
      <c r="L395" s="221"/>
      <c r="M395" s="221"/>
      <c r="N395" s="144"/>
    </row>
    <row r="396" spans="5:14" s="34" customFormat="1" hidden="1">
      <c r="E396" s="88"/>
      <c r="F396" s="128"/>
      <c r="G396" s="56"/>
      <c r="H396" s="7"/>
      <c r="J396" s="221"/>
      <c r="K396" s="221"/>
      <c r="L396" s="221"/>
      <c r="M396" s="221"/>
      <c r="N396" s="144"/>
    </row>
    <row r="397" spans="5:14" s="34" customFormat="1" hidden="1">
      <c r="E397" s="88"/>
      <c r="F397" s="128"/>
      <c r="G397" s="56"/>
      <c r="H397" s="7"/>
      <c r="J397" s="221"/>
      <c r="K397" s="221"/>
      <c r="L397" s="221"/>
      <c r="M397" s="221"/>
      <c r="N397" s="144"/>
    </row>
    <row r="398" spans="5:14" s="34" customFormat="1" hidden="1">
      <c r="E398" s="88"/>
      <c r="F398" s="128"/>
      <c r="G398" s="56"/>
      <c r="H398" s="7"/>
      <c r="J398" s="221"/>
      <c r="K398" s="221"/>
      <c r="L398" s="221"/>
      <c r="M398" s="221"/>
      <c r="N398" s="144"/>
    </row>
    <row r="399" spans="5:14" s="34" customFormat="1" hidden="1">
      <c r="E399" s="88"/>
      <c r="F399" s="128"/>
      <c r="G399" s="56"/>
      <c r="H399" s="7"/>
      <c r="J399" s="221"/>
      <c r="K399" s="221"/>
      <c r="L399" s="221"/>
      <c r="M399" s="221"/>
      <c r="N399" s="144"/>
    </row>
    <row r="400" spans="5:14" s="34" customFormat="1" hidden="1">
      <c r="E400" s="88"/>
      <c r="F400" s="128"/>
      <c r="G400" s="56"/>
      <c r="H400" s="7"/>
      <c r="J400" s="221"/>
      <c r="K400" s="221"/>
      <c r="L400" s="221"/>
      <c r="M400" s="221"/>
      <c r="N400" s="144"/>
    </row>
    <row r="401" spans="5:14" s="34" customFormat="1" hidden="1">
      <c r="E401" s="88"/>
      <c r="F401" s="128"/>
      <c r="G401" s="56"/>
      <c r="H401" s="7"/>
      <c r="J401" s="221"/>
      <c r="K401" s="221"/>
      <c r="L401" s="221"/>
      <c r="M401" s="221"/>
      <c r="N401" s="144"/>
    </row>
    <row r="402" spans="5:14" s="34" customFormat="1" hidden="1">
      <c r="E402" s="88"/>
      <c r="F402" s="128"/>
      <c r="G402" s="56"/>
      <c r="H402" s="7"/>
      <c r="J402" s="221"/>
      <c r="K402" s="221"/>
      <c r="L402" s="221"/>
      <c r="M402" s="221"/>
      <c r="N402" s="144"/>
    </row>
    <row r="403" spans="5:14" s="34" customFormat="1" hidden="1">
      <c r="E403" s="88"/>
      <c r="F403" s="128"/>
      <c r="G403" s="56"/>
      <c r="H403" s="7"/>
      <c r="J403" s="221"/>
      <c r="K403" s="221"/>
      <c r="L403" s="221"/>
      <c r="M403" s="221"/>
      <c r="N403" s="144"/>
    </row>
    <row r="404" spans="5:14" s="34" customFormat="1" hidden="1">
      <c r="E404" s="88"/>
      <c r="F404" s="128"/>
      <c r="G404" s="56"/>
      <c r="H404" s="7"/>
      <c r="J404" s="221"/>
      <c r="K404" s="221"/>
      <c r="L404" s="221"/>
      <c r="M404" s="221"/>
      <c r="N404" s="144"/>
    </row>
    <row r="405" spans="5:14" s="34" customFormat="1" hidden="1">
      <c r="E405" s="88"/>
      <c r="F405" s="128"/>
      <c r="G405" s="56"/>
      <c r="H405" s="7"/>
      <c r="J405" s="221"/>
      <c r="K405" s="221"/>
      <c r="L405" s="221"/>
      <c r="M405" s="221"/>
      <c r="N405" s="144"/>
    </row>
    <row r="406" spans="5:14" s="34" customFormat="1" hidden="1">
      <c r="E406" s="88"/>
      <c r="F406" s="128"/>
      <c r="G406" s="56"/>
      <c r="H406" s="7"/>
      <c r="J406" s="221"/>
      <c r="K406" s="221"/>
      <c r="L406" s="221"/>
      <c r="M406" s="221"/>
      <c r="N406" s="144"/>
    </row>
    <row r="407" spans="5:14" s="34" customFormat="1" hidden="1">
      <c r="E407" s="88"/>
      <c r="F407" s="128"/>
      <c r="G407" s="56"/>
      <c r="H407" s="7"/>
      <c r="J407" s="221"/>
      <c r="K407" s="221"/>
      <c r="L407" s="221"/>
      <c r="M407" s="221"/>
      <c r="N407" s="144"/>
    </row>
    <row r="408" spans="5:14" s="34" customFormat="1" hidden="1">
      <c r="E408" s="88"/>
      <c r="F408" s="128"/>
      <c r="G408" s="56"/>
      <c r="H408" s="7"/>
      <c r="J408" s="221"/>
      <c r="K408" s="221"/>
      <c r="L408" s="221"/>
      <c r="M408" s="221"/>
      <c r="N408" s="144"/>
    </row>
    <row r="409" spans="5:14" s="34" customFormat="1" hidden="1">
      <c r="E409" s="88"/>
      <c r="F409" s="128"/>
      <c r="G409" s="56"/>
      <c r="H409" s="7"/>
      <c r="J409" s="221"/>
      <c r="K409" s="221"/>
      <c r="L409" s="221"/>
      <c r="M409" s="221"/>
      <c r="N409" s="144"/>
    </row>
    <row r="410" spans="5:14" s="34" customFormat="1" hidden="1">
      <c r="E410" s="88"/>
      <c r="F410" s="128"/>
      <c r="G410" s="56"/>
      <c r="H410" s="7"/>
      <c r="J410" s="221"/>
      <c r="K410" s="221"/>
      <c r="L410" s="221"/>
      <c r="M410" s="221"/>
      <c r="N410" s="144"/>
    </row>
    <row r="411" spans="5:14" s="34" customFormat="1" hidden="1">
      <c r="E411" s="88"/>
      <c r="F411" s="128"/>
      <c r="G411" s="56"/>
      <c r="H411" s="7"/>
      <c r="J411" s="221"/>
      <c r="K411" s="221"/>
      <c r="L411" s="221"/>
      <c r="M411" s="221"/>
      <c r="N411" s="144"/>
    </row>
    <row r="412" spans="5:14" s="34" customFormat="1" hidden="1">
      <c r="E412" s="88"/>
      <c r="F412" s="128"/>
      <c r="G412" s="56"/>
      <c r="H412" s="7"/>
      <c r="J412" s="221"/>
      <c r="K412" s="221"/>
      <c r="L412" s="221"/>
      <c r="M412" s="221"/>
      <c r="N412" s="144"/>
    </row>
    <row r="413" spans="5:14" s="34" customFormat="1" hidden="1">
      <c r="E413" s="88"/>
      <c r="F413" s="128"/>
      <c r="G413" s="56"/>
      <c r="H413" s="7"/>
      <c r="J413" s="221"/>
      <c r="K413" s="221"/>
      <c r="L413" s="221"/>
      <c r="M413" s="221"/>
      <c r="N413" s="144"/>
    </row>
    <row r="414" spans="5:14" s="34" customFormat="1" hidden="1">
      <c r="E414" s="88"/>
      <c r="F414" s="128"/>
      <c r="G414" s="56"/>
      <c r="H414" s="7"/>
      <c r="J414" s="221"/>
      <c r="K414" s="221"/>
      <c r="L414" s="221"/>
      <c r="M414" s="221"/>
      <c r="N414" s="144"/>
    </row>
    <row r="415" spans="5:14" s="34" customFormat="1" hidden="1">
      <c r="E415" s="88"/>
      <c r="F415" s="128"/>
      <c r="G415" s="56"/>
      <c r="H415" s="7"/>
      <c r="J415" s="221"/>
      <c r="K415" s="221"/>
      <c r="L415" s="221"/>
      <c r="M415" s="221"/>
      <c r="N415" s="144"/>
    </row>
    <row r="416" spans="5:14" s="34" customFormat="1" hidden="1">
      <c r="E416" s="88"/>
      <c r="F416" s="128"/>
      <c r="G416" s="56"/>
      <c r="H416" s="7"/>
      <c r="J416" s="221"/>
      <c r="K416" s="221"/>
      <c r="L416" s="221"/>
      <c r="M416" s="221"/>
      <c r="N416" s="144"/>
    </row>
    <row r="417" spans="5:14" s="34" customFormat="1" hidden="1">
      <c r="E417" s="88"/>
      <c r="F417" s="128"/>
      <c r="G417" s="56"/>
      <c r="H417" s="7"/>
      <c r="J417" s="221"/>
      <c r="K417" s="221"/>
      <c r="L417" s="221"/>
      <c r="M417" s="221"/>
      <c r="N417" s="144"/>
    </row>
    <row r="418" spans="5:14" s="34" customFormat="1" hidden="1">
      <c r="E418" s="88"/>
      <c r="F418" s="128"/>
      <c r="G418" s="56"/>
      <c r="H418" s="7"/>
      <c r="J418" s="221"/>
      <c r="K418" s="221"/>
      <c r="L418" s="221"/>
      <c r="M418" s="221"/>
      <c r="N418" s="144"/>
    </row>
    <row r="419" spans="5:14" s="34" customFormat="1" hidden="1">
      <c r="E419" s="88"/>
      <c r="F419" s="128"/>
      <c r="G419" s="56"/>
      <c r="H419" s="7"/>
      <c r="J419" s="221"/>
      <c r="K419" s="221"/>
      <c r="L419" s="221"/>
      <c r="M419" s="221"/>
      <c r="N419" s="144"/>
    </row>
    <row r="420" spans="5:14" s="34" customFormat="1" hidden="1">
      <c r="E420" s="88"/>
      <c r="F420" s="128"/>
      <c r="G420" s="56"/>
      <c r="H420" s="7"/>
      <c r="J420" s="221"/>
      <c r="K420" s="221"/>
      <c r="L420" s="221"/>
      <c r="M420" s="221"/>
      <c r="N420" s="144"/>
    </row>
    <row r="421" spans="5:14" s="34" customFormat="1" hidden="1">
      <c r="E421" s="88"/>
      <c r="F421" s="128"/>
      <c r="G421" s="56"/>
      <c r="H421" s="7"/>
      <c r="J421" s="221"/>
      <c r="K421" s="221"/>
      <c r="L421" s="221"/>
      <c r="M421" s="221"/>
      <c r="N421" s="144"/>
    </row>
    <row r="422" spans="5:14" s="34" customFormat="1" hidden="1">
      <c r="E422" s="88"/>
      <c r="F422" s="128"/>
      <c r="G422" s="56"/>
      <c r="H422" s="7"/>
      <c r="J422" s="221"/>
      <c r="K422" s="221"/>
      <c r="L422" s="221"/>
      <c r="M422" s="221"/>
      <c r="N422" s="144"/>
    </row>
    <row r="423" spans="5:14" s="34" customFormat="1" hidden="1">
      <c r="E423" s="88"/>
      <c r="F423" s="128"/>
      <c r="G423" s="56"/>
      <c r="H423" s="7"/>
      <c r="J423" s="221"/>
      <c r="K423" s="221"/>
      <c r="L423" s="221"/>
      <c r="M423" s="221"/>
      <c r="N423" s="144"/>
    </row>
    <row r="424" spans="5:14" s="34" customFormat="1" hidden="1">
      <c r="E424" s="88"/>
      <c r="F424" s="128"/>
      <c r="G424" s="56"/>
      <c r="H424" s="7"/>
      <c r="J424" s="221"/>
      <c r="K424" s="221"/>
      <c r="L424" s="221"/>
      <c r="M424" s="221"/>
      <c r="N424" s="144"/>
    </row>
    <row r="425" spans="5:14" s="34" customFormat="1" hidden="1">
      <c r="E425" s="88"/>
      <c r="F425" s="128"/>
      <c r="G425" s="56"/>
      <c r="H425" s="7"/>
      <c r="J425" s="221"/>
      <c r="K425" s="221"/>
      <c r="L425" s="221"/>
      <c r="M425" s="221"/>
      <c r="N425" s="144"/>
    </row>
    <row r="426" spans="5:14" s="34" customFormat="1" hidden="1">
      <c r="E426" s="88"/>
      <c r="F426" s="128"/>
      <c r="G426" s="56"/>
      <c r="H426" s="7"/>
      <c r="J426" s="221"/>
      <c r="K426" s="221"/>
      <c r="L426" s="221"/>
      <c r="M426" s="221"/>
      <c r="N426" s="144"/>
    </row>
    <row r="427" spans="5:14" s="34" customFormat="1" hidden="1">
      <c r="E427" s="88"/>
      <c r="F427" s="128"/>
      <c r="G427" s="56"/>
      <c r="H427" s="7"/>
      <c r="J427" s="221"/>
      <c r="K427" s="221"/>
      <c r="L427" s="221"/>
      <c r="M427" s="221"/>
      <c r="N427" s="144"/>
    </row>
    <row r="428" spans="5:14" s="34" customFormat="1" hidden="1">
      <c r="E428" s="88"/>
      <c r="F428" s="128"/>
      <c r="G428" s="56"/>
      <c r="H428" s="7"/>
      <c r="J428" s="221"/>
      <c r="K428" s="221"/>
      <c r="L428" s="221"/>
      <c r="M428" s="221"/>
      <c r="N428" s="144"/>
    </row>
    <row r="429" spans="5:14" s="34" customFormat="1" hidden="1">
      <c r="E429" s="88"/>
      <c r="F429" s="128"/>
      <c r="G429" s="56"/>
      <c r="H429" s="7"/>
      <c r="J429" s="221"/>
      <c r="K429" s="221"/>
      <c r="L429" s="221"/>
      <c r="M429" s="221"/>
      <c r="N429" s="144"/>
    </row>
    <row r="430" spans="5:14" s="34" customFormat="1" hidden="1">
      <c r="E430" s="88"/>
      <c r="F430" s="128"/>
      <c r="G430" s="56"/>
      <c r="H430" s="7"/>
      <c r="J430" s="221"/>
      <c r="K430" s="221"/>
      <c r="L430" s="221"/>
      <c r="M430" s="221"/>
      <c r="N430" s="144"/>
    </row>
    <row r="431" spans="5:14" s="34" customFormat="1" hidden="1">
      <c r="E431" s="88"/>
      <c r="F431" s="128"/>
      <c r="G431" s="56"/>
      <c r="H431" s="7"/>
      <c r="J431" s="221"/>
      <c r="K431" s="221"/>
      <c r="L431" s="221"/>
      <c r="M431" s="221"/>
      <c r="N431" s="144"/>
    </row>
    <row r="432" spans="5:14" s="34" customFormat="1" hidden="1">
      <c r="E432" s="88"/>
      <c r="F432" s="128"/>
      <c r="G432" s="56"/>
      <c r="H432" s="7"/>
      <c r="J432" s="221"/>
      <c r="K432" s="221"/>
      <c r="L432" s="221"/>
      <c r="M432" s="221"/>
      <c r="N432" s="144"/>
    </row>
    <row r="433" spans="5:14" s="34" customFormat="1" hidden="1">
      <c r="E433" s="88"/>
      <c r="F433" s="128"/>
      <c r="G433" s="56"/>
      <c r="H433" s="7"/>
      <c r="J433" s="221"/>
      <c r="K433" s="221"/>
      <c r="L433" s="221"/>
      <c r="M433" s="221"/>
      <c r="N433" s="144"/>
    </row>
    <row r="434" spans="5:14" s="34" customFormat="1" hidden="1">
      <c r="E434" s="88"/>
      <c r="F434" s="128"/>
      <c r="G434" s="56"/>
      <c r="H434" s="7"/>
      <c r="J434" s="221"/>
      <c r="K434" s="221"/>
      <c r="L434" s="221"/>
      <c r="M434" s="221"/>
      <c r="N434" s="144"/>
    </row>
    <row r="435" spans="5:14" s="34" customFormat="1" hidden="1">
      <c r="E435" s="88"/>
      <c r="F435" s="128"/>
      <c r="G435" s="56"/>
      <c r="H435" s="7"/>
      <c r="J435" s="221"/>
      <c r="K435" s="221"/>
      <c r="L435" s="221"/>
      <c r="M435" s="221"/>
      <c r="N435" s="144"/>
    </row>
    <row r="436" spans="5:14" s="34" customFormat="1" hidden="1">
      <c r="E436" s="88"/>
      <c r="F436" s="128"/>
      <c r="G436" s="56"/>
      <c r="H436" s="7"/>
      <c r="J436" s="221"/>
      <c r="K436" s="221"/>
      <c r="L436" s="221"/>
      <c r="M436" s="221"/>
      <c r="N436" s="144"/>
    </row>
    <row r="437" spans="5:14" s="34" customFormat="1" hidden="1">
      <c r="E437" s="88"/>
      <c r="F437" s="128"/>
      <c r="G437" s="56"/>
      <c r="H437" s="7"/>
      <c r="J437" s="221"/>
      <c r="K437" s="221"/>
      <c r="L437" s="221"/>
      <c r="M437" s="221"/>
      <c r="N437" s="144"/>
    </row>
    <row r="438" spans="5:14" s="34" customFormat="1" hidden="1">
      <c r="E438" s="88"/>
      <c r="F438" s="128"/>
      <c r="G438" s="56"/>
      <c r="H438" s="7"/>
      <c r="J438" s="221"/>
      <c r="K438" s="221"/>
      <c r="L438" s="221"/>
      <c r="M438" s="221"/>
      <c r="N438" s="144"/>
    </row>
    <row r="439" spans="5:14" s="34" customFormat="1" hidden="1">
      <c r="E439" s="88"/>
      <c r="F439" s="128"/>
      <c r="G439" s="56"/>
      <c r="H439" s="7"/>
      <c r="J439" s="221"/>
      <c r="K439" s="221"/>
      <c r="L439" s="221"/>
      <c r="M439" s="221"/>
      <c r="N439" s="144"/>
    </row>
    <row r="440" spans="5:14" s="34" customFormat="1" hidden="1">
      <c r="E440" s="88"/>
      <c r="F440" s="128"/>
      <c r="G440" s="56"/>
      <c r="H440" s="7"/>
      <c r="J440" s="221"/>
      <c r="K440" s="221"/>
      <c r="L440" s="221"/>
      <c r="M440" s="221"/>
      <c r="N440" s="144"/>
    </row>
    <row r="441" spans="5:14" s="34" customFormat="1" hidden="1">
      <c r="E441" s="88"/>
      <c r="F441" s="128"/>
      <c r="G441" s="56"/>
      <c r="H441" s="7"/>
      <c r="J441" s="221"/>
      <c r="K441" s="221"/>
      <c r="L441" s="221"/>
      <c r="M441" s="221"/>
      <c r="N441" s="144"/>
    </row>
    <row r="442" spans="5:14" s="34" customFormat="1" hidden="1">
      <c r="E442" s="88"/>
      <c r="F442" s="128"/>
      <c r="G442" s="56"/>
      <c r="H442" s="7"/>
      <c r="J442" s="221"/>
      <c r="K442" s="221"/>
      <c r="L442" s="221"/>
      <c r="M442" s="221"/>
      <c r="N442" s="144"/>
    </row>
    <row r="443" spans="5:14" s="34" customFormat="1" hidden="1">
      <c r="E443" s="88"/>
      <c r="F443" s="128"/>
      <c r="G443" s="56"/>
      <c r="H443" s="7"/>
      <c r="J443" s="221"/>
      <c r="K443" s="221"/>
      <c r="L443" s="221"/>
      <c r="M443" s="221"/>
      <c r="N443" s="144"/>
    </row>
    <row r="444" spans="5:14" s="34" customFormat="1" hidden="1">
      <c r="E444" s="88"/>
      <c r="F444" s="128"/>
      <c r="G444" s="56"/>
      <c r="H444" s="7"/>
      <c r="J444" s="221"/>
      <c r="K444" s="221"/>
      <c r="L444" s="221"/>
      <c r="M444" s="221"/>
      <c r="N444" s="144"/>
    </row>
    <row r="445" spans="5:14" s="34" customFormat="1" hidden="1">
      <c r="E445" s="88"/>
      <c r="F445" s="128"/>
      <c r="G445" s="56"/>
      <c r="H445" s="7"/>
      <c r="J445" s="221"/>
      <c r="K445" s="221"/>
      <c r="L445" s="221"/>
      <c r="M445" s="221"/>
      <c r="N445" s="144"/>
    </row>
    <row r="446" spans="5:14" s="34" customFormat="1" hidden="1">
      <c r="E446" s="88"/>
      <c r="F446" s="128"/>
      <c r="G446" s="56"/>
      <c r="H446" s="7"/>
      <c r="J446" s="221"/>
      <c r="K446" s="221"/>
      <c r="L446" s="221"/>
      <c r="M446" s="221"/>
      <c r="N446" s="144"/>
    </row>
    <row r="447" spans="5:14" s="34" customFormat="1" hidden="1">
      <c r="E447" s="88"/>
      <c r="F447" s="128"/>
      <c r="G447" s="56"/>
      <c r="H447" s="7"/>
      <c r="J447" s="221"/>
      <c r="K447" s="221"/>
      <c r="L447" s="221"/>
      <c r="M447" s="221"/>
      <c r="N447" s="144"/>
    </row>
    <row r="448" spans="5:14" s="34" customFormat="1" hidden="1">
      <c r="E448" s="88"/>
      <c r="F448" s="128"/>
      <c r="G448" s="56"/>
      <c r="H448" s="7"/>
      <c r="J448" s="221"/>
      <c r="K448" s="221"/>
      <c r="L448" s="221"/>
      <c r="M448" s="221"/>
      <c r="N448" s="144"/>
    </row>
    <row r="449" spans="5:14" s="34" customFormat="1" hidden="1">
      <c r="E449" s="88"/>
      <c r="F449" s="128"/>
      <c r="G449" s="56"/>
      <c r="H449" s="7"/>
      <c r="J449" s="221"/>
      <c r="K449" s="221"/>
      <c r="L449" s="221"/>
      <c r="M449" s="221"/>
      <c r="N449" s="144"/>
    </row>
    <row r="450" spans="5:14" s="34" customFormat="1" hidden="1">
      <c r="E450" s="88"/>
      <c r="F450" s="128"/>
      <c r="G450" s="56"/>
      <c r="H450" s="7"/>
      <c r="J450" s="221"/>
      <c r="K450" s="221"/>
      <c r="L450" s="221"/>
      <c r="M450" s="221"/>
      <c r="N450" s="144"/>
    </row>
    <row r="451" spans="5:14" s="34" customFormat="1" hidden="1">
      <c r="E451" s="88"/>
      <c r="F451" s="128"/>
      <c r="G451" s="56"/>
      <c r="H451" s="7"/>
      <c r="J451" s="221"/>
      <c r="K451" s="221"/>
      <c r="L451" s="221"/>
      <c r="M451" s="221"/>
      <c r="N451" s="144"/>
    </row>
    <row r="452" spans="5:14" s="34" customFormat="1" hidden="1">
      <c r="E452" s="88"/>
      <c r="F452" s="128"/>
      <c r="G452" s="56"/>
      <c r="H452" s="7"/>
      <c r="J452" s="221"/>
      <c r="K452" s="221"/>
      <c r="L452" s="221"/>
      <c r="M452" s="221"/>
      <c r="N452" s="144"/>
    </row>
    <row r="453" spans="5:14" s="34" customFormat="1" hidden="1">
      <c r="E453" s="88"/>
      <c r="F453" s="128"/>
      <c r="G453" s="56"/>
      <c r="H453" s="7"/>
      <c r="J453" s="221"/>
      <c r="K453" s="221"/>
      <c r="L453" s="221"/>
      <c r="M453" s="221"/>
      <c r="N453" s="144"/>
    </row>
    <row r="454" spans="5:14" s="34" customFormat="1" hidden="1">
      <c r="E454" s="88"/>
      <c r="F454" s="128"/>
      <c r="G454" s="56"/>
      <c r="H454" s="7"/>
      <c r="J454" s="221"/>
      <c r="K454" s="221"/>
      <c r="L454" s="221"/>
      <c r="M454" s="221"/>
      <c r="N454" s="144"/>
    </row>
    <row r="455" spans="5:14" s="34" customFormat="1" hidden="1">
      <c r="E455" s="88"/>
      <c r="F455" s="128"/>
      <c r="G455" s="56"/>
      <c r="H455" s="7"/>
      <c r="J455" s="221"/>
      <c r="K455" s="221"/>
      <c r="L455" s="221"/>
      <c r="M455" s="221"/>
      <c r="N455" s="144"/>
    </row>
    <row r="456" spans="5:14" s="34" customFormat="1" hidden="1">
      <c r="E456" s="88"/>
      <c r="F456" s="128"/>
      <c r="G456" s="56"/>
      <c r="H456" s="7"/>
      <c r="J456" s="221"/>
      <c r="K456" s="221"/>
      <c r="L456" s="221"/>
      <c r="M456" s="221"/>
      <c r="N456" s="144"/>
    </row>
    <row r="457" spans="5:14" s="34" customFormat="1" hidden="1">
      <c r="E457" s="88"/>
      <c r="F457" s="128"/>
      <c r="G457" s="56"/>
      <c r="H457" s="7"/>
      <c r="J457" s="221"/>
      <c r="K457" s="221"/>
      <c r="L457" s="221"/>
      <c r="M457" s="221"/>
      <c r="N457" s="144"/>
    </row>
    <row r="458" spans="5:14" s="34" customFormat="1" hidden="1">
      <c r="E458" s="88"/>
      <c r="F458" s="128"/>
      <c r="G458" s="56"/>
      <c r="H458" s="7"/>
      <c r="J458" s="221"/>
      <c r="K458" s="221"/>
      <c r="L458" s="221"/>
      <c r="M458" s="221"/>
      <c r="N458" s="144"/>
    </row>
    <row r="459" spans="5:14" s="34" customFormat="1" hidden="1">
      <c r="E459" s="88"/>
      <c r="F459" s="128"/>
      <c r="G459" s="56"/>
      <c r="H459" s="7"/>
      <c r="J459" s="221"/>
      <c r="K459" s="221"/>
      <c r="L459" s="221"/>
      <c r="M459" s="221"/>
      <c r="N459" s="144"/>
    </row>
    <row r="460" spans="5:14" s="34" customFormat="1" hidden="1">
      <c r="E460" s="88"/>
      <c r="F460" s="128"/>
      <c r="G460" s="56"/>
      <c r="H460" s="7"/>
      <c r="J460" s="221"/>
      <c r="K460" s="221"/>
      <c r="L460" s="221"/>
      <c r="M460" s="221"/>
      <c r="N460" s="144"/>
    </row>
    <row r="461" spans="5:14" s="34" customFormat="1" hidden="1">
      <c r="E461" s="88"/>
      <c r="F461" s="128"/>
      <c r="G461" s="56"/>
      <c r="H461" s="7"/>
      <c r="J461" s="221"/>
      <c r="K461" s="221"/>
      <c r="L461" s="221"/>
      <c r="M461" s="221"/>
      <c r="N461" s="144"/>
    </row>
    <row r="462" spans="5:14" s="34" customFormat="1" hidden="1">
      <c r="E462" s="88"/>
      <c r="F462" s="128"/>
      <c r="G462" s="56"/>
      <c r="H462" s="7"/>
      <c r="J462" s="221"/>
      <c r="K462" s="221"/>
      <c r="L462" s="221"/>
      <c r="M462" s="221"/>
      <c r="N462" s="144"/>
    </row>
    <row r="463" spans="5:14" s="34" customFormat="1" hidden="1">
      <c r="E463" s="88"/>
      <c r="F463" s="128"/>
      <c r="G463" s="56"/>
      <c r="H463" s="7"/>
      <c r="J463" s="221"/>
      <c r="K463" s="221"/>
      <c r="L463" s="221"/>
      <c r="M463" s="221"/>
      <c r="N463" s="144"/>
    </row>
    <row r="464" spans="5:14" s="34" customFormat="1" hidden="1">
      <c r="E464" s="88"/>
      <c r="F464" s="128"/>
      <c r="G464" s="56"/>
      <c r="H464" s="7"/>
      <c r="J464" s="221"/>
      <c r="K464" s="221"/>
      <c r="L464" s="221"/>
      <c r="M464" s="221"/>
      <c r="N464" s="144"/>
    </row>
    <row r="465" spans="5:14" s="34" customFormat="1" hidden="1">
      <c r="E465" s="88"/>
      <c r="F465" s="128"/>
      <c r="G465" s="56"/>
      <c r="H465" s="7"/>
      <c r="J465" s="221"/>
      <c r="K465" s="221"/>
      <c r="L465" s="221"/>
      <c r="M465" s="221"/>
      <c r="N465" s="144"/>
    </row>
    <row r="466" spans="5:14" s="34" customFormat="1" hidden="1">
      <c r="E466" s="88"/>
      <c r="F466" s="128"/>
      <c r="G466" s="56"/>
      <c r="H466" s="7"/>
      <c r="J466" s="221"/>
      <c r="K466" s="221"/>
      <c r="L466" s="221"/>
      <c r="M466" s="221"/>
      <c r="N466" s="144"/>
    </row>
    <row r="467" spans="5:14" s="34" customFormat="1" hidden="1">
      <c r="E467" s="88"/>
      <c r="F467" s="128"/>
      <c r="G467" s="56"/>
      <c r="H467" s="7"/>
      <c r="J467" s="221"/>
      <c r="K467" s="221"/>
      <c r="L467" s="221"/>
      <c r="M467" s="221"/>
      <c r="N467" s="144"/>
    </row>
    <row r="468" spans="5:14" s="34" customFormat="1" hidden="1">
      <c r="E468" s="88"/>
      <c r="F468" s="128"/>
      <c r="G468" s="56"/>
      <c r="H468" s="7"/>
      <c r="J468" s="221"/>
      <c r="K468" s="221"/>
      <c r="L468" s="221"/>
      <c r="M468" s="221"/>
      <c r="N468" s="144"/>
    </row>
    <row r="469" spans="5:14" s="34" customFormat="1" hidden="1">
      <c r="E469" s="88"/>
      <c r="F469" s="128"/>
      <c r="G469" s="56"/>
      <c r="H469" s="7"/>
      <c r="J469" s="221"/>
      <c r="K469" s="221"/>
      <c r="L469" s="221"/>
      <c r="M469" s="221"/>
      <c r="N469" s="144"/>
    </row>
    <row r="470" spans="5:14" s="34" customFormat="1" hidden="1">
      <c r="E470" s="88"/>
      <c r="F470" s="128"/>
      <c r="G470" s="56"/>
      <c r="H470" s="7"/>
      <c r="J470" s="221"/>
      <c r="K470" s="221"/>
      <c r="L470" s="221"/>
      <c r="M470" s="221"/>
      <c r="N470" s="144"/>
    </row>
    <row r="471" spans="5:14" s="34" customFormat="1" hidden="1">
      <c r="E471" s="88"/>
      <c r="F471" s="128"/>
      <c r="G471" s="56"/>
      <c r="H471" s="7"/>
      <c r="J471" s="221"/>
      <c r="K471" s="221"/>
      <c r="L471" s="221"/>
      <c r="M471" s="221"/>
      <c r="N471" s="144"/>
    </row>
    <row r="472" spans="5:14" s="34" customFormat="1" hidden="1">
      <c r="E472" s="88"/>
      <c r="F472" s="128"/>
      <c r="G472" s="56"/>
      <c r="H472" s="7"/>
      <c r="J472" s="221"/>
      <c r="K472" s="221"/>
      <c r="L472" s="221"/>
      <c r="M472" s="221"/>
      <c r="N472" s="144"/>
    </row>
    <row r="473" spans="5:14" s="34" customFormat="1" hidden="1">
      <c r="E473" s="88"/>
      <c r="F473" s="128"/>
      <c r="G473" s="56"/>
      <c r="H473" s="7"/>
      <c r="J473" s="221"/>
      <c r="K473" s="221"/>
      <c r="L473" s="221"/>
      <c r="M473" s="221"/>
      <c r="N473" s="144"/>
    </row>
    <row r="474" spans="5:14" s="34" customFormat="1" hidden="1">
      <c r="E474" s="88"/>
      <c r="F474" s="128"/>
      <c r="G474" s="56"/>
      <c r="H474" s="7"/>
      <c r="J474" s="221"/>
      <c r="K474" s="221"/>
      <c r="L474" s="221"/>
      <c r="M474" s="221"/>
      <c r="N474" s="144"/>
    </row>
    <row r="475" spans="5:14" s="34" customFormat="1" hidden="1">
      <c r="E475" s="88"/>
      <c r="F475" s="128"/>
      <c r="G475" s="56"/>
      <c r="H475" s="7"/>
      <c r="J475" s="221"/>
      <c r="K475" s="221"/>
      <c r="L475" s="221"/>
      <c r="M475" s="221"/>
      <c r="N475" s="144"/>
    </row>
    <row r="476" spans="5:14" s="34" customFormat="1" hidden="1">
      <c r="E476" s="88"/>
      <c r="F476" s="128"/>
      <c r="G476" s="56"/>
      <c r="H476" s="7"/>
      <c r="J476" s="221"/>
      <c r="K476" s="221"/>
      <c r="L476" s="221"/>
      <c r="M476" s="221"/>
      <c r="N476" s="144"/>
    </row>
    <row r="477" spans="5:14" s="34" customFormat="1" hidden="1">
      <c r="E477" s="88"/>
      <c r="F477" s="128"/>
      <c r="G477" s="56"/>
      <c r="H477" s="7"/>
      <c r="J477" s="221"/>
      <c r="K477" s="221"/>
      <c r="L477" s="221"/>
      <c r="M477" s="221"/>
      <c r="N477" s="144"/>
    </row>
    <row r="478" spans="5:14" s="34" customFormat="1" hidden="1">
      <c r="E478" s="88"/>
      <c r="F478" s="128"/>
      <c r="G478" s="56"/>
      <c r="H478" s="7"/>
      <c r="J478" s="221"/>
      <c r="K478" s="221"/>
      <c r="L478" s="221"/>
      <c r="M478" s="221"/>
      <c r="N478" s="144"/>
    </row>
    <row r="479" spans="5:14" s="34" customFormat="1" hidden="1">
      <c r="E479" s="88"/>
      <c r="F479" s="128"/>
      <c r="G479" s="56"/>
      <c r="H479" s="7"/>
      <c r="J479" s="221"/>
      <c r="K479" s="221"/>
      <c r="L479" s="221"/>
      <c r="M479" s="221"/>
      <c r="N479" s="144"/>
    </row>
    <row r="480" spans="5:14" s="34" customFormat="1" hidden="1">
      <c r="E480" s="88"/>
      <c r="F480" s="128"/>
      <c r="G480" s="56"/>
      <c r="H480" s="7"/>
      <c r="J480" s="221"/>
      <c r="K480" s="221"/>
      <c r="L480" s="221"/>
      <c r="M480" s="221"/>
      <c r="N480" s="144"/>
    </row>
    <row r="481" spans="5:14" s="34" customFormat="1" hidden="1">
      <c r="E481" s="88"/>
      <c r="F481" s="128"/>
      <c r="G481" s="56"/>
      <c r="H481" s="7"/>
      <c r="J481" s="221"/>
      <c r="K481" s="221"/>
      <c r="L481" s="221"/>
      <c r="M481" s="221"/>
      <c r="N481" s="144"/>
    </row>
    <row r="482" spans="5:14" s="34" customFormat="1" hidden="1">
      <c r="E482" s="88"/>
      <c r="F482" s="128"/>
      <c r="G482" s="56"/>
      <c r="H482" s="7"/>
      <c r="J482" s="221"/>
      <c r="K482" s="221"/>
      <c r="L482" s="221"/>
      <c r="M482" s="221"/>
      <c r="N482" s="144"/>
    </row>
    <row r="483" spans="5:14" s="34" customFormat="1" hidden="1">
      <c r="E483" s="88"/>
      <c r="F483" s="128"/>
      <c r="G483" s="56"/>
      <c r="H483" s="7"/>
      <c r="J483" s="221"/>
      <c r="K483" s="221"/>
      <c r="L483" s="221"/>
      <c r="M483" s="221"/>
      <c r="N483" s="144"/>
    </row>
    <row r="484" spans="5:14" s="34" customFormat="1" hidden="1">
      <c r="E484" s="88"/>
      <c r="F484" s="128"/>
      <c r="G484" s="56"/>
      <c r="H484" s="7"/>
      <c r="J484" s="221"/>
      <c r="K484" s="221"/>
      <c r="L484" s="221"/>
      <c r="M484" s="221"/>
      <c r="N484" s="144"/>
    </row>
    <row r="485" spans="5:14" s="34" customFormat="1" hidden="1">
      <c r="E485" s="88"/>
      <c r="F485" s="128"/>
      <c r="G485" s="56"/>
      <c r="H485" s="7"/>
      <c r="J485" s="221"/>
      <c r="K485" s="221"/>
      <c r="L485" s="221"/>
      <c r="M485" s="221"/>
      <c r="N485" s="144"/>
    </row>
    <row r="486" spans="5:14" s="34" customFormat="1" hidden="1">
      <c r="E486" s="88"/>
      <c r="F486" s="128"/>
      <c r="G486" s="56"/>
      <c r="H486" s="7"/>
      <c r="J486" s="221"/>
      <c r="K486" s="221"/>
      <c r="L486" s="221"/>
      <c r="M486" s="221"/>
      <c r="N486" s="144"/>
    </row>
    <row r="487" spans="5:14" s="34" customFormat="1" hidden="1">
      <c r="E487" s="88"/>
      <c r="F487" s="128"/>
      <c r="G487" s="56"/>
      <c r="H487" s="7"/>
      <c r="J487" s="221"/>
      <c r="K487" s="221"/>
      <c r="L487" s="221"/>
      <c r="M487" s="221"/>
      <c r="N487" s="144"/>
    </row>
    <row r="488" spans="5:14" s="34" customFormat="1" hidden="1">
      <c r="E488" s="88"/>
      <c r="F488" s="128"/>
      <c r="G488" s="56"/>
      <c r="H488" s="7"/>
      <c r="J488" s="221"/>
      <c r="K488" s="221"/>
      <c r="L488" s="221"/>
      <c r="M488" s="221"/>
      <c r="N488" s="144"/>
    </row>
    <row r="489" spans="5:14" s="34" customFormat="1" hidden="1">
      <c r="E489" s="88"/>
      <c r="F489" s="128"/>
      <c r="G489" s="56"/>
      <c r="H489" s="7"/>
      <c r="J489" s="221"/>
      <c r="K489" s="221"/>
      <c r="L489" s="221"/>
      <c r="M489" s="221"/>
      <c r="N489" s="144"/>
    </row>
    <row r="490" spans="5:14" s="34" customFormat="1" hidden="1">
      <c r="E490" s="88"/>
      <c r="F490" s="128"/>
      <c r="G490" s="56"/>
      <c r="H490" s="7"/>
      <c r="J490" s="221"/>
      <c r="K490" s="221"/>
      <c r="L490" s="221"/>
      <c r="M490" s="221"/>
      <c r="N490" s="144"/>
    </row>
    <row r="491" spans="5:14" s="34" customFormat="1" hidden="1">
      <c r="E491" s="88"/>
      <c r="F491" s="128"/>
      <c r="G491" s="56"/>
      <c r="H491" s="7"/>
      <c r="J491" s="221"/>
      <c r="K491" s="221"/>
      <c r="L491" s="221"/>
      <c r="M491" s="221"/>
      <c r="N491" s="144"/>
    </row>
    <row r="492" spans="5:14" s="34" customFormat="1" hidden="1">
      <c r="E492" s="88"/>
      <c r="F492" s="128"/>
      <c r="G492" s="56"/>
      <c r="H492" s="7"/>
      <c r="J492" s="221"/>
      <c r="K492" s="221"/>
      <c r="L492" s="221"/>
      <c r="M492" s="221"/>
      <c r="N492" s="144"/>
    </row>
    <row r="493" spans="5:14" s="34" customFormat="1" hidden="1">
      <c r="E493" s="88"/>
      <c r="F493" s="128"/>
      <c r="G493" s="56"/>
      <c r="H493" s="7"/>
      <c r="J493" s="221"/>
      <c r="K493" s="221"/>
      <c r="L493" s="221"/>
      <c r="M493" s="221"/>
      <c r="N493" s="144"/>
    </row>
    <row r="494" spans="5:14" s="34" customFormat="1" hidden="1">
      <c r="E494" s="88"/>
      <c r="F494" s="128"/>
      <c r="G494" s="56"/>
      <c r="H494" s="7"/>
      <c r="J494" s="221"/>
      <c r="K494" s="221"/>
      <c r="L494" s="221"/>
      <c r="M494" s="221"/>
      <c r="N494" s="144"/>
    </row>
    <row r="495" spans="5:14" s="34" customFormat="1" hidden="1">
      <c r="E495" s="88"/>
      <c r="F495" s="128"/>
      <c r="G495" s="56"/>
      <c r="H495" s="7"/>
      <c r="J495" s="221"/>
      <c r="K495" s="221"/>
      <c r="L495" s="221"/>
      <c r="M495" s="221"/>
      <c r="N495" s="144"/>
    </row>
    <row r="496" spans="5:14" s="34" customFormat="1" hidden="1">
      <c r="E496" s="88"/>
      <c r="F496" s="128"/>
      <c r="G496" s="56"/>
      <c r="H496" s="7"/>
      <c r="J496" s="221"/>
      <c r="K496" s="221"/>
      <c r="L496" s="221"/>
      <c r="M496" s="221"/>
      <c r="N496" s="144"/>
    </row>
    <row r="497" spans="5:14" s="34" customFormat="1" hidden="1">
      <c r="E497" s="88"/>
      <c r="F497" s="128"/>
      <c r="G497" s="56"/>
      <c r="H497" s="7"/>
      <c r="J497" s="221"/>
      <c r="K497" s="221"/>
      <c r="L497" s="221"/>
      <c r="M497" s="221"/>
      <c r="N497" s="144"/>
    </row>
    <row r="498" spans="5:14" s="34" customFormat="1" hidden="1">
      <c r="E498" s="88"/>
      <c r="F498" s="128"/>
      <c r="G498" s="56"/>
      <c r="H498" s="7"/>
      <c r="J498" s="221"/>
      <c r="K498" s="221"/>
      <c r="L498" s="221"/>
      <c r="M498" s="221"/>
      <c r="N498" s="144"/>
    </row>
    <row r="499" spans="5:14" s="34" customFormat="1" hidden="1">
      <c r="E499" s="88"/>
      <c r="F499" s="128"/>
      <c r="G499" s="56"/>
      <c r="H499" s="7"/>
      <c r="J499" s="221"/>
      <c r="K499" s="221"/>
      <c r="L499" s="221"/>
      <c r="M499" s="221"/>
      <c r="N499" s="144"/>
    </row>
    <row r="500" spans="5:14" s="34" customFormat="1" hidden="1">
      <c r="E500" s="88"/>
      <c r="F500" s="128"/>
      <c r="G500" s="56"/>
      <c r="H500" s="7"/>
      <c r="J500" s="221"/>
      <c r="K500" s="221"/>
      <c r="L500" s="221"/>
      <c r="M500" s="221"/>
      <c r="N500" s="144"/>
    </row>
    <row r="501" spans="5:14" s="34" customFormat="1" hidden="1">
      <c r="E501" s="88"/>
      <c r="F501" s="128"/>
      <c r="G501" s="56"/>
      <c r="H501" s="7"/>
      <c r="J501" s="221"/>
      <c r="K501" s="221"/>
      <c r="L501" s="221"/>
      <c r="M501" s="221"/>
      <c r="N501" s="144"/>
    </row>
    <row r="502" spans="5:14" s="34" customFormat="1" hidden="1">
      <c r="E502" s="88"/>
      <c r="F502" s="128"/>
      <c r="G502" s="56"/>
      <c r="H502" s="7"/>
      <c r="J502" s="221"/>
      <c r="K502" s="221"/>
      <c r="L502" s="221"/>
      <c r="M502" s="221"/>
      <c r="N502" s="144"/>
    </row>
    <row r="503" spans="5:14" s="34" customFormat="1" hidden="1">
      <c r="E503" s="88"/>
      <c r="F503" s="128"/>
      <c r="G503" s="56"/>
      <c r="H503" s="7"/>
      <c r="J503" s="221"/>
      <c r="K503" s="221"/>
      <c r="L503" s="221"/>
      <c r="M503" s="221"/>
      <c r="N503" s="144"/>
    </row>
    <row r="504" spans="5:14" s="34" customFormat="1" hidden="1">
      <c r="E504" s="88"/>
      <c r="F504" s="128"/>
      <c r="G504" s="56"/>
      <c r="H504" s="7"/>
      <c r="J504" s="221"/>
      <c r="K504" s="221"/>
      <c r="L504" s="221"/>
      <c r="M504" s="221"/>
      <c r="N504" s="144"/>
    </row>
    <row r="505" spans="5:14" s="34" customFormat="1" hidden="1">
      <c r="E505" s="88"/>
      <c r="F505" s="128"/>
      <c r="G505" s="56"/>
      <c r="H505" s="7"/>
      <c r="J505" s="221"/>
      <c r="K505" s="221"/>
      <c r="L505" s="221"/>
      <c r="M505" s="221"/>
      <c r="N505" s="144"/>
    </row>
    <row r="506" spans="5:14" s="34" customFormat="1" hidden="1">
      <c r="E506" s="88"/>
      <c r="F506" s="128"/>
      <c r="G506" s="56"/>
      <c r="H506" s="7"/>
      <c r="J506" s="221"/>
      <c r="K506" s="221"/>
      <c r="L506" s="221"/>
      <c r="M506" s="221"/>
      <c r="N506" s="144"/>
    </row>
    <row r="507" spans="5:14" s="34" customFormat="1" hidden="1">
      <c r="E507" s="88"/>
      <c r="F507" s="128"/>
      <c r="G507" s="56"/>
      <c r="H507" s="7"/>
      <c r="J507" s="221"/>
      <c r="K507" s="221"/>
      <c r="L507" s="221"/>
      <c r="M507" s="221"/>
      <c r="N507" s="144"/>
    </row>
    <row r="508" spans="5:14" s="34" customFormat="1" hidden="1">
      <c r="E508" s="88"/>
      <c r="F508" s="128"/>
      <c r="G508" s="56"/>
      <c r="H508" s="7"/>
      <c r="J508" s="221"/>
      <c r="K508" s="221"/>
      <c r="L508" s="221"/>
      <c r="M508" s="221"/>
      <c r="N508" s="144"/>
    </row>
    <row r="509" spans="5:14" s="34" customFormat="1" hidden="1">
      <c r="E509" s="88"/>
      <c r="F509" s="128"/>
      <c r="G509" s="56"/>
      <c r="H509" s="7"/>
      <c r="J509" s="221"/>
      <c r="K509" s="221"/>
      <c r="L509" s="221"/>
      <c r="M509" s="221"/>
      <c r="N509" s="144"/>
    </row>
    <row r="510" spans="5:14" s="34" customFormat="1" hidden="1">
      <c r="E510" s="88"/>
      <c r="F510" s="128"/>
      <c r="G510" s="56"/>
      <c r="H510" s="7"/>
      <c r="J510" s="221"/>
      <c r="K510" s="221"/>
      <c r="L510" s="221"/>
      <c r="M510" s="221"/>
      <c r="N510" s="144"/>
    </row>
    <row r="511" spans="5:14" s="34" customFormat="1" hidden="1">
      <c r="E511" s="88"/>
      <c r="F511" s="128"/>
      <c r="G511" s="56"/>
      <c r="H511" s="7"/>
      <c r="J511" s="221"/>
      <c r="K511" s="221"/>
      <c r="L511" s="221"/>
      <c r="M511" s="221"/>
      <c r="N511" s="144"/>
    </row>
    <row r="512" spans="5:14" s="34" customFormat="1" hidden="1">
      <c r="E512" s="88"/>
      <c r="F512" s="128"/>
      <c r="G512" s="56"/>
      <c r="H512" s="7"/>
      <c r="J512" s="221"/>
      <c r="K512" s="221"/>
      <c r="L512" s="221"/>
      <c r="M512" s="221"/>
      <c r="N512" s="144"/>
    </row>
    <row r="513" spans="5:14" s="34" customFormat="1" hidden="1">
      <c r="E513" s="88"/>
      <c r="F513" s="128"/>
      <c r="G513" s="56"/>
      <c r="H513" s="7"/>
      <c r="J513" s="221"/>
      <c r="K513" s="221"/>
      <c r="L513" s="221"/>
      <c r="M513" s="221"/>
      <c r="N513" s="144"/>
    </row>
    <row r="514" spans="5:14" s="34" customFormat="1" hidden="1">
      <c r="E514" s="88"/>
      <c r="F514" s="128"/>
      <c r="G514" s="56"/>
      <c r="H514" s="7"/>
      <c r="J514" s="221"/>
      <c r="K514" s="221"/>
      <c r="L514" s="221"/>
      <c r="M514" s="221"/>
      <c r="N514" s="144"/>
    </row>
    <row r="515" spans="5:14" s="34" customFormat="1" hidden="1">
      <c r="E515" s="88"/>
      <c r="F515" s="128"/>
      <c r="G515" s="56"/>
      <c r="H515" s="7"/>
      <c r="J515" s="221"/>
      <c r="K515" s="221"/>
      <c r="L515" s="221"/>
      <c r="M515" s="221"/>
      <c r="N515" s="144"/>
    </row>
    <row r="516" spans="5:14" s="34" customFormat="1" hidden="1">
      <c r="E516" s="88"/>
      <c r="F516" s="128"/>
      <c r="G516" s="56"/>
      <c r="H516" s="7"/>
      <c r="J516" s="221"/>
      <c r="K516" s="221"/>
      <c r="L516" s="221"/>
      <c r="M516" s="221"/>
      <c r="N516" s="144"/>
    </row>
    <row r="517" spans="5:14" s="34" customFormat="1" hidden="1">
      <c r="E517" s="88"/>
      <c r="F517" s="128"/>
      <c r="G517" s="56"/>
      <c r="H517" s="7"/>
      <c r="J517" s="221"/>
      <c r="K517" s="221"/>
      <c r="L517" s="221"/>
      <c r="M517" s="221"/>
      <c r="N517" s="144"/>
    </row>
    <row r="518" spans="5:14" s="34" customFormat="1" hidden="1">
      <c r="E518" s="88"/>
      <c r="F518" s="128"/>
      <c r="G518" s="56"/>
      <c r="H518" s="7"/>
      <c r="J518" s="221"/>
      <c r="K518" s="221"/>
      <c r="L518" s="221"/>
      <c r="M518" s="221"/>
      <c r="N518" s="144"/>
    </row>
    <row r="519" spans="5:14" s="34" customFormat="1" hidden="1">
      <c r="E519" s="88"/>
      <c r="F519" s="128"/>
      <c r="G519" s="56"/>
      <c r="H519" s="7"/>
      <c r="J519" s="221"/>
      <c r="K519" s="221"/>
      <c r="L519" s="221"/>
      <c r="M519" s="221"/>
      <c r="N519" s="144"/>
    </row>
    <row r="520" spans="5:14" s="34" customFormat="1" hidden="1">
      <c r="E520" s="88"/>
      <c r="F520" s="128"/>
      <c r="G520" s="56"/>
      <c r="H520" s="7"/>
      <c r="J520" s="221"/>
      <c r="K520" s="221"/>
      <c r="L520" s="221"/>
      <c r="M520" s="221"/>
      <c r="N520" s="144"/>
    </row>
    <row r="521" spans="5:14" s="34" customFormat="1" hidden="1">
      <c r="E521" s="88"/>
      <c r="F521" s="128"/>
      <c r="G521" s="56"/>
      <c r="H521" s="7"/>
      <c r="J521" s="221"/>
      <c r="K521" s="221"/>
      <c r="L521" s="221"/>
      <c r="M521" s="221"/>
      <c r="N521" s="144"/>
    </row>
    <row r="522" spans="5:14" s="34" customFormat="1" hidden="1">
      <c r="E522" s="88"/>
      <c r="F522" s="128"/>
      <c r="G522" s="56"/>
      <c r="H522" s="7"/>
      <c r="J522" s="221"/>
      <c r="K522" s="221"/>
      <c r="L522" s="221"/>
      <c r="M522" s="221"/>
      <c r="N522" s="144"/>
    </row>
    <row r="523" spans="5:14" s="34" customFormat="1" hidden="1">
      <c r="E523" s="88"/>
      <c r="F523" s="128"/>
      <c r="G523" s="56"/>
      <c r="H523" s="7"/>
      <c r="J523" s="221"/>
      <c r="K523" s="221"/>
      <c r="L523" s="221"/>
      <c r="M523" s="221"/>
      <c r="N523" s="144"/>
    </row>
    <row r="524" spans="5:14" s="34" customFormat="1" hidden="1">
      <c r="E524" s="88"/>
      <c r="F524" s="128"/>
      <c r="G524" s="56"/>
      <c r="H524" s="7"/>
      <c r="J524" s="221"/>
      <c r="K524" s="221"/>
      <c r="L524" s="221"/>
      <c r="M524" s="221"/>
      <c r="N524" s="144"/>
    </row>
    <row r="525" spans="5:14" s="34" customFormat="1" hidden="1">
      <c r="E525" s="88"/>
      <c r="F525" s="128"/>
      <c r="G525" s="56"/>
      <c r="H525" s="7"/>
      <c r="J525" s="221"/>
      <c r="K525" s="221"/>
      <c r="L525" s="221"/>
      <c r="M525" s="221"/>
      <c r="N525" s="144"/>
    </row>
    <row r="526" spans="5:14" s="34" customFormat="1" hidden="1">
      <c r="E526" s="88"/>
      <c r="F526" s="128"/>
      <c r="G526" s="56"/>
      <c r="H526" s="7"/>
      <c r="J526" s="221"/>
      <c r="K526" s="221"/>
      <c r="L526" s="221"/>
      <c r="M526" s="221"/>
      <c r="N526" s="144"/>
    </row>
    <row r="527" spans="5:14" s="34" customFormat="1" hidden="1">
      <c r="E527" s="88"/>
      <c r="F527" s="128"/>
      <c r="G527" s="56"/>
      <c r="H527" s="7"/>
      <c r="J527" s="221"/>
      <c r="K527" s="221"/>
      <c r="L527" s="221"/>
      <c r="M527" s="221"/>
      <c r="N527" s="144"/>
    </row>
    <row r="528" spans="5:14" s="34" customFormat="1" hidden="1">
      <c r="E528" s="88"/>
      <c r="F528" s="128"/>
      <c r="G528" s="56"/>
      <c r="H528" s="7"/>
      <c r="J528" s="221"/>
      <c r="K528" s="221"/>
      <c r="L528" s="221"/>
      <c r="M528" s="221"/>
      <c r="N528" s="144"/>
    </row>
    <row r="529" spans="5:14" s="34" customFormat="1" hidden="1">
      <c r="E529" s="88"/>
      <c r="F529" s="128"/>
      <c r="G529" s="56"/>
      <c r="H529" s="7"/>
      <c r="J529" s="221"/>
      <c r="K529" s="221"/>
      <c r="L529" s="221"/>
      <c r="M529" s="221"/>
      <c r="N529" s="144"/>
    </row>
    <row r="530" spans="5:14" s="34" customFormat="1" hidden="1">
      <c r="E530" s="88"/>
      <c r="F530" s="128"/>
      <c r="G530" s="56"/>
      <c r="H530" s="7"/>
      <c r="J530" s="221"/>
      <c r="K530" s="221"/>
      <c r="L530" s="221"/>
      <c r="M530" s="221"/>
      <c r="N530" s="144"/>
    </row>
    <row r="531" spans="5:14" s="34" customFormat="1" hidden="1">
      <c r="E531" s="88"/>
      <c r="F531" s="128"/>
      <c r="G531" s="56"/>
      <c r="H531" s="7"/>
      <c r="J531" s="221"/>
      <c r="K531" s="221"/>
      <c r="L531" s="221"/>
      <c r="M531" s="221"/>
      <c r="N531" s="144"/>
    </row>
    <row r="532" spans="5:14" s="34" customFormat="1" hidden="1">
      <c r="E532" s="88"/>
      <c r="F532" s="128"/>
      <c r="G532" s="56"/>
      <c r="H532" s="7"/>
      <c r="J532" s="221"/>
      <c r="K532" s="221"/>
      <c r="L532" s="221"/>
      <c r="M532" s="221"/>
      <c r="N532" s="144"/>
    </row>
    <row r="533" spans="5:14" s="34" customFormat="1" hidden="1">
      <c r="E533" s="88"/>
      <c r="F533" s="128"/>
      <c r="G533" s="56"/>
      <c r="H533" s="7"/>
      <c r="J533" s="221"/>
      <c r="K533" s="221"/>
      <c r="L533" s="221"/>
      <c r="M533" s="221"/>
      <c r="N533" s="144"/>
    </row>
    <row r="534" spans="5:14" s="34" customFormat="1" hidden="1">
      <c r="E534" s="88"/>
      <c r="F534" s="128"/>
      <c r="G534" s="56"/>
      <c r="H534" s="7"/>
      <c r="J534" s="221"/>
      <c r="K534" s="221"/>
      <c r="L534" s="221"/>
      <c r="M534" s="221"/>
      <c r="N534" s="144"/>
    </row>
    <row r="535" spans="5:14" s="34" customFormat="1" hidden="1">
      <c r="E535" s="88"/>
      <c r="F535" s="128"/>
      <c r="G535" s="56"/>
      <c r="H535" s="7"/>
      <c r="J535" s="221"/>
      <c r="K535" s="221"/>
      <c r="L535" s="221"/>
      <c r="M535" s="221"/>
      <c r="N535" s="144"/>
    </row>
    <row r="536" spans="5:14" s="34" customFormat="1" hidden="1">
      <c r="E536" s="88"/>
      <c r="F536" s="128"/>
      <c r="G536" s="56"/>
      <c r="H536" s="7"/>
      <c r="J536" s="221"/>
      <c r="K536" s="221"/>
      <c r="L536" s="221"/>
      <c r="M536" s="221"/>
      <c r="N536" s="144"/>
    </row>
    <row r="537" spans="5:14" s="34" customFormat="1" hidden="1">
      <c r="E537" s="88"/>
      <c r="F537" s="128"/>
      <c r="G537" s="56"/>
      <c r="H537" s="7"/>
      <c r="J537" s="221"/>
      <c r="K537" s="221"/>
      <c r="L537" s="221"/>
      <c r="M537" s="221"/>
      <c r="N537" s="144"/>
    </row>
    <row r="538" spans="5:14" s="34" customFormat="1" hidden="1">
      <c r="E538" s="88"/>
      <c r="F538" s="128"/>
      <c r="G538" s="56"/>
      <c r="H538" s="7"/>
      <c r="J538" s="221"/>
      <c r="K538" s="221"/>
      <c r="L538" s="221"/>
      <c r="M538" s="221"/>
      <c r="N538" s="144"/>
    </row>
    <row r="539" spans="5:14" s="34" customFormat="1" hidden="1">
      <c r="E539" s="88"/>
      <c r="F539" s="128"/>
      <c r="G539" s="56"/>
      <c r="H539" s="7"/>
      <c r="J539" s="221"/>
      <c r="K539" s="221"/>
      <c r="L539" s="221"/>
      <c r="M539" s="221"/>
      <c r="N539" s="144"/>
    </row>
    <row r="540" spans="5:14" s="34" customFormat="1" hidden="1">
      <c r="E540" s="88"/>
      <c r="F540" s="128"/>
      <c r="G540" s="56"/>
      <c r="H540" s="7"/>
      <c r="J540" s="221"/>
      <c r="K540" s="221"/>
      <c r="L540" s="221"/>
      <c r="M540" s="221"/>
      <c r="N540" s="144"/>
    </row>
    <row r="541" spans="5:14" s="34" customFormat="1" hidden="1">
      <c r="E541" s="88"/>
      <c r="F541" s="128"/>
      <c r="G541" s="56"/>
      <c r="H541" s="7"/>
      <c r="J541" s="221"/>
      <c r="K541" s="221"/>
      <c r="L541" s="221"/>
      <c r="M541" s="221"/>
      <c r="N541" s="144"/>
    </row>
    <row r="542" spans="5:14" s="34" customFormat="1" hidden="1">
      <c r="E542" s="88"/>
      <c r="F542" s="128"/>
      <c r="G542" s="56"/>
      <c r="H542" s="7"/>
      <c r="J542" s="221"/>
      <c r="K542" s="221"/>
      <c r="L542" s="221"/>
      <c r="M542" s="221"/>
      <c r="N542" s="144"/>
    </row>
    <row r="543" spans="5:14" s="34" customFormat="1" hidden="1">
      <c r="E543" s="88"/>
      <c r="F543" s="128"/>
      <c r="G543" s="56"/>
      <c r="H543" s="7"/>
      <c r="J543" s="221"/>
      <c r="K543" s="221"/>
      <c r="L543" s="221"/>
      <c r="M543" s="221"/>
      <c r="N543" s="144"/>
    </row>
    <row r="544" spans="5:14" s="34" customFormat="1" hidden="1">
      <c r="E544" s="88"/>
      <c r="F544" s="128"/>
      <c r="G544" s="56"/>
      <c r="H544" s="7"/>
      <c r="J544" s="221"/>
      <c r="K544" s="221"/>
      <c r="L544" s="221"/>
      <c r="M544" s="221"/>
      <c r="N544" s="144"/>
    </row>
    <row r="545" spans="5:14" s="34" customFormat="1" hidden="1">
      <c r="E545" s="88"/>
      <c r="F545" s="128"/>
      <c r="G545" s="56"/>
      <c r="H545" s="7"/>
      <c r="J545" s="221"/>
      <c r="K545" s="221"/>
      <c r="L545" s="221"/>
      <c r="M545" s="221"/>
      <c r="N545" s="144"/>
    </row>
    <row r="546" spans="5:14" s="34" customFormat="1" hidden="1">
      <c r="E546" s="88"/>
      <c r="F546" s="128"/>
      <c r="G546" s="56"/>
      <c r="H546" s="7"/>
      <c r="J546" s="221"/>
      <c r="K546" s="221"/>
      <c r="L546" s="221"/>
      <c r="M546" s="221"/>
      <c r="N546" s="144"/>
    </row>
    <row r="547" spans="5:14" s="34" customFormat="1" hidden="1">
      <c r="E547" s="88"/>
      <c r="F547" s="128"/>
      <c r="G547" s="56"/>
      <c r="H547" s="7"/>
      <c r="J547" s="221"/>
      <c r="K547" s="221"/>
      <c r="L547" s="221"/>
      <c r="M547" s="221"/>
      <c r="N547" s="144"/>
    </row>
    <row r="548" spans="5:14" s="34" customFormat="1" hidden="1">
      <c r="E548" s="88"/>
      <c r="F548" s="128"/>
      <c r="G548" s="56"/>
      <c r="H548" s="7"/>
      <c r="J548" s="221"/>
      <c r="K548" s="221"/>
      <c r="L548" s="221"/>
      <c r="M548" s="221"/>
      <c r="N548" s="144"/>
    </row>
    <row r="549" spans="5:14" s="34" customFormat="1" hidden="1">
      <c r="E549" s="88"/>
      <c r="F549" s="128"/>
      <c r="G549" s="56"/>
      <c r="H549" s="7"/>
      <c r="J549" s="221"/>
      <c r="K549" s="221"/>
      <c r="L549" s="221"/>
      <c r="M549" s="221"/>
      <c r="N549" s="144"/>
    </row>
    <row r="550" spans="5:14" s="34" customFormat="1" hidden="1">
      <c r="E550" s="88"/>
      <c r="F550" s="128"/>
      <c r="G550" s="56"/>
      <c r="H550" s="7"/>
      <c r="J550" s="221"/>
      <c r="K550" s="221"/>
      <c r="L550" s="221"/>
      <c r="M550" s="221"/>
      <c r="N550" s="144"/>
    </row>
    <row r="551" spans="5:14" s="34" customFormat="1" hidden="1">
      <c r="E551" s="88"/>
      <c r="F551" s="128"/>
      <c r="G551" s="56"/>
      <c r="H551" s="7"/>
      <c r="J551" s="221"/>
      <c r="K551" s="221"/>
      <c r="L551" s="221"/>
      <c r="M551" s="221"/>
      <c r="N551" s="144"/>
    </row>
    <row r="552" spans="5:14" s="34" customFormat="1" hidden="1">
      <c r="E552" s="88"/>
      <c r="F552" s="128"/>
      <c r="G552" s="56"/>
      <c r="H552" s="7"/>
      <c r="J552" s="221"/>
      <c r="K552" s="221"/>
      <c r="L552" s="221"/>
      <c r="M552" s="221"/>
      <c r="N552" s="144"/>
    </row>
    <row r="553" spans="5:14" s="34" customFormat="1" hidden="1">
      <c r="E553" s="88"/>
      <c r="F553" s="128"/>
      <c r="G553" s="56"/>
      <c r="H553" s="7"/>
      <c r="J553" s="221"/>
      <c r="K553" s="221"/>
      <c r="L553" s="221"/>
      <c r="M553" s="221"/>
      <c r="N553" s="144"/>
    </row>
    <row r="554" spans="5:14" s="34" customFormat="1" hidden="1">
      <c r="E554" s="88"/>
      <c r="F554" s="128"/>
      <c r="G554" s="56"/>
      <c r="H554" s="7"/>
      <c r="J554" s="221"/>
      <c r="K554" s="221"/>
      <c r="L554" s="221"/>
      <c r="M554" s="221"/>
      <c r="N554" s="144"/>
    </row>
    <row r="555" spans="5:14" s="34" customFormat="1" hidden="1">
      <c r="E555" s="88"/>
      <c r="F555" s="128"/>
      <c r="G555" s="56"/>
      <c r="H555" s="7"/>
      <c r="J555" s="221"/>
      <c r="K555" s="221"/>
      <c r="L555" s="221"/>
      <c r="M555" s="221"/>
      <c r="N555" s="144"/>
    </row>
    <row r="556" spans="5:14" s="34" customFormat="1" hidden="1">
      <c r="E556" s="88"/>
      <c r="F556" s="128"/>
      <c r="G556" s="56"/>
      <c r="H556" s="7"/>
      <c r="J556" s="221"/>
      <c r="K556" s="221"/>
      <c r="L556" s="221"/>
      <c r="M556" s="221"/>
      <c r="N556" s="144"/>
    </row>
    <row r="557" spans="5:14" s="34" customFormat="1" hidden="1">
      <c r="E557" s="88"/>
      <c r="F557" s="128"/>
      <c r="G557" s="56"/>
      <c r="H557" s="7"/>
      <c r="J557" s="221"/>
      <c r="K557" s="221"/>
      <c r="L557" s="221"/>
      <c r="M557" s="221"/>
      <c r="N557" s="144"/>
    </row>
    <row r="558" spans="5:14" s="34" customFormat="1" hidden="1">
      <c r="E558" s="88"/>
      <c r="F558" s="128"/>
      <c r="G558" s="56"/>
      <c r="H558" s="7"/>
      <c r="J558" s="221"/>
      <c r="K558" s="221"/>
      <c r="L558" s="221"/>
      <c r="M558" s="221"/>
      <c r="N558" s="144"/>
    </row>
    <row r="559" spans="5:14" s="34" customFormat="1" hidden="1">
      <c r="E559" s="88"/>
      <c r="F559" s="128"/>
      <c r="G559" s="56"/>
      <c r="H559" s="7"/>
      <c r="J559" s="221"/>
      <c r="K559" s="221"/>
      <c r="L559" s="221"/>
      <c r="M559" s="221"/>
      <c r="N559" s="144"/>
    </row>
    <row r="560" spans="5:14" s="34" customFormat="1" hidden="1">
      <c r="E560" s="88"/>
      <c r="F560" s="128"/>
      <c r="G560" s="56"/>
      <c r="H560" s="7"/>
      <c r="J560" s="221"/>
      <c r="K560" s="221"/>
      <c r="L560" s="221"/>
      <c r="M560" s="221"/>
      <c r="N560" s="144"/>
    </row>
    <row r="561" spans="5:14" s="34" customFormat="1" hidden="1">
      <c r="E561" s="88"/>
      <c r="F561" s="128"/>
      <c r="G561" s="56"/>
      <c r="H561" s="7"/>
      <c r="J561" s="221"/>
      <c r="K561" s="221"/>
      <c r="L561" s="221"/>
      <c r="M561" s="221"/>
      <c r="N561" s="144"/>
    </row>
    <row r="562" spans="5:14" s="34" customFormat="1" hidden="1">
      <c r="E562" s="88"/>
      <c r="F562" s="128"/>
      <c r="G562" s="56"/>
      <c r="H562" s="7"/>
      <c r="J562" s="221"/>
      <c r="K562" s="221"/>
      <c r="L562" s="221"/>
      <c r="M562" s="221"/>
      <c r="N562" s="144"/>
    </row>
    <row r="563" spans="5:14" s="34" customFormat="1" hidden="1">
      <c r="E563" s="88"/>
      <c r="F563" s="128"/>
      <c r="G563" s="56"/>
      <c r="H563" s="7"/>
      <c r="J563" s="221"/>
      <c r="K563" s="221"/>
      <c r="L563" s="221"/>
      <c r="M563" s="221"/>
      <c r="N563" s="144"/>
    </row>
    <row r="564" spans="5:14" s="34" customFormat="1" hidden="1">
      <c r="E564" s="88"/>
      <c r="F564" s="128"/>
      <c r="G564" s="56"/>
      <c r="H564" s="7"/>
      <c r="J564" s="221"/>
      <c r="K564" s="221"/>
      <c r="L564" s="221"/>
      <c r="M564" s="221"/>
      <c r="N564" s="144"/>
    </row>
    <row r="565" spans="5:14" s="34" customFormat="1" hidden="1">
      <c r="E565" s="88"/>
      <c r="F565" s="128"/>
      <c r="G565" s="56"/>
      <c r="H565" s="7"/>
      <c r="J565" s="221"/>
      <c r="K565" s="221"/>
      <c r="L565" s="221"/>
      <c r="M565" s="221"/>
      <c r="N565" s="144"/>
    </row>
    <row r="566" spans="5:14" s="34" customFormat="1" hidden="1">
      <c r="E566" s="88"/>
      <c r="F566" s="128"/>
      <c r="G566" s="56"/>
      <c r="H566" s="7"/>
      <c r="J566" s="221"/>
      <c r="K566" s="221"/>
      <c r="L566" s="221"/>
      <c r="M566" s="221"/>
      <c r="N566" s="144"/>
    </row>
    <row r="567" spans="5:14" s="34" customFormat="1" hidden="1">
      <c r="E567" s="88"/>
      <c r="F567" s="128"/>
      <c r="G567" s="56"/>
      <c r="H567" s="7"/>
      <c r="J567" s="221"/>
      <c r="K567" s="221"/>
      <c r="L567" s="221"/>
      <c r="M567" s="221"/>
      <c r="N567" s="144"/>
    </row>
    <row r="568" spans="5:14" s="34" customFormat="1" hidden="1">
      <c r="E568" s="88"/>
      <c r="F568" s="128"/>
      <c r="G568" s="56"/>
      <c r="H568" s="7"/>
      <c r="J568" s="221"/>
      <c r="K568" s="221"/>
      <c r="L568" s="221"/>
      <c r="M568" s="221"/>
      <c r="N568" s="144"/>
    </row>
    <row r="569" spans="5:14" s="34" customFormat="1" hidden="1">
      <c r="E569" s="88"/>
      <c r="F569" s="128"/>
      <c r="G569" s="56"/>
      <c r="H569" s="7"/>
      <c r="J569" s="221"/>
      <c r="K569" s="221"/>
      <c r="L569" s="221"/>
      <c r="M569" s="221"/>
      <c r="N569" s="144"/>
    </row>
    <row r="570" spans="5:14" s="34" customFormat="1" hidden="1">
      <c r="E570" s="88"/>
      <c r="F570" s="128"/>
      <c r="G570" s="56"/>
      <c r="H570" s="7"/>
      <c r="J570" s="221"/>
      <c r="K570" s="221"/>
      <c r="L570" s="221"/>
      <c r="M570" s="221"/>
      <c r="N570" s="144"/>
    </row>
    <row r="571" spans="5:14" s="34" customFormat="1" hidden="1">
      <c r="E571" s="88"/>
      <c r="F571" s="128"/>
      <c r="G571" s="56"/>
      <c r="H571" s="7"/>
      <c r="J571" s="221"/>
      <c r="K571" s="221"/>
      <c r="L571" s="221"/>
      <c r="M571" s="221"/>
      <c r="N571" s="144"/>
    </row>
    <row r="572" spans="5:14" s="34" customFormat="1" hidden="1">
      <c r="E572" s="88"/>
      <c r="F572" s="128"/>
      <c r="G572" s="56"/>
      <c r="H572" s="7"/>
      <c r="J572" s="221"/>
      <c r="K572" s="221"/>
      <c r="L572" s="221"/>
      <c r="M572" s="221"/>
      <c r="N572" s="144"/>
    </row>
    <row r="573" spans="5:14" s="34" customFormat="1" hidden="1">
      <c r="E573" s="88"/>
      <c r="F573" s="128"/>
      <c r="G573" s="56"/>
      <c r="H573" s="7"/>
      <c r="J573" s="221"/>
      <c r="K573" s="221"/>
      <c r="L573" s="221"/>
      <c r="M573" s="221"/>
      <c r="N573" s="144"/>
    </row>
    <row r="574" spans="5:14" s="34" customFormat="1" hidden="1">
      <c r="E574" s="88"/>
      <c r="F574" s="128"/>
      <c r="G574" s="56"/>
      <c r="H574" s="7"/>
      <c r="J574" s="221"/>
      <c r="K574" s="221"/>
      <c r="L574" s="221"/>
      <c r="M574" s="221"/>
      <c r="N574" s="144"/>
    </row>
    <row r="575" spans="5:14" s="34" customFormat="1" hidden="1">
      <c r="E575" s="88"/>
      <c r="F575" s="128"/>
      <c r="G575" s="56"/>
      <c r="H575" s="7"/>
      <c r="J575" s="221"/>
      <c r="K575" s="221"/>
      <c r="L575" s="221"/>
      <c r="M575" s="221"/>
      <c r="N575" s="144"/>
    </row>
    <row r="576" spans="5:14" s="34" customFormat="1" hidden="1">
      <c r="E576" s="88"/>
      <c r="F576" s="128"/>
      <c r="G576" s="56"/>
      <c r="H576" s="7"/>
      <c r="J576" s="221"/>
      <c r="K576" s="221"/>
      <c r="L576" s="221"/>
      <c r="M576" s="221"/>
      <c r="N576" s="144"/>
    </row>
    <row r="577" spans="5:14" s="34" customFormat="1" hidden="1">
      <c r="E577" s="88"/>
      <c r="F577" s="128"/>
      <c r="G577" s="56"/>
      <c r="H577" s="7"/>
      <c r="J577" s="221"/>
      <c r="K577" s="221"/>
      <c r="L577" s="221"/>
      <c r="M577" s="221"/>
      <c r="N577" s="144"/>
    </row>
    <row r="578" spans="5:14" s="34" customFormat="1" hidden="1">
      <c r="E578" s="88"/>
      <c r="F578" s="128"/>
      <c r="G578" s="56"/>
      <c r="H578" s="7"/>
      <c r="J578" s="221"/>
      <c r="K578" s="221"/>
      <c r="L578" s="221"/>
      <c r="M578" s="221"/>
      <c r="N578" s="144"/>
    </row>
    <row r="579" spans="5:14" s="34" customFormat="1" hidden="1">
      <c r="E579" s="88"/>
      <c r="F579" s="128"/>
      <c r="G579" s="56"/>
      <c r="H579" s="7"/>
      <c r="J579" s="221"/>
      <c r="K579" s="221"/>
      <c r="L579" s="221"/>
      <c r="M579" s="221"/>
      <c r="N579" s="144"/>
    </row>
    <row r="580" spans="5:14" s="34" customFormat="1" hidden="1">
      <c r="E580" s="88"/>
      <c r="F580" s="128"/>
      <c r="G580" s="56"/>
      <c r="H580" s="7"/>
      <c r="J580" s="221"/>
      <c r="K580" s="221"/>
      <c r="L580" s="221"/>
      <c r="M580" s="221"/>
      <c r="N580" s="144"/>
    </row>
    <row r="581" spans="5:14" s="34" customFormat="1" hidden="1">
      <c r="E581" s="88"/>
      <c r="F581" s="128"/>
      <c r="G581" s="56"/>
      <c r="H581" s="7"/>
      <c r="J581" s="221"/>
      <c r="K581" s="221"/>
      <c r="L581" s="221"/>
      <c r="M581" s="221"/>
      <c r="N581" s="144"/>
    </row>
    <row r="582" spans="5:14" s="34" customFormat="1" hidden="1">
      <c r="E582" s="88"/>
      <c r="F582" s="128"/>
      <c r="G582" s="56"/>
      <c r="H582" s="7"/>
      <c r="J582" s="221"/>
      <c r="K582" s="221"/>
      <c r="L582" s="221"/>
      <c r="M582" s="221"/>
      <c r="N582" s="144"/>
    </row>
    <row r="583" spans="5:14" s="34" customFormat="1" hidden="1">
      <c r="E583" s="88"/>
      <c r="F583" s="128"/>
      <c r="G583" s="56"/>
      <c r="H583" s="7"/>
      <c r="J583" s="221"/>
      <c r="K583" s="221"/>
      <c r="L583" s="221"/>
      <c r="M583" s="221"/>
      <c r="N583" s="144"/>
    </row>
    <row r="584" spans="5:14" s="34" customFormat="1" hidden="1">
      <c r="E584" s="88"/>
      <c r="F584" s="128"/>
      <c r="G584" s="56"/>
      <c r="H584" s="7"/>
      <c r="J584" s="221"/>
      <c r="K584" s="221"/>
      <c r="L584" s="221"/>
      <c r="M584" s="221"/>
      <c r="N584" s="144"/>
    </row>
    <row r="585" spans="5:14" s="34" customFormat="1" hidden="1">
      <c r="E585" s="88"/>
      <c r="F585" s="128"/>
      <c r="G585" s="56"/>
      <c r="H585" s="7"/>
      <c r="J585" s="221"/>
      <c r="K585" s="221"/>
      <c r="L585" s="221"/>
      <c r="M585" s="221"/>
      <c r="N585" s="144"/>
    </row>
    <row r="586" spans="5:14" s="34" customFormat="1" hidden="1">
      <c r="E586" s="88"/>
      <c r="F586" s="128"/>
      <c r="G586" s="56"/>
      <c r="H586" s="7"/>
      <c r="J586" s="221"/>
      <c r="K586" s="221"/>
      <c r="L586" s="221"/>
      <c r="M586" s="221"/>
      <c r="N586" s="144"/>
    </row>
    <row r="587" spans="5:14" s="34" customFormat="1" hidden="1">
      <c r="E587" s="88"/>
      <c r="F587" s="128"/>
      <c r="G587" s="56"/>
      <c r="H587" s="7"/>
      <c r="J587" s="221"/>
      <c r="K587" s="221"/>
      <c r="L587" s="221"/>
      <c r="M587" s="221"/>
      <c r="N587" s="144"/>
    </row>
    <row r="588" spans="5:14" s="34" customFormat="1" hidden="1">
      <c r="E588" s="88"/>
      <c r="F588" s="128"/>
      <c r="G588" s="56"/>
      <c r="H588" s="7"/>
      <c r="J588" s="221"/>
      <c r="K588" s="221"/>
      <c r="L588" s="221"/>
      <c r="M588" s="221"/>
      <c r="N588" s="144"/>
    </row>
    <row r="589" spans="5:14" s="34" customFormat="1" hidden="1">
      <c r="E589" s="88"/>
      <c r="F589" s="128"/>
      <c r="G589" s="56"/>
      <c r="H589" s="7"/>
      <c r="J589" s="221"/>
      <c r="K589" s="221"/>
      <c r="L589" s="221"/>
      <c r="M589" s="221"/>
      <c r="N589" s="144"/>
    </row>
    <row r="590" spans="5:14" s="34" customFormat="1" hidden="1">
      <c r="E590" s="88"/>
      <c r="F590" s="128"/>
      <c r="G590" s="56"/>
      <c r="H590" s="7"/>
      <c r="J590" s="221"/>
      <c r="K590" s="221"/>
      <c r="L590" s="221"/>
      <c r="M590" s="221"/>
      <c r="N590" s="144"/>
    </row>
    <row r="591" spans="5:14" s="34" customFormat="1" hidden="1">
      <c r="E591" s="88"/>
      <c r="F591" s="128"/>
      <c r="G591" s="56"/>
      <c r="H591" s="7"/>
      <c r="J591" s="221"/>
      <c r="K591" s="221"/>
      <c r="L591" s="221"/>
      <c r="M591" s="221"/>
      <c r="N591" s="144"/>
    </row>
    <row r="592" spans="5:14" s="34" customFormat="1" hidden="1">
      <c r="E592" s="88"/>
      <c r="F592" s="128"/>
      <c r="G592" s="56"/>
      <c r="H592" s="7"/>
      <c r="J592" s="221"/>
      <c r="K592" s="221"/>
      <c r="L592" s="221"/>
      <c r="M592" s="221"/>
      <c r="N592" s="144"/>
    </row>
    <row r="593" spans="5:14" s="34" customFormat="1" hidden="1">
      <c r="E593" s="88"/>
      <c r="F593" s="128"/>
      <c r="G593" s="56"/>
      <c r="H593" s="7"/>
      <c r="J593" s="221"/>
      <c r="K593" s="221"/>
      <c r="L593" s="221"/>
      <c r="M593" s="221"/>
      <c r="N593" s="144"/>
    </row>
    <row r="594" spans="5:14" s="34" customFormat="1" hidden="1">
      <c r="E594" s="88"/>
      <c r="F594" s="128"/>
      <c r="G594" s="56"/>
      <c r="H594" s="7"/>
      <c r="J594" s="221"/>
      <c r="K594" s="221"/>
      <c r="L594" s="221"/>
      <c r="M594" s="221"/>
      <c r="N594" s="144"/>
    </row>
    <row r="595" spans="5:14" s="34" customFormat="1" hidden="1">
      <c r="E595" s="88"/>
      <c r="F595" s="128"/>
      <c r="G595" s="56"/>
      <c r="H595" s="7"/>
      <c r="J595" s="221"/>
      <c r="K595" s="221"/>
      <c r="L595" s="221"/>
      <c r="M595" s="221"/>
      <c r="N595" s="144"/>
    </row>
    <row r="596" spans="5:14" s="34" customFormat="1" hidden="1">
      <c r="E596" s="88"/>
      <c r="F596" s="128"/>
      <c r="G596" s="56"/>
      <c r="H596" s="7"/>
      <c r="J596" s="221"/>
      <c r="K596" s="221"/>
      <c r="L596" s="221"/>
      <c r="M596" s="221"/>
      <c r="N596" s="144"/>
    </row>
    <row r="597" spans="5:14" s="34" customFormat="1" hidden="1">
      <c r="E597" s="88"/>
      <c r="F597" s="128"/>
      <c r="G597" s="56"/>
      <c r="H597" s="7"/>
      <c r="J597" s="221"/>
      <c r="K597" s="221"/>
      <c r="L597" s="221"/>
      <c r="M597" s="221"/>
      <c r="N597" s="144"/>
    </row>
    <row r="598" spans="5:14" s="34" customFormat="1" hidden="1">
      <c r="E598" s="88"/>
      <c r="F598" s="128"/>
      <c r="G598" s="56"/>
      <c r="H598" s="7"/>
      <c r="J598" s="221"/>
      <c r="K598" s="221"/>
      <c r="L598" s="221"/>
      <c r="M598" s="221"/>
      <c r="N598" s="144"/>
    </row>
    <row r="599" spans="5:14" s="34" customFormat="1" hidden="1">
      <c r="E599" s="88"/>
      <c r="F599" s="128"/>
      <c r="G599" s="56"/>
      <c r="H599" s="7"/>
      <c r="J599" s="221"/>
      <c r="K599" s="221"/>
      <c r="L599" s="221"/>
      <c r="M599" s="221"/>
      <c r="N599" s="144"/>
    </row>
    <row r="600" spans="5:14" s="34" customFormat="1" hidden="1">
      <c r="E600" s="88"/>
      <c r="F600" s="128"/>
      <c r="G600" s="56"/>
      <c r="H600" s="7"/>
      <c r="J600" s="221"/>
      <c r="K600" s="221"/>
      <c r="L600" s="221"/>
      <c r="M600" s="221"/>
      <c r="N600" s="144"/>
    </row>
    <row r="601" spans="5:14" s="34" customFormat="1" hidden="1">
      <c r="E601" s="88"/>
      <c r="F601" s="128"/>
      <c r="G601" s="56"/>
      <c r="H601" s="7"/>
      <c r="J601" s="221"/>
      <c r="K601" s="221"/>
      <c r="L601" s="221"/>
      <c r="M601" s="221"/>
      <c r="N601" s="144"/>
    </row>
    <row r="602" spans="5:14" s="34" customFormat="1" hidden="1">
      <c r="E602" s="88"/>
      <c r="F602" s="128"/>
      <c r="G602" s="56"/>
      <c r="H602" s="7"/>
      <c r="J602" s="221"/>
      <c r="K602" s="221"/>
      <c r="L602" s="221"/>
      <c r="M602" s="221"/>
      <c r="N602" s="144"/>
    </row>
    <row r="603" spans="5:14" s="34" customFormat="1" hidden="1">
      <c r="E603" s="88"/>
      <c r="F603" s="128"/>
      <c r="G603" s="56"/>
      <c r="H603" s="7"/>
      <c r="J603" s="221"/>
      <c r="K603" s="221"/>
      <c r="L603" s="221"/>
      <c r="M603" s="221"/>
      <c r="N603" s="144"/>
    </row>
    <row r="604" spans="5:14" s="34" customFormat="1" hidden="1">
      <c r="E604" s="88"/>
      <c r="F604" s="128"/>
      <c r="G604" s="56"/>
      <c r="H604" s="7"/>
      <c r="J604" s="221"/>
      <c r="K604" s="221"/>
      <c r="L604" s="221"/>
      <c r="M604" s="221"/>
      <c r="N604" s="144"/>
    </row>
    <row r="605" spans="5:14" s="34" customFormat="1" hidden="1">
      <c r="E605" s="88"/>
      <c r="F605" s="128"/>
      <c r="G605" s="56"/>
      <c r="H605" s="7"/>
      <c r="J605" s="221"/>
      <c r="K605" s="221"/>
      <c r="L605" s="221"/>
      <c r="M605" s="221"/>
      <c r="N605" s="144"/>
    </row>
    <row r="606" spans="5:14" s="34" customFormat="1" hidden="1">
      <c r="E606" s="88"/>
      <c r="F606" s="128"/>
      <c r="G606" s="56"/>
      <c r="H606" s="7"/>
      <c r="J606" s="221"/>
      <c r="K606" s="221"/>
      <c r="L606" s="221"/>
      <c r="M606" s="221"/>
      <c r="N606" s="144"/>
    </row>
    <row r="607" spans="5:14" s="34" customFormat="1" hidden="1">
      <c r="E607" s="88"/>
      <c r="F607" s="128"/>
      <c r="G607" s="56"/>
      <c r="H607" s="7"/>
      <c r="J607" s="221"/>
      <c r="K607" s="221"/>
      <c r="L607" s="221"/>
      <c r="M607" s="221"/>
      <c r="N607" s="144"/>
    </row>
    <row r="608" spans="5:14" s="34" customFormat="1" hidden="1">
      <c r="E608" s="88"/>
      <c r="F608" s="128"/>
      <c r="G608" s="56"/>
      <c r="H608" s="7"/>
      <c r="J608" s="221"/>
      <c r="K608" s="221"/>
      <c r="L608" s="221"/>
      <c r="M608" s="221"/>
      <c r="N608" s="144"/>
    </row>
    <row r="609" spans="5:14" s="34" customFormat="1" hidden="1">
      <c r="E609" s="88"/>
      <c r="F609" s="128"/>
      <c r="G609" s="56"/>
      <c r="H609" s="7"/>
      <c r="J609" s="221"/>
      <c r="K609" s="221"/>
      <c r="L609" s="221"/>
      <c r="M609" s="221"/>
      <c r="N609" s="144"/>
    </row>
    <row r="610" spans="5:14" s="34" customFormat="1" hidden="1">
      <c r="E610" s="88"/>
      <c r="F610" s="128"/>
      <c r="G610" s="56"/>
      <c r="H610" s="7"/>
      <c r="J610" s="221"/>
      <c r="K610" s="221"/>
      <c r="L610" s="221"/>
      <c r="M610" s="221"/>
      <c r="N610" s="144"/>
    </row>
    <row r="611" spans="5:14" s="34" customFormat="1" hidden="1">
      <c r="E611" s="88"/>
      <c r="F611" s="128"/>
      <c r="G611" s="56"/>
      <c r="H611" s="7"/>
      <c r="J611" s="221"/>
      <c r="K611" s="221"/>
      <c r="L611" s="221"/>
      <c r="M611" s="221"/>
      <c r="N611" s="144"/>
    </row>
    <row r="612" spans="5:14" s="34" customFormat="1" hidden="1">
      <c r="E612" s="88"/>
      <c r="F612" s="128"/>
      <c r="G612" s="56"/>
      <c r="H612" s="7"/>
      <c r="J612" s="221"/>
      <c r="K612" s="221"/>
      <c r="L612" s="221"/>
      <c r="M612" s="221"/>
      <c r="N612" s="144"/>
    </row>
    <row r="613" spans="5:14" s="34" customFormat="1" hidden="1">
      <c r="E613" s="88"/>
      <c r="F613" s="128"/>
      <c r="G613" s="56"/>
      <c r="H613" s="7"/>
      <c r="J613" s="221"/>
      <c r="K613" s="221"/>
      <c r="L613" s="221"/>
      <c r="M613" s="221"/>
      <c r="N613" s="144"/>
    </row>
    <row r="614" spans="5:14" s="34" customFormat="1" hidden="1">
      <c r="E614" s="88"/>
      <c r="F614" s="128"/>
      <c r="G614" s="56"/>
      <c r="H614" s="7"/>
      <c r="J614" s="221"/>
      <c r="K614" s="221"/>
      <c r="L614" s="221"/>
      <c r="M614" s="221"/>
      <c r="N614" s="144"/>
    </row>
    <row r="615" spans="5:14" s="34" customFormat="1" hidden="1">
      <c r="E615" s="88"/>
      <c r="F615" s="128"/>
      <c r="G615" s="56"/>
      <c r="H615" s="7"/>
      <c r="J615" s="221"/>
      <c r="K615" s="221"/>
      <c r="L615" s="221"/>
      <c r="M615" s="221"/>
      <c r="N615" s="144"/>
    </row>
    <row r="616" spans="5:14" s="34" customFormat="1" hidden="1">
      <c r="E616" s="88"/>
      <c r="F616" s="128"/>
      <c r="G616" s="56"/>
      <c r="H616" s="7"/>
      <c r="J616" s="221"/>
      <c r="K616" s="221"/>
      <c r="L616" s="221"/>
      <c r="M616" s="221"/>
      <c r="N616" s="144"/>
    </row>
    <row r="617" spans="5:14" s="34" customFormat="1" hidden="1">
      <c r="E617" s="88"/>
      <c r="F617" s="128"/>
      <c r="G617" s="56"/>
      <c r="H617" s="7"/>
      <c r="J617" s="221"/>
      <c r="K617" s="221"/>
      <c r="L617" s="221"/>
      <c r="M617" s="221"/>
      <c r="N617" s="144"/>
    </row>
    <row r="618" spans="5:14" s="34" customFormat="1" hidden="1">
      <c r="E618" s="88"/>
      <c r="F618" s="128"/>
      <c r="G618" s="56"/>
      <c r="H618" s="7"/>
      <c r="J618" s="221"/>
      <c r="K618" s="221"/>
      <c r="L618" s="221"/>
      <c r="M618" s="221"/>
      <c r="N618" s="144"/>
    </row>
    <row r="619" spans="5:14" s="34" customFormat="1" hidden="1">
      <c r="E619" s="88"/>
      <c r="F619" s="128"/>
      <c r="G619" s="56"/>
      <c r="H619" s="7"/>
      <c r="J619" s="221"/>
      <c r="K619" s="221"/>
      <c r="L619" s="221"/>
      <c r="M619" s="221"/>
      <c r="N619" s="144"/>
    </row>
    <row r="620" spans="5:14" s="34" customFormat="1" hidden="1">
      <c r="E620" s="88"/>
      <c r="F620" s="128"/>
      <c r="G620" s="56"/>
      <c r="H620" s="7"/>
      <c r="J620" s="221"/>
      <c r="K620" s="221"/>
      <c r="L620" s="221"/>
      <c r="M620" s="221"/>
      <c r="N620" s="144"/>
    </row>
    <row r="621" spans="5:14" s="34" customFormat="1" hidden="1">
      <c r="E621" s="88"/>
      <c r="F621" s="128"/>
      <c r="G621" s="56"/>
      <c r="H621" s="7"/>
      <c r="J621" s="221"/>
      <c r="K621" s="221"/>
      <c r="L621" s="221"/>
      <c r="M621" s="221"/>
      <c r="N621" s="144"/>
    </row>
    <row r="622" spans="5:14" s="34" customFormat="1" hidden="1">
      <c r="E622" s="88"/>
      <c r="F622" s="128"/>
      <c r="G622" s="56"/>
      <c r="H622" s="7"/>
      <c r="J622" s="221"/>
      <c r="K622" s="221"/>
      <c r="L622" s="221"/>
      <c r="M622" s="221"/>
      <c r="N622" s="144"/>
    </row>
    <row r="623" spans="5:14" s="34" customFormat="1" hidden="1">
      <c r="E623" s="88"/>
      <c r="F623" s="128"/>
      <c r="G623" s="56"/>
      <c r="H623" s="7"/>
      <c r="J623" s="221"/>
      <c r="K623" s="221"/>
      <c r="L623" s="221"/>
      <c r="M623" s="221"/>
      <c r="N623" s="144"/>
    </row>
    <row r="624" spans="5:14" s="34" customFormat="1" hidden="1">
      <c r="E624" s="88"/>
      <c r="F624" s="128"/>
      <c r="G624" s="56"/>
      <c r="H624" s="7"/>
      <c r="J624" s="221"/>
      <c r="K624" s="221"/>
      <c r="L624" s="221"/>
      <c r="M624" s="221"/>
      <c r="N624" s="144"/>
    </row>
    <row r="625" spans="5:14" s="34" customFormat="1" hidden="1">
      <c r="E625" s="88"/>
      <c r="F625" s="128"/>
      <c r="G625" s="56"/>
      <c r="H625" s="7"/>
      <c r="J625" s="221"/>
      <c r="K625" s="221"/>
      <c r="L625" s="221"/>
      <c r="M625" s="221"/>
      <c r="N625" s="144"/>
    </row>
    <row r="626" spans="5:14" s="34" customFormat="1" hidden="1">
      <c r="E626" s="88"/>
      <c r="F626" s="128"/>
      <c r="G626" s="56"/>
      <c r="H626" s="7"/>
      <c r="J626" s="221"/>
      <c r="K626" s="221"/>
      <c r="L626" s="221"/>
      <c r="M626" s="221"/>
      <c r="N626" s="144"/>
    </row>
    <row r="627" spans="5:14" s="34" customFormat="1" hidden="1">
      <c r="E627" s="88"/>
      <c r="F627" s="128"/>
      <c r="G627" s="56"/>
      <c r="H627" s="7"/>
      <c r="J627" s="221"/>
      <c r="K627" s="221"/>
      <c r="L627" s="221"/>
      <c r="M627" s="221"/>
      <c r="N627" s="144"/>
    </row>
    <row r="628" spans="5:14" s="34" customFormat="1" hidden="1">
      <c r="E628" s="88"/>
      <c r="F628" s="128"/>
      <c r="G628" s="56"/>
      <c r="H628" s="7"/>
      <c r="J628" s="221"/>
      <c r="K628" s="221"/>
      <c r="L628" s="221"/>
      <c r="M628" s="221"/>
      <c r="N628" s="144"/>
    </row>
    <row r="629" spans="5:14" s="34" customFormat="1" hidden="1">
      <c r="E629" s="88"/>
      <c r="F629" s="128"/>
      <c r="G629" s="56"/>
      <c r="H629" s="7"/>
      <c r="J629" s="221"/>
      <c r="K629" s="221"/>
      <c r="L629" s="221"/>
      <c r="M629" s="221"/>
      <c r="N629" s="144"/>
    </row>
    <row r="630" spans="5:14" s="34" customFormat="1" hidden="1">
      <c r="E630" s="88"/>
      <c r="F630" s="128"/>
      <c r="G630" s="56"/>
      <c r="H630" s="7"/>
      <c r="J630" s="221"/>
      <c r="K630" s="221"/>
      <c r="L630" s="221"/>
      <c r="M630" s="221"/>
      <c r="N630" s="144"/>
    </row>
    <row r="631" spans="5:14" s="34" customFormat="1" hidden="1">
      <c r="E631" s="88"/>
      <c r="F631" s="128"/>
      <c r="G631" s="56"/>
      <c r="H631" s="7"/>
      <c r="J631" s="221"/>
      <c r="K631" s="221"/>
      <c r="L631" s="221"/>
      <c r="M631" s="221"/>
      <c r="N631" s="144"/>
    </row>
    <row r="632" spans="5:14" s="34" customFormat="1" hidden="1">
      <c r="E632" s="88"/>
      <c r="F632" s="128"/>
      <c r="G632" s="56"/>
      <c r="H632" s="7"/>
      <c r="J632" s="221"/>
      <c r="K632" s="221"/>
      <c r="L632" s="221"/>
      <c r="M632" s="221"/>
      <c r="N632" s="144"/>
    </row>
    <row r="633" spans="5:14" s="34" customFormat="1" hidden="1">
      <c r="E633" s="88"/>
      <c r="F633" s="128"/>
      <c r="G633" s="56"/>
      <c r="H633" s="7"/>
      <c r="J633" s="221"/>
      <c r="K633" s="221"/>
      <c r="L633" s="221"/>
      <c r="M633" s="221"/>
      <c r="N633" s="144"/>
    </row>
    <row r="634" spans="5:14" s="34" customFormat="1" hidden="1">
      <c r="E634" s="88"/>
      <c r="F634" s="128"/>
      <c r="G634" s="56"/>
      <c r="H634" s="7"/>
      <c r="J634" s="221"/>
      <c r="K634" s="221"/>
      <c r="L634" s="221"/>
      <c r="M634" s="221"/>
      <c r="N634" s="144"/>
    </row>
    <row r="635" spans="5:14" s="34" customFormat="1" hidden="1">
      <c r="E635" s="88"/>
      <c r="F635" s="128"/>
      <c r="G635" s="56"/>
      <c r="H635" s="7"/>
      <c r="J635" s="221"/>
      <c r="K635" s="221"/>
      <c r="L635" s="221"/>
      <c r="M635" s="221"/>
      <c r="N635" s="144"/>
    </row>
    <row r="636" spans="5:14" s="34" customFormat="1" hidden="1">
      <c r="E636" s="88"/>
      <c r="F636" s="128"/>
      <c r="G636" s="56"/>
      <c r="H636" s="7"/>
      <c r="J636" s="221"/>
      <c r="K636" s="221"/>
      <c r="L636" s="221"/>
      <c r="M636" s="221"/>
      <c r="N636" s="144"/>
    </row>
    <row r="637" spans="5:14" s="34" customFormat="1" hidden="1">
      <c r="E637" s="88"/>
      <c r="F637" s="128"/>
      <c r="G637" s="56"/>
      <c r="H637" s="7"/>
      <c r="J637" s="221"/>
      <c r="K637" s="221"/>
      <c r="L637" s="221"/>
      <c r="M637" s="221"/>
      <c r="N637" s="144"/>
    </row>
    <row r="638" spans="5:14" s="34" customFormat="1" hidden="1">
      <c r="E638" s="88"/>
      <c r="F638" s="128"/>
      <c r="G638" s="56"/>
      <c r="H638" s="7"/>
      <c r="J638" s="221"/>
      <c r="K638" s="221"/>
      <c r="L638" s="221"/>
      <c r="M638" s="221"/>
      <c r="N638" s="144"/>
    </row>
    <row r="639" spans="5:14" s="34" customFormat="1" hidden="1">
      <c r="E639" s="88"/>
      <c r="F639" s="128"/>
      <c r="G639" s="56"/>
      <c r="H639" s="7"/>
      <c r="J639" s="221"/>
      <c r="K639" s="221"/>
      <c r="L639" s="221"/>
      <c r="M639" s="221"/>
      <c r="N639" s="144"/>
    </row>
    <row r="640" spans="5:14" s="34" customFormat="1" hidden="1">
      <c r="E640" s="88"/>
      <c r="F640" s="128"/>
      <c r="G640" s="56"/>
      <c r="H640" s="7"/>
      <c r="J640" s="221"/>
      <c r="K640" s="221"/>
      <c r="L640" s="221"/>
      <c r="M640" s="221"/>
      <c r="N640" s="144"/>
    </row>
    <row r="641" spans="5:14" s="34" customFormat="1" hidden="1">
      <c r="E641" s="88"/>
      <c r="F641" s="128"/>
      <c r="G641" s="56"/>
      <c r="H641" s="7"/>
      <c r="J641" s="221"/>
      <c r="K641" s="221"/>
      <c r="L641" s="221"/>
      <c r="M641" s="221"/>
      <c r="N641" s="144"/>
    </row>
    <row r="642" spans="5:14" s="34" customFormat="1" hidden="1">
      <c r="E642" s="88"/>
      <c r="F642" s="128"/>
      <c r="G642" s="56"/>
      <c r="H642" s="7"/>
      <c r="J642" s="221"/>
      <c r="K642" s="221"/>
      <c r="L642" s="221"/>
      <c r="M642" s="221"/>
      <c r="N642" s="144"/>
    </row>
    <row r="643" spans="5:14" s="34" customFormat="1" hidden="1">
      <c r="E643" s="88"/>
      <c r="F643" s="128"/>
      <c r="G643" s="56"/>
      <c r="H643" s="7"/>
      <c r="J643" s="221"/>
      <c r="K643" s="221"/>
      <c r="L643" s="221"/>
      <c r="M643" s="221"/>
      <c r="N643" s="144"/>
    </row>
    <row r="644" spans="5:14" s="34" customFormat="1" hidden="1">
      <c r="E644" s="88"/>
      <c r="F644" s="128"/>
      <c r="G644" s="56"/>
      <c r="H644" s="7"/>
      <c r="J644" s="221"/>
      <c r="K644" s="221"/>
      <c r="L644" s="221"/>
      <c r="M644" s="221"/>
      <c r="N644" s="144"/>
    </row>
    <row r="645" spans="5:14" s="34" customFormat="1" hidden="1">
      <c r="E645" s="88"/>
      <c r="F645" s="128"/>
      <c r="G645" s="56"/>
      <c r="H645" s="7"/>
      <c r="J645" s="221"/>
      <c r="K645" s="221"/>
      <c r="L645" s="221"/>
      <c r="M645" s="221"/>
      <c r="N645" s="144"/>
    </row>
    <row r="646" spans="5:14" s="34" customFormat="1" hidden="1">
      <c r="E646" s="88"/>
      <c r="F646" s="128"/>
      <c r="G646" s="56"/>
      <c r="H646" s="7"/>
      <c r="J646" s="221"/>
      <c r="K646" s="221"/>
      <c r="L646" s="221"/>
      <c r="M646" s="221"/>
      <c r="N646" s="144"/>
    </row>
    <row r="647" spans="5:14" s="34" customFormat="1" hidden="1">
      <c r="E647" s="88"/>
      <c r="F647" s="128"/>
      <c r="G647" s="56"/>
      <c r="H647" s="7"/>
      <c r="J647" s="221"/>
      <c r="K647" s="221"/>
      <c r="L647" s="221"/>
      <c r="M647" s="221"/>
      <c r="N647" s="144"/>
    </row>
    <row r="648" spans="5:14" s="34" customFormat="1" hidden="1">
      <c r="E648" s="88"/>
      <c r="F648" s="128"/>
      <c r="G648" s="56"/>
      <c r="H648" s="7"/>
      <c r="J648" s="221"/>
      <c r="K648" s="221"/>
      <c r="L648" s="221"/>
      <c r="M648" s="221"/>
      <c r="N648" s="144"/>
    </row>
    <row r="649" spans="5:14" s="34" customFormat="1" hidden="1">
      <c r="E649" s="88"/>
      <c r="F649" s="128"/>
      <c r="G649" s="56"/>
      <c r="H649" s="7"/>
      <c r="J649" s="221"/>
      <c r="K649" s="221"/>
      <c r="L649" s="221"/>
      <c r="M649" s="221"/>
      <c r="N649" s="144"/>
    </row>
    <row r="650" spans="5:14" s="34" customFormat="1" hidden="1">
      <c r="E650" s="88"/>
      <c r="F650" s="128"/>
      <c r="G650" s="56"/>
      <c r="H650" s="7"/>
      <c r="J650" s="221"/>
      <c r="K650" s="221"/>
      <c r="L650" s="221"/>
      <c r="M650" s="221"/>
      <c r="N650" s="144"/>
    </row>
    <row r="651" spans="5:14" s="34" customFormat="1" hidden="1">
      <c r="E651" s="88"/>
      <c r="F651" s="128"/>
      <c r="G651" s="56"/>
      <c r="H651" s="7"/>
      <c r="J651" s="221"/>
      <c r="K651" s="221"/>
      <c r="L651" s="221"/>
      <c r="M651" s="221"/>
      <c r="N651" s="144"/>
    </row>
    <row r="652" spans="5:14" s="34" customFormat="1" hidden="1">
      <c r="E652" s="88"/>
      <c r="F652" s="128"/>
      <c r="G652" s="56"/>
      <c r="H652" s="7"/>
      <c r="J652" s="221"/>
      <c r="K652" s="221"/>
      <c r="L652" s="221"/>
      <c r="M652" s="221"/>
      <c r="N652" s="144"/>
    </row>
    <row r="653" spans="5:14" s="34" customFormat="1" hidden="1">
      <c r="E653" s="88"/>
      <c r="F653" s="128"/>
      <c r="G653" s="56"/>
      <c r="H653" s="7"/>
      <c r="J653" s="221"/>
      <c r="K653" s="221"/>
      <c r="L653" s="221"/>
      <c r="M653" s="221"/>
      <c r="N653" s="144"/>
    </row>
    <row r="654" spans="5:14" s="34" customFormat="1" hidden="1">
      <c r="E654" s="88"/>
      <c r="F654" s="128"/>
      <c r="G654" s="56"/>
      <c r="H654" s="7"/>
      <c r="J654" s="221"/>
      <c r="K654" s="221"/>
      <c r="L654" s="221"/>
      <c r="M654" s="221"/>
      <c r="N654" s="144"/>
    </row>
    <row r="655" spans="5:14" s="34" customFormat="1" hidden="1">
      <c r="E655" s="88"/>
      <c r="F655" s="128"/>
      <c r="G655" s="56"/>
      <c r="H655" s="7"/>
      <c r="J655" s="221"/>
      <c r="K655" s="221"/>
      <c r="L655" s="221"/>
      <c r="M655" s="221"/>
      <c r="N655" s="144"/>
    </row>
    <row r="656" spans="5:14" s="34" customFormat="1" hidden="1">
      <c r="E656" s="88"/>
      <c r="F656" s="128"/>
      <c r="G656" s="56"/>
      <c r="H656" s="7"/>
      <c r="J656" s="221"/>
      <c r="K656" s="221"/>
      <c r="L656" s="221"/>
      <c r="M656" s="221"/>
      <c r="N656" s="144"/>
    </row>
    <row r="657" spans="5:14" s="34" customFormat="1" hidden="1">
      <c r="E657" s="88"/>
      <c r="F657" s="128"/>
      <c r="G657" s="56"/>
      <c r="H657" s="7"/>
      <c r="J657" s="221"/>
      <c r="K657" s="221"/>
      <c r="L657" s="221"/>
      <c r="M657" s="221"/>
      <c r="N657" s="144"/>
    </row>
    <row r="658" spans="5:14" s="34" customFormat="1" hidden="1">
      <c r="E658" s="88"/>
      <c r="F658" s="128"/>
      <c r="G658" s="56"/>
      <c r="H658" s="7"/>
      <c r="J658" s="221"/>
      <c r="K658" s="221"/>
      <c r="L658" s="221"/>
      <c r="M658" s="221"/>
      <c r="N658" s="144"/>
    </row>
    <row r="659" spans="5:14" s="34" customFormat="1" hidden="1">
      <c r="E659" s="88"/>
      <c r="F659" s="128"/>
      <c r="G659" s="56"/>
      <c r="H659" s="7"/>
      <c r="J659" s="221"/>
      <c r="K659" s="221"/>
      <c r="L659" s="221"/>
      <c r="M659" s="221"/>
      <c r="N659" s="144"/>
    </row>
    <row r="660" spans="5:14" s="34" customFormat="1" hidden="1">
      <c r="E660" s="88"/>
      <c r="F660" s="128"/>
      <c r="G660" s="56"/>
      <c r="H660" s="7"/>
      <c r="J660" s="221"/>
      <c r="K660" s="221"/>
      <c r="L660" s="221"/>
      <c r="M660" s="221"/>
      <c r="N660" s="144"/>
    </row>
    <row r="661" spans="5:14" s="34" customFormat="1" hidden="1">
      <c r="E661" s="88"/>
      <c r="F661" s="128"/>
      <c r="G661" s="56"/>
      <c r="H661" s="7"/>
      <c r="J661" s="221"/>
      <c r="K661" s="221"/>
      <c r="L661" s="221"/>
      <c r="M661" s="221"/>
      <c r="N661" s="144"/>
    </row>
    <row r="662" spans="5:14" s="34" customFormat="1" hidden="1">
      <c r="E662" s="88"/>
      <c r="F662" s="128"/>
      <c r="G662" s="56"/>
      <c r="H662" s="7"/>
      <c r="J662" s="221"/>
      <c r="K662" s="221"/>
      <c r="L662" s="221"/>
      <c r="M662" s="221"/>
      <c r="N662" s="144"/>
    </row>
    <row r="663" spans="5:14" s="34" customFormat="1" hidden="1">
      <c r="E663" s="88"/>
      <c r="F663" s="128"/>
      <c r="G663" s="56"/>
      <c r="H663" s="7"/>
      <c r="J663" s="221"/>
      <c r="K663" s="221"/>
      <c r="L663" s="221"/>
      <c r="M663" s="221"/>
      <c r="N663" s="144"/>
    </row>
    <row r="664" spans="5:14" s="34" customFormat="1" hidden="1">
      <c r="E664" s="88"/>
      <c r="F664" s="128"/>
      <c r="G664" s="56"/>
      <c r="H664" s="7"/>
      <c r="J664" s="221"/>
      <c r="K664" s="221"/>
      <c r="L664" s="221"/>
      <c r="M664" s="221"/>
      <c r="N664" s="144"/>
    </row>
    <row r="665" spans="5:14" s="34" customFormat="1" hidden="1">
      <c r="E665" s="88"/>
      <c r="F665" s="128"/>
      <c r="G665" s="56"/>
      <c r="H665" s="7"/>
      <c r="J665" s="221"/>
      <c r="K665" s="221"/>
      <c r="L665" s="221"/>
      <c r="M665" s="221"/>
      <c r="N665" s="144"/>
    </row>
    <row r="666" spans="5:14" s="34" customFormat="1" hidden="1">
      <c r="E666" s="88"/>
      <c r="F666" s="128"/>
      <c r="G666" s="56"/>
      <c r="H666" s="7"/>
      <c r="J666" s="221"/>
      <c r="K666" s="221"/>
      <c r="L666" s="221"/>
      <c r="M666" s="221"/>
      <c r="N666" s="144"/>
    </row>
    <row r="667" spans="5:14" s="34" customFormat="1" hidden="1">
      <c r="E667" s="88"/>
      <c r="F667" s="128"/>
      <c r="G667" s="56"/>
      <c r="H667" s="7"/>
      <c r="J667" s="221"/>
      <c r="K667" s="221"/>
      <c r="L667" s="221"/>
      <c r="M667" s="221"/>
      <c r="N667" s="144"/>
    </row>
    <row r="668" spans="5:14" s="34" customFormat="1" hidden="1">
      <c r="E668" s="88"/>
      <c r="F668" s="128"/>
      <c r="G668" s="56"/>
      <c r="H668" s="7"/>
      <c r="J668" s="221"/>
      <c r="K668" s="221"/>
      <c r="L668" s="221"/>
      <c r="M668" s="221"/>
      <c r="N668" s="144"/>
    </row>
    <row r="669" spans="5:14" s="34" customFormat="1" hidden="1">
      <c r="E669" s="88"/>
      <c r="F669" s="128"/>
      <c r="G669" s="56"/>
      <c r="H669" s="7"/>
      <c r="J669" s="221"/>
      <c r="K669" s="221"/>
      <c r="L669" s="221"/>
      <c r="M669" s="221"/>
      <c r="N669" s="144"/>
    </row>
    <row r="670" spans="5:14" s="34" customFormat="1" hidden="1">
      <c r="E670" s="88"/>
      <c r="F670" s="128"/>
      <c r="G670" s="56"/>
      <c r="H670" s="7"/>
      <c r="J670" s="221"/>
      <c r="K670" s="221"/>
      <c r="L670" s="221"/>
      <c r="M670" s="221"/>
      <c r="N670" s="144"/>
    </row>
    <row r="671" spans="5:14" s="34" customFormat="1" hidden="1">
      <c r="E671" s="88"/>
      <c r="F671" s="128"/>
      <c r="G671" s="56"/>
      <c r="H671" s="7"/>
      <c r="J671" s="221"/>
      <c r="K671" s="221"/>
      <c r="L671" s="221"/>
      <c r="M671" s="221"/>
      <c r="N671" s="144"/>
    </row>
    <row r="672" spans="5:14" s="34" customFormat="1" hidden="1">
      <c r="E672" s="88"/>
      <c r="F672" s="128"/>
      <c r="G672" s="56"/>
      <c r="H672" s="7"/>
      <c r="J672" s="221"/>
      <c r="K672" s="221"/>
      <c r="L672" s="221"/>
      <c r="M672" s="221"/>
      <c r="N672" s="144"/>
    </row>
    <row r="673" spans="5:14" s="34" customFormat="1" hidden="1">
      <c r="E673" s="88"/>
      <c r="F673" s="128"/>
      <c r="G673" s="56"/>
      <c r="H673" s="7"/>
      <c r="J673" s="221"/>
      <c r="K673" s="221"/>
      <c r="L673" s="221"/>
      <c r="M673" s="221"/>
      <c r="N673" s="144"/>
    </row>
    <row r="674" spans="5:14" s="34" customFormat="1" hidden="1">
      <c r="E674" s="88"/>
      <c r="F674" s="128"/>
      <c r="G674" s="56"/>
      <c r="H674" s="7"/>
      <c r="J674" s="221"/>
      <c r="K674" s="221"/>
      <c r="L674" s="221"/>
      <c r="M674" s="221"/>
      <c r="N674" s="144"/>
    </row>
    <row r="675" spans="5:14" s="34" customFormat="1" hidden="1">
      <c r="E675" s="88"/>
      <c r="F675" s="128"/>
      <c r="G675" s="56"/>
      <c r="H675" s="7"/>
      <c r="J675" s="221"/>
      <c r="K675" s="221"/>
      <c r="L675" s="221"/>
      <c r="M675" s="221"/>
      <c r="N675" s="144"/>
    </row>
    <row r="676" spans="5:14" s="34" customFormat="1" hidden="1">
      <c r="E676" s="88"/>
      <c r="F676" s="128"/>
      <c r="G676" s="56"/>
      <c r="H676" s="7"/>
      <c r="J676" s="221"/>
      <c r="K676" s="221"/>
      <c r="L676" s="221"/>
      <c r="M676" s="221"/>
      <c r="N676" s="144"/>
    </row>
    <row r="677" spans="5:14" s="34" customFormat="1" hidden="1">
      <c r="E677" s="88"/>
      <c r="F677" s="128"/>
      <c r="G677" s="56"/>
      <c r="H677" s="7"/>
      <c r="J677" s="221"/>
      <c r="K677" s="221"/>
      <c r="L677" s="221"/>
      <c r="M677" s="221"/>
      <c r="N677" s="144"/>
    </row>
    <row r="678" spans="5:14" s="34" customFormat="1" hidden="1">
      <c r="E678" s="88"/>
      <c r="F678" s="128"/>
      <c r="G678" s="56"/>
      <c r="H678" s="7"/>
      <c r="J678" s="221"/>
      <c r="K678" s="221"/>
      <c r="L678" s="221"/>
      <c r="M678" s="221"/>
      <c r="N678" s="144"/>
    </row>
    <row r="679" spans="5:14" s="34" customFormat="1" hidden="1">
      <c r="E679" s="88"/>
      <c r="F679" s="128"/>
      <c r="G679" s="56"/>
      <c r="H679" s="7"/>
      <c r="J679" s="221"/>
      <c r="K679" s="221"/>
      <c r="L679" s="221"/>
      <c r="M679" s="221"/>
      <c r="N679" s="144"/>
    </row>
    <row r="680" spans="5:14" s="34" customFormat="1" hidden="1">
      <c r="E680" s="88"/>
      <c r="F680" s="128"/>
      <c r="G680" s="56"/>
      <c r="H680" s="7"/>
      <c r="J680" s="221"/>
      <c r="K680" s="221"/>
      <c r="L680" s="221"/>
      <c r="M680" s="221"/>
      <c r="N680" s="144"/>
    </row>
    <row r="681" spans="5:14" s="34" customFormat="1" hidden="1">
      <c r="E681" s="88"/>
      <c r="F681" s="128"/>
      <c r="G681" s="56"/>
      <c r="H681" s="7"/>
      <c r="J681" s="221"/>
      <c r="K681" s="221"/>
      <c r="L681" s="221"/>
      <c r="M681" s="221"/>
      <c r="N681" s="144"/>
    </row>
    <row r="682" spans="5:14" s="34" customFormat="1" hidden="1">
      <c r="E682" s="88"/>
      <c r="F682" s="128"/>
      <c r="G682" s="56"/>
      <c r="H682" s="7"/>
      <c r="J682" s="221"/>
      <c r="K682" s="221"/>
      <c r="L682" s="221"/>
      <c r="M682" s="221"/>
      <c r="N682" s="144"/>
    </row>
    <row r="683" spans="5:14" s="34" customFormat="1" hidden="1">
      <c r="E683" s="88"/>
      <c r="F683" s="128"/>
      <c r="G683" s="56"/>
      <c r="H683" s="7"/>
      <c r="J683" s="221"/>
      <c r="K683" s="221"/>
      <c r="L683" s="221"/>
      <c r="M683" s="221"/>
      <c r="N683" s="144"/>
    </row>
    <row r="684" spans="5:14" s="34" customFormat="1" hidden="1">
      <c r="E684" s="88"/>
      <c r="F684" s="128"/>
      <c r="G684" s="56"/>
      <c r="H684" s="7"/>
      <c r="J684" s="221"/>
      <c r="K684" s="221"/>
      <c r="L684" s="221"/>
      <c r="M684" s="221"/>
      <c r="N684" s="144"/>
    </row>
    <row r="685" spans="5:14" s="34" customFormat="1" hidden="1">
      <c r="E685" s="88"/>
      <c r="F685" s="128"/>
      <c r="G685" s="56"/>
      <c r="H685" s="7"/>
      <c r="J685" s="221"/>
      <c r="K685" s="221"/>
      <c r="L685" s="221"/>
      <c r="M685" s="221"/>
      <c r="N685" s="144"/>
    </row>
    <row r="686" spans="5:14" s="34" customFormat="1" hidden="1">
      <c r="E686" s="88"/>
      <c r="F686" s="128"/>
      <c r="G686" s="56"/>
      <c r="H686" s="7"/>
      <c r="J686" s="221"/>
      <c r="K686" s="221"/>
      <c r="L686" s="221"/>
      <c r="M686" s="221"/>
      <c r="N686" s="144"/>
    </row>
    <row r="687" spans="5:14" s="34" customFormat="1" hidden="1">
      <c r="E687" s="88"/>
      <c r="F687" s="128"/>
      <c r="G687" s="56"/>
      <c r="H687" s="7"/>
      <c r="J687" s="221"/>
      <c r="K687" s="221"/>
      <c r="L687" s="221"/>
      <c r="M687" s="221"/>
      <c r="N687" s="144"/>
    </row>
    <row r="688" spans="5:14" s="34" customFormat="1" hidden="1">
      <c r="E688" s="88"/>
      <c r="F688" s="128"/>
      <c r="G688" s="56"/>
      <c r="H688" s="7"/>
      <c r="J688" s="221"/>
      <c r="K688" s="221"/>
      <c r="L688" s="221"/>
      <c r="M688" s="221"/>
      <c r="N688" s="144"/>
    </row>
    <row r="689" spans="1:14" hidden="1">
      <c r="A689" s="34"/>
      <c r="B689" s="34"/>
      <c r="D689" s="34"/>
      <c r="E689" s="88"/>
      <c r="F689" s="128"/>
      <c r="G689" s="56"/>
      <c r="J689" s="221"/>
      <c r="K689" s="221"/>
      <c r="L689" s="221"/>
      <c r="M689" s="221"/>
      <c r="N689" s="144"/>
    </row>
    <row r="690" spans="1:14" hidden="1">
      <c r="A690" s="34"/>
      <c r="B690" s="34"/>
      <c r="D690" s="34"/>
      <c r="E690" s="88"/>
      <c r="F690" s="128"/>
      <c r="G690" s="56"/>
      <c r="J690" s="221"/>
      <c r="K690" s="221"/>
      <c r="L690" s="221"/>
      <c r="M690" s="221"/>
      <c r="N690" s="144"/>
    </row>
    <row r="691" spans="1:14" hidden="1">
      <c r="A691" s="34"/>
      <c r="B691" s="34"/>
      <c r="D691" s="34"/>
      <c r="E691" s="88"/>
      <c r="F691" s="128"/>
      <c r="G691" s="56"/>
      <c r="J691" s="221"/>
      <c r="K691" s="221"/>
      <c r="L691" s="221"/>
      <c r="M691" s="221"/>
      <c r="N691" s="144"/>
    </row>
    <row r="692" spans="1:14" hidden="1">
      <c r="A692" s="34"/>
      <c r="B692" s="34"/>
      <c r="D692" s="34"/>
      <c r="E692" s="88"/>
      <c r="F692" s="128"/>
      <c r="G692" s="56"/>
      <c r="J692" s="221"/>
      <c r="K692" s="221"/>
      <c r="L692" s="221"/>
      <c r="M692" s="221"/>
      <c r="N692" s="144"/>
    </row>
    <row r="693" spans="1:14" hidden="1">
      <c r="A693" s="34"/>
      <c r="B693" s="34"/>
      <c r="D693" s="34"/>
      <c r="E693" s="88"/>
      <c r="F693" s="128"/>
      <c r="G693" s="56"/>
      <c r="J693" s="221"/>
      <c r="K693" s="221"/>
      <c r="L693" s="221"/>
      <c r="M693" s="221"/>
      <c r="N693" s="144"/>
    </row>
    <row r="694" spans="1:14" hidden="1">
      <c r="A694" s="34"/>
      <c r="B694" s="34"/>
      <c r="D694" s="34"/>
      <c r="E694" s="88"/>
      <c r="F694" s="128"/>
      <c r="G694" s="56"/>
      <c r="J694" s="221"/>
      <c r="K694" s="221"/>
      <c r="L694" s="221"/>
      <c r="M694" s="221"/>
      <c r="N694" s="144"/>
    </row>
    <row r="695" spans="1:14" hidden="1">
      <c r="A695" s="34"/>
      <c r="B695" s="34"/>
      <c r="D695" s="34"/>
      <c r="E695" s="88"/>
      <c r="F695" s="128"/>
      <c r="G695" s="56"/>
      <c r="J695" s="221"/>
      <c r="K695" s="221"/>
      <c r="L695" s="221"/>
      <c r="M695" s="221"/>
      <c r="N695" s="144"/>
    </row>
    <row r="696" spans="1:14" hidden="1">
      <c r="A696" s="34"/>
      <c r="B696" s="34"/>
      <c r="D696" s="34"/>
      <c r="E696" s="88"/>
      <c r="F696" s="128"/>
      <c r="G696" s="56"/>
      <c r="J696" s="221"/>
      <c r="K696" s="221"/>
      <c r="L696" s="221"/>
      <c r="M696" s="221"/>
      <c r="N696" s="144"/>
    </row>
    <row r="697" spans="1:14" hidden="1">
      <c r="A697" s="34"/>
      <c r="B697" s="34"/>
      <c r="D697" s="34"/>
      <c r="E697" s="88"/>
      <c r="F697" s="128"/>
      <c r="G697" s="56"/>
      <c r="J697" s="221"/>
      <c r="K697" s="221"/>
      <c r="L697" s="221"/>
      <c r="M697" s="221"/>
      <c r="N697" s="144"/>
    </row>
    <row r="698" spans="1:14" hidden="1">
      <c r="A698" s="34"/>
      <c r="B698" s="34"/>
      <c r="D698" s="34"/>
      <c r="E698" s="88"/>
      <c r="F698" s="128"/>
      <c r="G698" s="56"/>
      <c r="J698" s="221"/>
      <c r="K698" s="221"/>
      <c r="L698" s="221"/>
      <c r="M698" s="221"/>
      <c r="N698" s="144"/>
    </row>
    <row r="699" spans="1:14" hidden="1">
      <c r="A699" s="34"/>
      <c r="B699" s="34"/>
      <c r="D699" s="34"/>
      <c r="E699" s="88"/>
      <c r="F699" s="128"/>
      <c r="G699" s="56"/>
      <c r="J699" s="221"/>
      <c r="K699" s="221"/>
      <c r="L699" s="221"/>
      <c r="M699" s="221"/>
      <c r="N699" s="144"/>
    </row>
    <row r="700" spans="1:14" hidden="1">
      <c r="A700" s="34"/>
      <c r="B700" s="34"/>
      <c r="D700" s="34"/>
      <c r="E700" s="88"/>
      <c r="F700" s="128"/>
      <c r="G700" s="56"/>
      <c r="J700" s="221"/>
      <c r="K700" s="221"/>
      <c r="L700" s="221"/>
      <c r="M700" s="221"/>
      <c r="N700" s="144"/>
    </row>
    <row r="701" spans="1:14" hidden="1">
      <c r="A701" s="34"/>
      <c r="B701" s="34"/>
      <c r="D701" s="34"/>
      <c r="E701" s="88"/>
      <c r="F701" s="128"/>
      <c r="G701" s="56"/>
      <c r="J701" s="221"/>
      <c r="K701" s="221"/>
      <c r="L701" s="221"/>
      <c r="M701" s="221"/>
      <c r="N701" s="144"/>
    </row>
    <row r="702" spans="1:14" hidden="1">
      <c r="A702" s="34"/>
      <c r="B702" s="34"/>
      <c r="D702" s="34"/>
      <c r="E702" s="88"/>
      <c r="F702" s="128"/>
      <c r="G702" s="56"/>
      <c r="J702" s="221"/>
      <c r="K702" s="221"/>
      <c r="L702" s="221"/>
      <c r="M702" s="221"/>
      <c r="N702" s="144"/>
    </row>
    <row r="703" spans="1:14" hidden="1">
      <c r="A703" s="34"/>
      <c r="B703" s="34"/>
      <c r="D703" s="34"/>
      <c r="E703" s="88"/>
      <c r="F703" s="128"/>
      <c r="G703" s="56"/>
      <c r="J703" s="221"/>
      <c r="K703" s="221"/>
      <c r="L703" s="221"/>
      <c r="M703" s="221"/>
      <c r="N703" s="144"/>
    </row>
    <row r="704" spans="1:14" hidden="1">
      <c r="A704" s="34"/>
      <c r="B704" s="34"/>
      <c r="D704" s="34"/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A705" s="34"/>
      <c r="B705" s="34"/>
      <c r="D705" s="34"/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A706" s="34"/>
      <c r="B706" s="34"/>
      <c r="D706" s="34"/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A707" s="34"/>
      <c r="B707" s="34"/>
      <c r="D707" s="34"/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A708" s="34"/>
      <c r="B708" s="34"/>
      <c r="D708" s="34"/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A709" s="34"/>
      <c r="B709" s="34"/>
      <c r="D709" s="34"/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A710" s="34"/>
      <c r="B710" s="34"/>
      <c r="D710" s="34"/>
      <c r="J710" s="141"/>
      <c r="K710" s="141"/>
      <c r="L710" s="141"/>
      <c r="M710" s="141"/>
      <c r="N710" s="144"/>
    </row>
    <row r="711" spans="1:14" ht="13.5" hidden="1">
      <c r="A711" s="34"/>
      <c r="B711" s="34"/>
      <c r="D711" s="34"/>
      <c r="E711" s="20"/>
      <c r="F711" s="22" t="s">
        <v>34</v>
      </c>
      <c r="G711" s="21">
        <v>0</v>
      </c>
    </row>
    <row r="712" spans="1:14" hidden="1"/>
    <row r="713" spans="1:14" hidden="1"/>
    <row r="714" spans="1:14" hidden="1"/>
    <row r="715" spans="1:14" hidden="1"/>
    <row r="716" spans="1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50" priority="25" operator="containsText" text="ERROR">
      <formula>NOT(ISERROR(SEARCH("ERROR",F38)))</formula>
    </cfRule>
  </conditionalFormatting>
  <conditionalFormatting sqref="J38">
    <cfRule type="containsText" dxfId="249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E30" zoomScaleNormal="100" workbookViewId="0">
      <selection activeCell="F728" sqref="F728"/>
    </sheetView>
  </sheetViews>
  <sheetFormatPr defaultColWidth="11.54296875" defaultRowHeight="10"/>
  <cols>
    <col min="1" max="1" width="5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187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147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24" t="s">
        <v>3</v>
      </c>
      <c r="F6" s="124" t="s">
        <v>4</v>
      </c>
      <c r="G6" s="124" t="s">
        <v>5</v>
      </c>
      <c r="I6" s="124" t="s">
        <v>3</v>
      </c>
      <c r="J6" s="124" t="s">
        <v>4</v>
      </c>
      <c r="K6" s="124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26" t="s">
        <v>107</v>
      </c>
      <c r="C10" s="126"/>
      <c r="E10" s="73">
        <v>1488415132.0082002</v>
      </c>
      <c r="F10" s="73">
        <v>732109646</v>
      </c>
      <c r="G10" s="73">
        <v>2220524778.0081997</v>
      </c>
      <c r="I10" s="73">
        <v>4105014279.7682004</v>
      </c>
      <c r="J10" s="73">
        <v>-643942312.24000001</v>
      </c>
      <c r="K10" s="73">
        <v>3461071967.5282001</v>
      </c>
      <c r="M10" s="73">
        <v>-1240547189.52</v>
      </c>
      <c r="N10" s="125"/>
    </row>
    <row r="11" spans="2:14" ht="44.25" customHeight="1">
      <c r="B11" s="220" t="s">
        <v>88</v>
      </c>
      <c r="C11" s="220"/>
      <c r="E11" s="46">
        <v>1486519044.0082002</v>
      </c>
      <c r="F11" s="46">
        <v>704991703.36000001</v>
      </c>
      <c r="G11" s="46">
        <v>2191510747.3681998</v>
      </c>
      <c r="I11" s="46">
        <v>3430718157.8882003</v>
      </c>
      <c r="J11" s="46">
        <v>0</v>
      </c>
      <c r="K11" s="46">
        <v>3430718157.8882003</v>
      </c>
      <c r="M11" s="46">
        <v>-1239207410.52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57">
        <v>0</v>
      </c>
      <c r="I12" s="57"/>
      <c r="J12" s="189">
        <v>0</v>
      </c>
      <c r="K12" s="57">
        <v>0</v>
      </c>
      <c r="M12" s="57">
        <v>0</v>
      </c>
      <c r="N12" s="50"/>
    </row>
    <row r="13" spans="2:14">
      <c r="B13" s="2">
        <v>2</v>
      </c>
      <c r="C13" s="8" t="s">
        <v>90</v>
      </c>
      <c r="E13" s="56">
        <v>83648800</v>
      </c>
      <c r="F13" s="56">
        <v>0</v>
      </c>
      <c r="G13" s="56">
        <v>83648800</v>
      </c>
      <c r="I13" s="56">
        <v>84050500</v>
      </c>
      <c r="J13" s="56">
        <v>0</v>
      </c>
      <c r="K13" s="56">
        <v>84050500</v>
      </c>
      <c r="M13" s="56">
        <v>-401700</v>
      </c>
      <c r="N13" s="51" t="s">
        <v>75</v>
      </c>
    </row>
    <row r="14" spans="2:14">
      <c r="B14" s="10">
        <v>3</v>
      </c>
      <c r="C14" s="11" t="s">
        <v>91</v>
      </c>
      <c r="E14" s="189">
        <v>624246777.04000008</v>
      </c>
      <c r="F14" s="57">
        <v>0</v>
      </c>
      <c r="G14" s="57">
        <v>624246777.04000008</v>
      </c>
      <c r="I14" s="57">
        <v>624246777.04000008</v>
      </c>
      <c r="J14" s="57">
        <v>0</v>
      </c>
      <c r="K14" s="57">
        <v>624246777.04000008</v>
      </c>
      <c r="M14" s="57">
        <v>0</v>
      </c>
      <c r="N14" s="50"/>
    </row>
    <row r="15" spans="2:14">
      <c r="B15" s="2">
        <v>4</v>
      </c>
      <c r="C15" s="8" t="s">
        <v>92</v>
      </c>
      <c r="E15" s="56">
        <v>193062456.48000002</v>
      </c>
      <c r="F15" s="56">
        <v>0</v>
      </c>
      <c r="G15" s="56">
        <v>193062456.48000002</v>
      </c>
      <c r="I15" s="56">
        <v>1427281353</v>
      </c>
      <c r="J15" s="56">
        <v>0</v>
      </c>
      <c r="K15" s="56">
        <v>1427281353</v>
      </c>
      <c r="M15" s="208">
        <v>-1234218896.52</v>
      </c>
      <c r="N15" s="51" t="s">
        <v>38</v>
      </c>
    </row>
    <row r="16" spans="2:14">
      <c r="B16" s="10">
        <v>5</v>
      </c>
      <c r="C16" s="11" t="s">
        <v>93</v>
      </c>
      <c r="E16" s="189">
        <v>82740859.540000007</v>
      </c>
      <c r="F16" s="57">
        <v>0</v>
      </c>
      <c r="G16" s="57">
        <v>82740859.540000007</v>
      </c>
      <c r="I16" s="57">
        <v>82740859.540000007</v>
      </c>
      <c r="J16" s="57">
        <v>0</v>
      </c>
      <c r="K16" s="57">
        <v>82740859.540000007</v>
      </c>
      <c r="M16" s="57">
        <v>0</v>
      </c>
      <c r="N16" s="50"/>
    </row>
    <row r="17" spans="2:14">
      <c r="B17" s="2">
        <v>6</v>
      </c>
      <c r="C17" s="8" t="s">
        <v>94</v>
      </c>
      <c r="E17" s="56">
        <v>27117942.640000001</v>
      </c>
      <c r="F17" s="56">
        <v>704482057.36000001</v>
      </c>
      <c r="G17" s="56">
        <v>731600000</v>
      </c>
      <c r="I17" s="56">
        <v>731600000</v>
      </c>
      <c r="J17" s="56">
        <v>0</v>
      </c>
      <c r="K17" s="56">
        <v>731600000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24822352.548200004</v>
      </c>
      <c r="F18" s="189">
        <v>0</v>
      </c>
      <c r="G18" s="57">
        <v>24822352.548200004</v>
      </c>
      <c r="I18" s="57">
        <v>24822352.548200004</v>
      </c>
      <c r="J18" s="57">
        <v>0</v>
      </c>
      <c r="K18" s="57">
        <v>24822352.548200004</v>
      </c>
      <c r="M18" s="57">
        <v>0</v>
      </c>
      <c r="N18" s="50"/>
    </row>
    <row r="19" spans="2:14">
      <c r="B19" s="2">
        <v>8</v>
      </c>
      <c r="C19" s="8" t="s">
        <v>96</v>
      </c>
      <c r="E19" s="56">
        <v>450879855.76000005</v>
      </c>
      <c r="F19" s="56">
        <v>509646</v>
      </c>
      <c r="G19" s="56">
        <v>451389501.76000005</v>
      </c>
      <c r="I19" s="56">
        <v>455976315.76000005</v>
      </c>
      <c r="J19" s="56">
        <v>0</v>
      </c>
      <c r="K19" s="56">
        <v>455976315.76000005</v>
      </c>
      <c r="M19" s="208">
        <v>-4586814</v>
      </c>
      <c r="N19" s="51" t="s">
        <v>38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1896088</v>
      </c>
      <c r="F23" s="46">
        <v>0</v>
      </c>
      <c r="G23" s="46">
        <v>1896088</v>
      </c>
      <c r="I23" s="46">
        <v>646838400.24000001</v>
      </c>
      <c r="J23" s="46">
        <v>-643942312.24000001</v>
      </c>
      <c r="K23" s="46">
        <v>2896088</v>
      </c>
      <c r="M23" s="46">
        <v>-1000000</v>
      </c>
      <c r="N23" s="45"/>
    </row>
    <row r="24" spans="2:14">
      <c r="B24" s="2">
        <v>12</v>
      </c>
      <c r="C24" s="8" t="s">
        <v>100</v>
      </c>
      <c r="E24" s="56">
        <v>1896088</v>
      </c>
      <c r="F24" s="56">
        <v>0</v>
      </c>
      <c r="G24" s="56">
        <v>1896088</v>
      </c>
      <c r="I24" s="56">
        <v>2896088</v>
      </c>
      <c r="J24" s="56">
        <v>0</v>
      </c>
      <c r="K24" s="56">
        <v>2896088</v>
      </c>
      <c r="M24" s="56">
        <v>-1000000</v>
      </c>
      <c r="N24" s="51" t="s">
        <v>75</v>
      </c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450879855.76000005</v>
      </c>
      <c r="J25" s="189">
        <v>-450879855.76000005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>
        <v>0</v>
      </c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193062456.48000002</v>
      </c>
      <c r="J27" s="189">
        <v>-193062456.48000002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27117942.640000001</v>
      </c>
      <c r="G29" s="46">
        <v>27117942.640000001</v>
      </c>
      <c r="I29" s="46">
        <v>27457721.640000001</v>
      </c>
      <c r="J29" s="46">
        <v>0</v>
      </c>
      <c r="K29" s="46">
        <v>27457721.640000001</v>
      </c>
      <c r="M29" s="46">
        <v>-339779</v>
      </c>
      <c r="N29" s="45"/>
    </row>
    <row r="30" spans="2:14">
      <c r="B30" s="10">
        <v>17</v>
      </c>
      <c r="C30" s="11" t="s">
        <v>58</v>
      </c>
      <c r="E30" s="189"/>
      <c r="F30" s="189">
        <v>27117942.640000001</v>
      </c>
      <c r="G30" s="189">
        <v>27117942.640000001</v>
      </c>
      <c r="I30" s="204">
        <v>27457721.640000001</v>
      </c>
      <c r="J30" s="189">
        <v>0</v>
      </c>
      <c r="K30" s="189">
        <v>27457721.640000001</v>
      </c>
      <c r="M30" s="189">
        <v>-339779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57"/>
      <c r="F35" s="57">
        <v>0</v>
      </c>
      <c r="G35" s="57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1488415132.0082002</v>
      </c>
      <c r="F37" s="30">
        <v>732109646</v>
      </c>
      <c r="G37" s="30">
        <v>2220524778.0081997</v>
      </c>
      <c r="I37" s="30">
        <v>4105014279.7682004</v>
      </c>
      <c r="J37" s="30">
        <v>-643942312.24000001</v>
      </c>
      <c r="K37" s="30">
        <v>3461071967.5282001</v>
      </c>
      <c r="M37" s="30">
        <v>-1240547189.52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23" t="s">
        <v>8</v>
      </c>
      <c r="F41" s="123" t="s">
        <v>1</v>
      </c>
      <c r="G41" s="12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212</v>
      </c>
      <c r="C42" s="121" t="s">
        <v>26</v>
      </c>
      <c r="E42" s="88"/>
      <c r="F42" s="128"/>
      <c r="G42" s="56">
        <v>-27117942.640000001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204</v>
      </c>
      <c r="C43" s="121" t="s">
        <v>26</v>
      </c>
      <c r="E43" s="88"/>
      <c r="F43" s="128"/>
      <c r="G43" s="56">
        <v>27117942.640000001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117" t="s">
        <v>212</v>
      </c>
      <c r="C44" s="121" t="s">
        <v>9</v>
      </c>
      <c r="E44" s="88">
        <v>5134</v>
      </c>
      <c r="F44" s="128"/>
      <c r="G44" s="56">
        <v>272000000</v>
      </c>
      <c r="J44" s="221"/>
      <c r="K44" s="221"/>
      <c r="L44" s="221"/>
      <c r="M44" s="221"/>
      <c r="N44" s="144"/>
    </row>
    <row r="45" spans="1:14" hidden="1">
      <c r="A45" s="117" t="s">
        <v>212</v>
      </c>
      <c r="C45" s="121" t="s">
        <v>9</v>
      </c>
      <c r="E45" s="88" t="s">
        <v>218</v>
      </c>
      <c r="F45" s="128"/>
      <c r="G45" s="56">
        <v>324000000</v>
      </c>
      <c r="J45" s="221"/>
      <c r="K45" s="221"/>
      <c r="L45" s="221"/>
      <c r="M45" s="221"/>
      <c r="N45" s="144"/>
    </row>
    <row r="46" spans="1:14" hidden="1">
      <c r="A46" s="117" t="s">
        <v>212</v>
      </c>
      <c r="C46" s="121" t="s">
        <v>9</v>
      </c>
      <c r="E46" s="88" t="s">
        <v>219</v>
      </c>
      <c r="F46" s="128"/>
      <c r="G46" s="56">
        <v>5000000</v>
      </c>
      <c r="J46" s="221"/>
      <c r="K46" s="221"/>
      <c r="L46" s="221"/>
      <c r="M46" s="221"/>
      <c r="N46" s="144"/>
    </row>
    <row r="47" spans="1:14" hidden="1">
      <c r="A47" s="117" t="s">
        <v>212</v>
      </c>
      <c r="C47" s="121" t="s">
        <v>9</v>
      </c>
      <c r="E47" s="88" t="s">
        <v>220</v>
      </c>
      <c r="F47" s="128"/>
      <c r="G47" s="56">
        <v>2100000</v>
      </c>
      <c r="J47" s="221"/>
      <c r="K47" s="221"/>
      <c r="L47" s="221"/>
      <c r="M47" s="221"/>
      <c r="N47" s="144"/>
    </row>
    <row r="48" spans="1:14" hidden="1">
      <c r="A48" s="117" t="s">
        <v>212</v>
      </c>
      <c r="C48" s="121" t="s">
        <v>9</v>
      </c>
      <c r="E48" s="88" t="s">
        <v>221</v>
      </c>
      <c r="F48" s="128"/>
      <c r="G48" s="56">
        <v>126000000</v>
      </c>
      <c r="J48" s="221"/>
      <c r="K48" s="221"/>
      <c r="L48" s="221"/>
      <c r="M48" s="221"/>
      <c r="N48" s="144"/>
    </row>
    <row r="49" spans="1:14" hidden="1">
      <c r="A49" s="117" t="s">
        <v>212</v>
      </c>
      <c r="C49" s="121" t="s">
        <v>9</v>
      </c>
      <c r="E49" s="88" t="s">
        <v>222</v>
      </c>
      <c r="F49" s="128"/>
      <c r="G49" s="56">
        <v>2500000</v>
      </c>
      <c r="J49" s="221"/>
      <c r="K49" s="221"/>
      <c r="L49" s="221"/>
      <c r="M49" s="221"/>
      <c r="N49" s="144"/>
    </row>
    <row r="50" spans="1:14" hidden="1">
      <c r="A50" s="117" t="s">
        <v>202</v>
      </c>
      <c r="C50" s="121" t="s">
        <v>9</v>
      </c>
      <c r="E50" s="88" t="s">
        <v>223</v>
      </c>
      <c r="F50" s="128"/>
      <c r="G50" s="82">
        <v>509646</v>
      </c>
      <c r="J50" s="221"/>
      <c r="K50" s="221"/>
      <c r="L50" s="221"/>
      <c r="M50" s="221"/>
      <c r="N50" s="144"/>
    </row>
    <row r="51" spans="1:14" hidden="1">
      <c r="E51" s="88"/>
      <c r="F51" s="128"/>
      <c r="G51" s="82"/>
      <c r="J51" s="221"/>
      <c r="K51" s="221"/>
      <c r="L51" s="221"/>
      <c r="M51" s="221"/>
      <c r="N51" s="144"/>
    </row>
    <row r="52" spans="1:14" hidden="1">
      <c r="E52" s="88"/>
      <c r="F52" s="128"/>
      <c r="G52" s="82"/>
      <c r="J52" s="221"/>
      <c r="K52" s="221"/>
      <c r="L52" s="221"/>
      <c r="M52" s="221"/>
      <c r="N52" s="144"/>
    </row>
    <row r="53" spans="1:14" hidden="1">
      <c r="E53" s="88"/>
      <c r="F53" s="128"/>
      <c r="G53" s="82"/>
      <c r="J53" s="221"/>
      <c r="K53" s="221"/>
      <c r="L53" s="221"/>
      <c r="M53" s="221"/>
      <c r="N53" s="144"/>
    </row>
    <row r="54" spans="1:14" hidden="1">
      <c r="E54" s="88"/>
      <c r="F54" s="128"/>
      <c r="G54" s="82"/>
      <c r="J54" s="221"/>
      <c r="K54" s="221"/>
      <c r="L54" s="221"/>
      <c r="M54" s="221"/>
      <c r="N54" s="144"/>
    </row>
    <row r="55" spans="1:14" hidden="1">
      <c r="E55" s="88"/>
      <c r="F55" s="128"/>
      <c r="G55" s="82"/>
      <c r="J55" s="221"/>
      <c r="K55" s="221"/>
      <c r="L55" s="221"/>
      <c r="M55" s="221"/>
      <c r="N55" s="144"/>
    </row>
    <row r="56" spans="1:14" hidden="1">
      <c r="E56" s="88"/>
      <c r="F56" s="128"/>
      <c r="G56" s="82"/>
      <c r="J56" s="221"/>
      <c r="K56" s="221"/>
      <c r="L56" s="221"/>
      <c r="M56" s="221"/>
      <c r="N56" s="144"/>
    </row>
    <row r="57" spans="1:14" hidden="1">
      <c r="E57" s="88"/>
      <c r="F57" s="128"/>
      <c r="G57" s="82"/>
      <c r="J57" s="221"/>
      <c r="K57" s="221"/>
      <c r="L57" s="221"/>
      <c r="M57" s="221"/>
      <c r="N57" s="144"/>
    </row>
    <row r="58" spans="1:14" hidden="1">
      <c r="E58" s="88"/>
      <c r="F58" s="128"/>
      <c r="G58" s="82"/>
      <c r="J58" s="221"/>
      <c r="K58" s="221"/>
      <c r="L58" s="221"/>
      <c r="M58" s="221"/>
      <c r="N58" s="144"/>
    </row>
    <row r="59" spans="1:14" hidden="1">
      <c r="E59" s="88"/>
      <c r="F59" s="128"/>
      <c r="G59" s="82"/>
      <c r="J59" s="221"/>
      <c r="K59" s="221"/>
      <c r="L59" s="221"/>
      <c r="M59" s="221"/>
      <c r="N59" s="144"/>
    </row>
    <row r="60" spans="1:14" hidden="1">
      <c r="E60" s="88"/>
      <c r="F60" s="128"/>
      <c r="G60" s="82"/>
      <c r="J60" s="221"/>
      <c r="K60" s="221"/>
      <c r="L60" s="221"/>
      <c r="M60" s="221"/>
      <c r="N60" s="144"/>
    </row>
    <row r="61" spans="1:14" hidden="1">
      <c r="E61" s="88"/>
      <c r="F61" s="128"/>
      <c r="G61" s="82"/>
      <c r="J61" s="221"/>
      <c r="K61" s="221"/>
      <c r="L61" s="221"/>
      <c r="M61" s="221"/>
      <c r="N61" s="144"/>
    </row>
    <row r="62" spans="1:14" hidden="1"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121"/>
      <c r="B64" s="121"/>
      <c r="E64" s="88"/>
      <c r="F64" s="128"/>
      <c r="G64" s="56"/>
      <c r="J64" s="221"/>
      <c r="K64" s="221"/>
      <c r="L64" s="221"/>
      <c r="M64" s="221"/>
      <c r="N64" s="144"/>
    </row>
    <row r="65" spans="4:14" s="121" customFormat="1" hidden="1">
      <c r="D65" s="98"/>
      <c r="E65" s="88"/>
      <c r="F65" s="128"/>
      <c r="G65" s="56"/>
      <c r="H65" s="98"/>
      <c r="J65" s="221"/>
      <c r="K65" s="221"/>
      <c r="L65" s="221"/>
      <c r="M65" s="221"/>
      <c r="N65" s="144"/>
    </row>
    <row r="66" spans="4:14" s="121" customFormat="1" hidden="1">
      <c r="D66" s="98"/>
      <c r="E66" s="88"/>
      <c r="F66" s="128"/>
      <c r="G66" s="56"/>
      <c r="H66" s="98"/>
      <c r="J66" s="221"/>
      <c r="K66" s="221"/>
      <c r="L66" s="221"/>
      <c r="M66" s="221"/>
      <c r="N66" s="144"/>
    </row>
    <row r="67" spans="4:14" s="121" customFormat="1" hidden="1">
      <c r="D67" s="98"/>
      <c r="E67" s="88"/>
      <c r="F67" s="128"/>
      <c r="G67" s="56"/>
      <c r="H67" s="98"/>
      <c r="J67" s="221"/>
      <c r="K67" s="221"/>
      <c r="L67" s="221"/>
      <c r="M67" s="221"/>
      <c r="N67" s="144"/>
    </row>
    <row r="68" spans="4:14" s="121" customFormat="1" hidden="1">
      <c r="D68" s="98"/>
      <c r="E68" s="88"/>
      <c r="F68" s="128"/>
      <c r="G68" s="56"/>
      <c r="H68" s="98"/>
      <c r="J68" s="221"/>
      <c r="K68" s="221"/>
      <c r="L68" s="221"/>
      <c r="M68" s="221"/>
      <c r="N68" s="144"/>
    </row>
    <row r="69" spans="4:14" s="121" customFormat="1" hidden="1">
      <c r="D69" s="98"/>
      <c r="E69" s="88"/>
      <c r="F69" s="128"/>
      <c r="G69" s="56"/>
      <c r="H69" s="98"/>
      <c r="J69" s="221"/>
      <c r="K69" s="221"/>
      <c r="L69" s="221"/>
      <c r="M69" s="221"/>
      <c r="N69" s="144"/>
    </row>
    <row r="70" spans="4:14" s="121" customFormat="1" hidden="1">
      <c r="D70" s="98"/>
      <c r="E70" s="88"/>
      <c r="F70" s="128"/>
      <c r="G70" s="56"/>
      <c r="H70" s="98"/>
      <c r="J70" s="221"/>
      <c r="K70" s="221"/>
      <c r="L70" s="221"/>
      <c r="M70" s="221"/>
      <c r="N70" s="144"/>
    </row>
    <row r="71" spans="4:14" s="121" customFormat="1" hidden="1">
      <c r="D71" s="98"/>
      <c r="E71" s="88"/>
      <c r="F71" s="128"/>
      <c r="G71" s="56"/>
      <c r="H71" s="98"/>
      <c r="J71" s="221"/>
      <c r="K71" s="221"/>
      <c r="L71" s="221"/>
      <c r="M71" s="221"/>
      <c r="N71" s="144"/>
    </row>
    <row r="72" spans="4:14" s="121" customFormat="1" hidden="1">
      <c r="D72" s="98"/>
      <c r="E72" s="88"/>
      <c r="F72" s="128"/>
      <c r="G72" s="56"/>
      <c r="H72" s="98"/>
      <c r="J72" s="221"/>
      <c r="K72" s="221"/>
      <c r="L72" s="221"/>
      <c r="M72" s="221"/>
      <c r="N72" s="144"/>
    </row>
    <row r="73" spans="4:14" s="121" customFormat="1" hidden="1">
      <c r="D73" s="98"/>
      <c r="E73" s="88"/>
      <c r="F73" s="128"/>
      <c r="G73" s="56"/>
      <c r="H73" s="98"/>
      <c r="J73" s="221"/>
      <c r="K73" s="221"/>
      <c r="L73" s="221"/>
      <c r="M73" s="221"/>
      <c r="N73" s="144"/>
    </row>
    <row r="74" spans="4:14" s="121" customFormat="1" hidden="1">
      <c r="D74" s="98"/>
      <c r="E74" s="88"/>
      <c r="F74" s="128"/>
      <c r="G74" s="56"/>
      <c r="H74" s="98"/>
      <c r="J74" s="221"/>
      <c r="K74" s="221"/>
      <c r="L74" s="221"/>
      <c r="M74" s="221"/>
      <c r="N74" s="144"/>
    </row>
    <row r="75" spans="4:14" s="121" customFormat="1" hidden="1">
      <c r="D75" s="98"/>
      <c r="E75" s="88"/>
      <c r="F75" s="128"/>
      <c r="G75" s="56"/>
      <c r="H75" s="98"/>
      <c r="J75" s="221"/>
      <c r="K75" s="221"/>
      <c r="L75" s="221"/>
      <c r="M75" s="221"/>
      <c r="N75" s="144"/>
    </row>
    <row r="76" spans="4:14" s="121" customFormat="1" hidden="1">
      <c r="D76" s="98"/>
      <c r="E76" s="88"/>
      <c r="F76" s="128"/>
      <c r="G76" s="56"/>
      <c r="H76" s="98"/>
      <c r="J76" s="221"/>
      <c r="K76" s="221"/>
      <c r="L76" s="221"/>
      <c r="M76" s="221"/>
      <c r="N76" s="144"/>
    </row>
    <row r="77" spans="4:14" s="121" customFormat="1" hidden="1">
      <c r="D77" s="98"/>
      <c r="E77" s="88"/>
      <c r="F77" s="128"/>
      <c r="G77" s="56"/>
      <c r="H77" s="98"/>
      <c r="J77" s="221"/>
      <c r="K77" s="221"/>
      <c r="L77" s="221"/>
      <c r="M77" s="221"/>
      <c r="N77" s="144"/>
    </row>
    <row r="78" spans="4:14" s="121" customFormat="1" hidden="1">
      <c r="D78" s="98"/>
      <c r="E78" s="88"/>
      <c r="F78" s="128"/>
      <c r="G78" s="56"/>
      <c r="H78" s="98"/>
      <c r="J78" s="221"/>
      <c r="K78" s="221"/>
      <c r="L78" s="221"/>
      <c r="M78" s="221"/>
      <c r="N78" s="144"/>
    </row>
    <row r="79" spans="4:14" s="121" customFormat="1" hidden="1">
      <c r="D79" s="98"/>
      <c r="E79" s="88"/>
      <c r="F79" s="128"/>
      <c r="G79" s="56"/>
      <c r="H79" s="98"/>
      <c r="J79" s="221"/>
      <c r="K79" s="221"/>
      <c r="L79" s="221"/>
      <c r="M79" s="221"/>
      <c r="N79" s="144"/>
    </row>
    <row r="80" spans="4:14" s="121" customFormat="1" hidden="1">
      <c r="D80" s="98"/>
      <c r="E80" s="88"/>
      <c r="F80" s="128"/>
      <c r="G80" s="56"/>
      <c r="H80" s="98"/>
      <c r="J80" s="221"/>
      <c r="K80" s="221"/>
      <c r="L80" s="221"/>
      <c r="M80" s="221"/>
      <c r="N80" s="144"/>
    </row>
    <row r="81" spans="4:14" s="121" customFormat="1" hidden="1">
      <c r="D81" s="98"/>
      <c r="E81" s="88"/>
      <c r="F81" s="128"/>
      <c r="G81" s="56"/>
      <c r="H81" s="98"/>
      <c r="J81" s="221"/>
      <c r="K81" s="221"/>
      <c r="L81" s="221"/>
      <c r="M81" s="221"/>
      <c r="N81" s="144"/>
    </row>
    <row r="82" spans="4:14" s="121" customFormat="1" hidden="1">
      <c r="D82" s="98"/>
      <c r="E82" s="88"/>
      <c r="F82" s="128"/>
      <c r="G82" s="56"/>
      <c r="H82" s="98"/>
      <c r="J82" s="221"/>
      <c r="K82" s="221"/>
      <c r="L82" s="221"/>
      <c r="M82" s="221"/>
      <c r="N82" s="144"/>
    </row>
    <row r="83" spans="4:14" s="121" customFormat="1" hidden="1">
      <c r="D83" s="98"/>
      <c r="E83" s="88"/>
      <c r="F83" s="128"/>
      <c r="G83" s="56"/>
      <c r="H83" s="98"/>
      <c r="J83" s="221"/>
      <c r="K83" s="221"/>
      <c r="L83" s="221"/>
      <c r="M83" s="221"/>
      <c r="N83" s="144"/>
    </row>
    <row r="84" spans="4:14" s="121" customFormat="1" hidden="1">
      <c r="D84" s="98"/>
      <c r="E84" s="88"/>
      <c r="F84" s="128"/>
      <c r="G84" s="56"/>
      <c r="H84" s="98"/>
      <c r="J84" s="221"/>
      <c r="K84" s="221"/>
      <c r="L84" s="221"/>
      <c r="M84" s="221"/>
      <c r="N84" s="144"/>
    </row>
    <row r="85" spans="4:14" s="121" customFormat="1" hidden="1">
      <c r="D85" s="98"/>
      <c r="E85" s="88"/>
      <c r="F85" s="128"/>
      <c r="G85" s="56"/>
      <c r="H85" s="98"/>
      <c r="J85" s="221"/>
      <c r="K85" s="221"/>
      <c r="L85" s="221"/>
      <c r="M85" s="221"/>
      <c r="N85" s="144"/>
    </row>
    <row r="86" spans="4:14" s="121" customFormat="1" hidden="1">
      <c r="D86" s="98"/>
      <c r="E86" s="88"/>
      <c r="F86" s="128"/>
      <c r="G86" s="56"/>
      <c r="H86" s="98"/>
      <c r="J86" s="221"/>
      <c r="K86" s="221"/>
      <c r="L86" s="221"/>
      <c r="M86" s="221"/>
      <c r="N86" s="144"/>
    </row>
    <row r="87" spans="4:14" s="121" customFormat="1" hidden="1">
      <c r="D87" s="98"/>
      <c r="E87" s="88"/>
      <c r="F87" s="128"/>
      <c r="G87" s="56"/>
      <c r="H87" s="98"/>
      <c r="J87" s="221"/>
      <c r="K87" s="221"/>
      <c r="L87" s="221"/>
      <c r="M87" s="221"/>
      <c r="N87" s="144"/>
    </row>
    <row r="88" spans="4:14" s="121" customFormat="1" hidden="1">
      <c r="D88" s="98"/>
      <c r="E88" s="88"/>
      <c r="F88" s="128"/>
      <c r="G88" s="56"/>
      <c r="H88" s="98"/>
      <c r="J88" s="221"/>
      <c r="K88" s="221"/>
      <c r="L88" s="221"/>
      <c r="M88" s="221"/>
      <c r="N88" s="144"/>
    </row>
    <row r="89" spans="4:14" s="121" customFormat="1" hidden="1">
      <c r="D89" s="98"/>
      <c r="E89" s="88"/>
      <c r="F89" s="128"/>
      <c r="G89" s="56"/>
      <c r="H89" s="98"/>
      <c r="J89" s="221"/>
      <c r="K89" s="221"/>
      <c r="L89" s="221"/>
      <c r="M89" s="221"/>
      <c r="N89" s="144"/>
    </row>
    <row r="90" spans="4:14" s="121" customFormat="1" hidden="1">
      <c r="D90" s="98"/>
      <c r="E90" s="88"/>
      <c r="F90" s="128"/>
      <c r="G90" s="56"/>
      <c r="H90" s="98"/>
      <c r="J90" s="221"/>
      <c r="K90" s="221"/>
      <c r="L90" s="221"/>
      <c r="M90" s="221"/>
      <c r="N90" s="144"/>
    </row>
    <row r="91" spans="4:14" s="121" customFormat="1" hidden="1">
      <c r="D91" s="98"/>
      <c r="E91" s="88"/>
      <c r="F91" s="128"/>
      <c r="G91" s="56"/>
      <c r="H91" s="98"/>
      <c r="J91" s="221"/>
      <c r="K91" s="221"/>
      <c r="L91" s="221"/>
      <c r="M91" s="221"/>
      <c r="N91" s="144"/>
    </row>
    <row r="92" spans="4:14" s="121" customFormat="1" hidden="1">
      <c r="D92" s="98"/>
      <c r="E92" s="88"/>
      <c r="F92" s="128"/>
      <c r="G92" s="56"/>
      <c r="H92" s="98"/>
      <c r="J92" s="221"/>
      <c r="K92" s="221"/>
      <c r="L92" s="221"/>
      <c r="M92" s="221"/>
      <c r="N92" s="144"/>
    </row>
    <row r="93" spans="4:14" s="121" customFormat="1" hidden="1">
      <c r="D93" s="98"/>
      <c r="E93" s="88"/>
      <c r="F93" s="128"/>
      <c r="G93" s="56"/>
      <c r="H93" s="98"/>
      <c r="J93" s="221"/>
      <c r="K93" s="221"/>
      <c r="L93" s="221"/>
      <c r="M93" s="221"/>
      <c r="N93" s="144"/>
    </row>
    <row r="94" spans="4:14" s="121" customFormat="1" hidden="1">
      <c r="D94" s="98"/>
      <c r="E94" s="88"/>
      <c r="F94" s="128"/>
      <c r="G94" s="56"/>
      <c r="H94" s="98"/>
      <c r="J94" s="221"/>
      <c r="K94" s="221"/>
      <c r="L94" s="221"/>
      <c r="M94" s="221"/>
      <c r="N94" s="144"/>
    </row>
    <row r="95" spans="4:14" s="121" customFormat="1" hidden="1">
      <c r="D95" s="98"/>
      <c r="E95" s="88"/>
      <c r="F95" s="128"/>
      <c r="G95" s="56"/>
      <c r="H95" s="98"/>
      <c r="J95" s="221"/>
      <c r="K95" s="221"/>
      <c r="L95" s="221"/>
      <c r="M95" s="221"/>
      <c r="N95" s="144"/>
    </row>
    <row r="96" spans="4:14" s="121" customFormat="1" hidden="1">
      <c r="D96" s="98"/>
      <c r="E96" s="88"/>
      <c r="F96" s="128"/>
      <c r="G96" s="56"/>
      <c r="H96" s="98"/>
      <c r="J96" s="221"/>
      <c r="K96" s="221"/>
      <c r="L96" s="221"/>
      <c r="M96" s="221"/>
      <c r="N96" s="144"/>
    </row>
    <row r="97" spans="4:14" s="121" customFormat="1" hidden="1">
      <c r="D97" s="98"/>
      <c r="E97" s="88"/>
      <c r="F97" s="128"/>
      <c r="G97" s="56"/>
      <c r="H97" s="98"/>
      <c r="J97" s="221"/>
      <c r="K97" s="221"/>
      <c r="L97" s="221"/>
      <c r="M97" s="221"/>
      <c r="N97" s="144"/>
    </row>
    <row r="98" spans="4:14" s="121" customFormat="1" hidden="1">
      <c r="D98" s="98"/>
      <c r="E98" s="88"/>
      <c r="F98" s="128"/>
      <c r="G98" s="56"/>
      <c r="H98" s="98"/>
      <c r="J98" s="221"/>
      <c r="K98" s="221"/>
      <c r="L98" s="221"/>
      <c r="M98" s="221"/>
      <c r="N98" s="144"/>
    </row>
    <row r="99" spans="4:14" s="121" customFormat="1" hidden="1">
      <c r="D99" s="98"/>
      <c r="E99" s="88"/>
      <c r="F99" s="128"/>
      <c r="G99" s="56"/>
      <c r="H99" s="98"/>
      <c r="J99" s="221"/>
      <c r="K99" s="221"/>
      <c r="L99" s="221"/>
      <c r="M99" s="221"/>
      <c r="N99" s="144"/>
    </row>
    <row r="100" spans="4:14" s="121" customFormat="1" hidden="1">
      <c r="D100" s="98"/>
      <c r="E100" s="88"/>
      <c r="F100" s="128"/>
      <c r="G100" s="56"/>
      <c r="H100" s="98"/>
      <c r="J100" s="221"/>
      <c r="K100" s="221"/>
      <c r="L100" s="221"/>
      <c r="M100" s="221"/>
      <c r="N100" s="144"/>
    </row>
    <row r="101" spans="4:14" s="121" customFormat="1" hidden="1">
      <c r="D101" s="98"/>
      <c r="E101" s="88"/>
      <c r="F101" s="128"/>
      <c r="G101" s="56"/>
      <c r="H101" s="98"/>
      <c r="J101" s="221"/>
      <c r="K101" s="221"/>
      <c r="L101" s="221"/>
      <c r="M101" s="221"/>
      <c r="N101" s="144"/>
    </row>
    <row r="102" spans="4:14" s="121" customFormat="1" hidden="1">
      <c r="D102" s="98"/>
      <c r="E102" s="88"/>
      <c r="F102" s="128"/>
      <c r="G102" s="56"/>
      <c r="H102" s="98"/>
      <c r="J102" s="221"/>
      <c r="K102" s="221"/>
      <c r="L102" s="221"/>
      <c r="M102" s="221"/>
      <c r="N102" s="144"/>
    </row>
    <row r="103" spans="4:14" s="121" customFormat="1" hidden="1">
      <c r="D103" s="98"/>
      <c r="E103" s="88"/>
      <c r="F103" s="128"/>
      <c r="G103" s="56"/>
      <c r="H103" s="98"/>
      <c r="J103" s="221"/>
      <c r="K103" s="221"/>
      <c r="L103" s="221"/>
      <c r="M103" s="221"/>
      <c r="N103" s="144"/>
    </row>
    <row r="104" spans="4:14" s="121" customFormat="1" hidden="1">
      <c r="D104" s="98"/>
      <c r="E104" s="88"/>
      <c r="F104" s="128"/>
      <c r="G104" s="56"/>
      <c r="H104" s="98"/>
      <c r="J104" s="221"/>
      <c r="K104" s="221"/>
      <c r="L104" s="221"/>
      <c r="M104" s="221"/>
      <c r="N104" s="144"/>
    </row>
    <row r="105" spans="4:14" s="121" customFormat="1" hidden="1">
      <c r="D105" s="98"/>
      <c r="E105" s="88"/>
      <c r="F105" s="128"/>
      <c r="G105" s="56"/>
      <c r="H105" s="98"/>
      <c r="J105" s="221"/>
      <c r="K105" s="221"/>
      <c r="L105" s="221"/>
      <c r="M105" s="221"/>
      <c r="N105" s="144"/>
    </row>
    <row r="106" spans="4:14" s="121" customFormat="1" hidden="1">
      <c r="D106" s="98"/>
      <c r="E106" s="88"/>
      <c r="F106" s="128"/>
      <c r="G106" s="56"/>
      <c r="H106" s="98"/>
      <c r="J106" s="221"/>
      <c r="K106" s="221"/>
      <c r="L106" s="221"/>
      <c r="M106" s="221"/>
      <c r="N106" s="144"/>
    </row>
    <row r="107" spans="4:14" s="121" customFormat="1" hidden="1">
      <c r="D107" s="98"/>
      <c r="E107" s="88"/>
      <c r="F107" s="128"/>
      <c r="G107" s="56"/>
      <c r="H107" s="98"/>
      <c r="J107" s="221"/>
      <c r="K107" s="221"/>
      <c r="L107" s="221"/>
      <c r="M107" s="221"/>
      <c r="N107" s="144"/>
    </row>
    <row r="108" spans="4:14" s="121" customFormat="1" hidden="1">
      <c r="D108" s="98"/>
      <c r="E108" s="88"/>
      <c r="F108" s="128"/>
      <c r="G108" s="56"/>
      <c r="H108" s="98"/>
      <c r="J108" s="221"/>
      <c r="K108" s="221"/>
      <c r="L108" s="221"/>
      <c r="M108" s="221"/>
      <c r="N108" s="144"/>
    </row>
    <row r="109" spans="4:14" s="121" customFormat="1" hidden="1">
      <c r="D109" s="98"/>
      <c r="E109" s="88"/>
      <c r="F109" s="128"/>
      <c r="G109" s="56"/>
      <c r="H109" s="98"/>
      <c r="J109" s="221"/>
      <c r="K109" s="221"/>
      <c r="L109" s="221"/>
      <c r="M109" s="221"/>
      <c r="N109" s="144"/>
    </row>
    <row r="110" spans="4:14" s="121" customFormat="1" hidden="1">
      <c r="D110" s="98"/>
      <c r="E110" s="88"/>
      <c r="F110" s="128"/>
      <c r="G110" s="56"/>
      <c r="H110" s="98"/>
      <c r="J110" s="221"/>
      <c r="K110" s="221"/>
      <c r="L110" s="221"/>
      <c r="M110" s="221"/>
      <c r="N110" s="144"/>
    </row>
    <row r="111" spans="4:14" s="121" customFormat="1" hidden="1">
      <c r="D111" s="98"/>
      <c r="E111" s="88"/>
      <c r="F111" s="128"/>
      <c r="G111" s="56"/>
      <c r="H111" s="98"/>
      <c r="J111" s="221"/>
      <c r="K111" s="221"/>
      <c r="L111" s="221"/>
      <c r="M111" s="221"/>
      <c r="N111" s="144"/>
    </row>
    <row r="112" spans="4:14" s="121" customFormat="1" hidden="1">
      <c r="D112" s="98"/>
      <c r="E112" s="88"/>
      <c r="F112" s="128"/>
      <c r="G112" s="56"/>
      <c r="H112" s="98"/>
      <c r="J112" s="221"/>
      <c r="K112" s="221"/>
      <c r="L112" s="221"/>
      <c r="M112" s="221"/>
      <c r="N112" s="144"/>
    </row>
    <row r="113" spans="4:14" s="121" customFormat="1" hidden="1">
      <c r="D113" s="98"/>
      <c r="E113" s="88"/>
      <c r="F113" s="128"/>
      <c r="G113" s="56"/>
      <c r="H113" s="98"/>
      <c r="J113" s="221"/>
      <c r="K113" s="221"/>
      <c r="L113" s="221"/>
      <c r="M113" s="221"/>
      <c r="N113" s="144"/>
    </row>
    <row r="114" spans="4:14" s="121" customFormat="1" hidden="1">
      <c r="D114" s="98"/>
      <c r="E114" s="88"/>
      <c r="F114" s="128"/>
      <c r="G114" s="56"/>
      <c r="H114" s="98"/>
      <c r="J114" s="221"/>
      <c r="K114" s="221"/>
      <c r="L114" s="221"/>
      <c r="M114" s="221"/>
      <c r="N114" s="144"/>
    </row>
    <row r="115" spans="4:14" s="121" customFormat="1" hidden="1">
      <c r="D115" s="98"/>
      <c r="E115" s="88"/>
      <c r="F115" s="128"/>
      <c r="G115" s="56"/>
      <c r="H115" s="98"/>
      <c r="J115" s="221"/>
      <c r="K115" s="221"/>
      <c r="L115" s="221"/>
      <c r="M115" s="221"/>
      <c r="N115" s="144"/>
    </row>
    <row r="116" spans="4:14" s="121" customFormat="1" hidden="1">
      <c r="D116" s="98"/>
      <c r="E116" s="88"/>
      <c r="F116" s="128"/>
      <c r="G116" s="56"/>
      <c r="H116" s="98"/>
      <c r="J116" s="221"/>
      <c r="K116" s="221"/>
      <c r="L116" s="221"/>
      <c r="M116" s="221"/>
      <c r="N116" s="144"/>
    </row>
    <row r="117" spans="4:14" s="121" customFormat="1" hidden="1">
      <c r="D117" s="98"/>
      <c r="E117" s="88"/>
      <c r="F117" s="128"/>
      <c r="G117" s="56"/>
      <c r="H117" s="98"/>
      <c r="J117" s="221"/>
      <c r="K117" s="221"/>
      <c r="L117" s="221"/>
      <c r="M117" s="221"/>
      <c r="N117" s="144"/>
    </row>
    <row r="118" spans="4:14" s="121" customFormat="1" hidden="1">
      <c r="D118" s="98"/>
      <c r="E118" s="88"/>
      <c r="F118" s="128"/>
      <c r="G118" s="56"/>
      <c r="H118" s="98"/>
      <c r="J118" s="221"/>
      <c r="K118" s="221"/>
      <c r="L118" s="221"/>
      <c r="M118" s="221"/>
      <c r="N118" s="144"/>
    </row>
    <row r="119" spans="4:14" s="121" customFormat="1" hidden="1">
      <c r="D119" s="98"/>
      <c r="E119" s="88"/>
      <c r="F119" s="128"/>
      <c r="G119" s="56"/>
      <c r="H119" s="98"/>
      <c r="J119" s="221"/>
      <c r="K119" s="221"/>
      <c r="L119" s="221"/>
      <c r="M119" s="221"/>
      <c r="N119" s="144"/>
    </row>
    <row r="120" spans="4:14" s="121" customFormat="1" hidden="1">
      <c r="D120" s="98"/>
      <c r="E120" s="88"/>
      <c r="F120" s="128"/>
      <c r="G120" s="56"/>
      <c r="H120" s="98"/>
      <c r="J120" s="221"/>
      <c r="K120" s="221"/>
      <c r="L120" s="221"/>
      <c r="M120" s="221"/>
      <c r="N120" s="144"/>
    </row>
    <row r="121" spans="4:14" s="121" customFormat="1" hidden="1">
      <c r="D121" s="98"/>
      <c r="E121" s="88"/>
      <c r="F121" s="128"/>
      <c r="G121" s="56"/>
      <c r="H121" s="98"/>
      <c r="J121" s="221"/>
      <c r="K121" s="221"/>
      <c r="L121" s="221"/>
      <c r="M121" s="221"/>
      <c r="N121" s="144"/>
    </row>
    <row r="122" spans="4:14" s="121" customFormat="1" hidden="1">
      <c r="D122" s="98"/>
      <c r="E122" s="88"/>
      <c r="F122" s="128"/>
      <c r="G122" s="56"/>
      <c r="H122" s="98"/>
      <c r="J122" s="221"/>
      <c r="K122" s="221"/>
      <c r="L122" s="221"/>
      <c r="M122" s="221"/>
      <c r="N122" s="144"/>
    </row>
    <row r="123" spans="4:14" s="121" customFormat="1" hidden="1">
      <c r="D123" s="98"/>
      <c r="E123" s="88"/>
      <c r="F123" s="128"/>
      <c r="G123" s="56"/>
      <c r="H123" s="98"/>
      <c r="J123" s="221"/>
      <c r="K123" s="221"/>
      <c r="L123" s="221"/>
      <c r="M123" s="221"/>
      <c r="N123" s="144"/>
    </row>
    <row r="124" spans="4:14" s="121" customFormat="1" hidden="1">
      <c r="D124" s="98"/>
      <c r="E124" s="88"/>
      <c r="F124" s="128"/>
      <c r="G124" s="56"/>
      <c r="H124" s="98"/>
      <c r="J124" s="221"/>
      <c r="K124" s="221"/>
      <c r="L124" s="221"/>
      <c r="M124" s="221"/>
      <c r="N124" s="144"/>
    </row>
    <row r="125" spans="4:14" s="121" customFormat="1" hidden="1">
      <c r="D125" s="98"/>
      <c r="E125" s="88"/>
      <c r="F125" s="128"/>
      <c r="G125" s="56"/>
      <c r="H125" s="98"/>
      <c r="J125" s="221"/>
      <c r="K125" s="221"/>
      <c r="L125" s="221"/>
      <c r="M125" s="221"/>
      <c r="N125" s="144"/>
    </row>
    <row r="126" spans="4:14" s="121" customFormat="1" hidden="1">
      <c r="D126" s="98"/>
      <c r="E126" s="88"/>
      <c r="F126" s="128"/>
      <c r="G126" s="56"/>
      <c r="H126" s="98"/>
      <c r="J126" s="221"/>
      <c r="K126" s="221"/>
      <c r="L126" s="221"/>
      <c r="M126" s="221"/>
      <c r="N126" s="144"/>
    </row>
    <row r="127" spans="4:14" s="121" customFormat="1" hidden="1">
      <c r="D127" s="98"/>
      <c r="E127" s="88"/>
      <c r="F127" s="128"/>
      <c r="G127" s="56"/>
      <c r="H127" s="98"/>
      <c r="J127" s="221"/>
      <c r="K127" s="221"/>
      <c r="L127" s="221"/>
      <c r="M127" s="221"/>
      <c r="N127" s="144"/>
    </row>
    <row r="128" spans="4:14" s="121" customFormat="1" hidden="1">
      <c r="D128" s="98"/>
      <c r="E128" s="88"/>
      <c r="F128" s="128"/>
      <c r="G128" s="56"/>
      <c r="H128" s="98"/>
      <c r="J128" s="221"/>
      <c r="K128" s="221"/>
      <c r="L128" s="221"/>
      <c r="M128" s="221"/>
      <c r="N128" s="144"/>
    </row>
    <row r="129" spans="4:14" s="121" customFormat="1" hidden="1">
      <c r="D129" s="98"/>
      <c r="E129" s="88"/>
      <c r="F129" s="128"/>
      <c r="G129" s="56"/>
      <c r="H129" s="98"/>
      <c r="J129" s="221"/>
      <c r="K129" s="221"/>
      <c r="L129" s="221"/>
      <c r="M129" s="221"/>
      <c r="N129" s="144"/>
    </row>
    <row r="130" spans="4:14" s="121" customFormat="1" hidden="1">
      <c r="D130" s="98"/>
      <c r="E130" s="88"/>
      <c r="F130" s="128"/>
      <c r="G130" s="56"/>
      <c r="H130" s="98"/>
      <c r="J130" s="221"/>
      <c r="K130" s="221"/>
      <c r="L130" s="221"/>
      <c r="M130" s="221"/>
      <c r="N130" s="144"/>
    </row>
    <row r="131" spans="4:14" s="121" customFormat="1" hidden="1">
      <c r="D131" s="98"/>
      <c r="E131" s="88"/>
      <c r="F131" s="128"/>
      <c r="G131" s="56"/>
      <c r="H131" s="98"/>
      <c r="J131" s="221"/>
      <c r="K131" s="221"/>
      <c r="L131" s="221"/>
      <c r="M131" s="221"/>
      <c r="N131" s="144"/>
    </row>
    <row r="132" spans="4:14" s="121" customFormat="1" hidden="1">
      <c r="D132" s="98"/>
      <c r="E132" s="88"/>
      <c r="F132" s="128"/>
      <c r="G132" s="56"/>
      <c r="H132" s="98"/>
      <c r="J132" s="221"/>
      <c r="K132" s="221"/>
      <c r="L132" s="221"/>
      <c r="M132" s="221"/>
      <c r="N132" s="144"/>
    </row>
    <row r="133" spans="4:14" s="121" customFormat="1" hidden="1">
      <c r="D133" s="98"/>
      <c r="E133" s="88"/>
      <c r="F133" s="128"/>
      <c r="G133" s="56"/>
      <c r="H133" s="98"/>
      <c r="J133" s="221"/>
      <c r="K133" s="221"/>
      <c r="L133" s="221"/>
      <c r="M133" s="221"/>
      <c r="N133" s="144"/>
    </row>
    <row r="134" spans="4:14" s="121" customFormat="1" hidden="1">
      <c r="D134" s="98"/>
      <c r="E134" s="88"/>
      <c r="F134" s="128"/>
      <c r="G134" s="56"/>
      <c r="H134" s="98"/>
      <c r="J134" s="221"/>
      <c r="K134" s="221"/>
      <c r="L134" s="221"/>
      <c r="M134" s="221"/>
      <c r="N134" s="144"/>
    </row>
    <row r="135" spans="4:14" s="121" customFormat="1" hidden="1">
      <c r="D135" s="98"/>
      <c r="E135" s="88"/>
      <c r="F135" s="128"/>
      <c r="G135" s="56"/>
      <c r="H135" s="98"/>
      <c r="J135" s="221"/>
      <c r="K135" s="221"/>
      <c r="L135" s="221"/>
      <c r="M135" s="221"/>
      <c r="N135" s="144"/>
    </row>
    <row r="136" spans="4:14" s="121" customFormat="1" hidden="1">
      <c r="D136" s="98"/>
      <c r="E136" s="88"/>
      <c r="F136" s="128"/>
      <c r="G136" s="56"/>
      <c r="H136" s="98"/>
      <c r="J136" s="221"/>
      <c r="K136" s="221"/>
      <c r="L136" s="221"/>
      <c r="M136" s="221"/>
      <c r="N136" s="144"/>
    </row>
    <row r="137" spans="4:14" s="121" customFormat="1" hidden="1">
      <c r="D137" s="98"/>
      <c r="E137" s="88"/>
      <c r="F137" s="128"/>
      <c r="G137" s="56"/>
      <c r="H137" s="98"/>
      <c r="J137" s="221"/>
      <c r="K137" s="221"/>
      <c r="L137" s="221"/>
      <c r="M137" s="221"/>
      <c r="N137" s="144"/>
    </row>
    <row r="138" spans="4:14" s="121" customFormat="1" hidden="1">
      <c r="D138" s="98"/>
      <c r="E138" s="88"/>
      <c r="F138" s="128"/>
      <c r="G138" s="56"/>
      <c r="H138" s="98"/>
      <c r="J138" s="221"/>
      <c r="K138" s="221"/>
      <c r="L138" s="221"/>
      <c r="M138" s="221"/>
      <c r="N138" s="144"/>
    </row>
    <row r="139" spans="4:14" s="121" customFormat="1" hidden="1">
      <c r="D139" s="98"/>
      <c r="E139" s="88"/>
      <c r="F139" s="128"/>
      <c r="G139" s="56"/>
      <c r="H139" s="98"/>
      <c r="J139" s="221"/>
      <c r="K139" s="221"/>
      <c r="L139" s="221"/>
      <c r="M139" s="221"/>
      <c r="N139" s="144"/>
    </row>
    <row r="140" spans="4:14" s="121" customFormat="1" hidden="1">
      <c r="D140" s="98"/>
      <c r="E140" s="88"/>
      <c r="F140" s="128"/>
      <c r="G140" s="56"/>
      <c r="H140" s="98"/>
      <c r="J140" s="221"/>
      <c r="K140" s="221"/>
      <c r="L140" s="221"/>
      <c r="M140" s="221"/>
      <c r="N140" s="144"/>
    </row>
    <row r="141" spans="4:14" s="121" customFormat="1" hidden="1">
      <c r="D141" s="98"/>
      <c r="E141" s="88"/>
      <c r="F141" s="128"/>
      <c r="G141" s="56"/>
      <c r="H141" s="98"/>
      <c r="J141" s="221"/>
      <c r="K141" s="221"/>
      <c r="L141" s="221"/>
      <c r="M141" s="221"/>
      <c r="N141" s="144"/>
    </row>
    <row r="142" spans="4:14" s="121" customFormat="1" hidden="1">
      <c r="D142" s="98"/>
      <c r="E142" s="88"/>
      <c r="F142" s="128"/>
      <c r="G142" s="56"/>
      <c r="H142" s="98"/>
      <c r="J142" s="221"/>
      <c r="K142" s="221"/>
      <c r="L142" s="221"/>
      <c r="M142" s="221"/>
      <c r="N142" s="144"/>
    </row>
    <row r="143" spans="4:14" s="121" customFormat="1" hidden="1">
      <c r="D143" s="98"/>
      <c r="E143" s="88"/>
      <c r="F143" s="128"/>
      <c r="G143" s="56"/>
      <c r="H143" s="98"/>
      <c r="J143" s="221"/>
      <c r="K143" s="221"/>
      <c r="L143" s="221"/>
      <c r="M143" s="221"/>
      <c r="N143" s="144"/>
    </row>
    <row r="144" spans="4:14" s="121" customFormat="1" hidden="1">
      <c r="D144" s="98"/>
      <c r="E144" s="88"/>
      <c r="F144" s="128"/>
      <c r="G144" s="56"/>
      <c r="H144" s="98"/>
      <c r="J144" s="221"/>
      <c r="K144" s="221"/>
      <c r="L144" s="221"/>
      <c r="M144" s="221"/>
      <c r="N144" s="144"/>
    </row>
    <row r="145" spans="4:14" s="121" customFormat="1" hidden="1">
      <c r="D145" s="98"/>
      <c r="E145" s="88"/>
      <c r="F145" s="128"/>
      <c r="G145" s="56"/>
      <c r="H145" s="98"/>
      <c r="J145" s="221"/>
      <c r="K145" s="221"/>
      <c r="L145" s="221"/>
      <c r="M145" s="221"/>
      <c r="N145" s="144"/>
    </row>
    <row r="146" spans="4:14" s="121" customFormat="1" hidden="1">
      <c r="D146" s="98"/>
      <c r="E146" s="88"/>
      <c r="F146" s="128"/>
      <c r="G146" s="56"/>
      <c r="H146" s="98"/>
      <c r="J146" s="221"/>
      <c r="K146" s="221"/>
      <c r="L146" s="221"/>
      <c r="M146" s="221"/>
      <c r="N146" s="144"/>
    </row>
    <row r="147" spans="4:14" s="121" customFormat="1" hidden="1">
      <c r="D147" s="98"/>
      <c r="E147" s="88"/>
      <c r="F147" s="128"/>
      <c r="G147" s="56"/>
      <c r="H147" s="98"/>
      <c r="J147" s="221"/>
      <c r="K147" s="221"/>
      <c r="L147" s="221"/>
      <c r="M147" s="221"/>
      <c r="N147" s="144"/>
    </row>
    <row r="148" spans="4:14" s="121" customFormat="1" hidden="1">
      <c r="D148" s="98"/>
      <c r="E148" s="88"/>
      <c r="F148" s="128"/>
      <c r="G148" s="56"/>
      <c r="H148" s="98"/>
      <c r="J148" s="221"/>
      <c r="K148" s="221"/>
      <c r="L148" s="221"/>
      <c r="M148" s="221"/>
      <c r="N148" s="144"/>
    </row>
    <row r="149" spans="4:14" s="121" customFormat="1" hidden="1">
      <c r="D149" s="98"/>
      <c r="E149" s="88"/>
      <c r="F149" s="128"/>
      <c r="G149" s="56"/>
      <c r="H149" s="98"/>
      <c r="J149" s="221"/>
      <c r="K149" s="221"/>
      <c r="L149" s="221"/>
      <c r="M149" s="221"/>
      <c r="N149" s="144"/>
    </row>
    <row r="150" spans="4:14" s="121" customFormat="1" hidden="1">
      <c r="D150" s="98"/>
      <c r="E150" s="88"/>
      <c r="F150" s="128"/>
      <c r="G150" s="56"/>
      <c r="H150" s="98"/>
      <c r="J150" s="221"/>
      <c r="K150" s="221"/>
      <c r="L150" s="221"/>
      <c r="M150" s="221"/>
      <c r="N150" s="144"/>
    </row>
    <row r="151" spans="4:14" s="121" customFormat="1" hidden="1">
      <c r="D151" s="98"/>
      <c r="E151" s="88"/>
      <c r="F151" s="128"/>
      <c r="G151" s="56"/>
      <c r="H151" s="98"/>
      <c r="J151" s="221"/>
      <c r="K151" s="221"/>
      <c r="L151" s="221"/>
      <c r="M151" s="221"/>
      <c r="N151" s="144"/>
    </row>
    <row r="152" spans="4:14" s="121" customFormat="1" hidden="1">
      <c r="D152" s="98"/>
      <c r="E152" s="88"/>
      <c r="F152" s="128"/>
      <c r="G152" s="56"/>
      <c r="H152" s="98"/>
      <c r="J152" s="221"/>
      <c r="K152" s="221"/>
      <c r="L152" s="221"/>
      <c r="M152" s="221"/>
      <c r="N152" s="144"/>
    </row>
    <row r="153" spans="4:14" s="121" customFormat="1" hidden="1">
      <c r="D153" s="98"/>
      <c r="E153" s="88"/>
      <c r="F153" s="128"/>
      <c r="G153" s="56"/>
      <c r="H153" s="98"/>
      <c r="J153" s="221"/>
      <c r="K153" s="221"/>
      <c r="L153" s="221"/>
      <c r="M153" s="221"/>
      <c r="N153" s="144"/>
    </row>
    <row r="154" spans="4:14" s="121" customFormat="1" hidden="1">
      <c r="D154" s="98"/>
      <c r="E154" s="88"/>
      <c r="F154" s="128"/>
      <c r="G154" s="56"/>
      <c r="H154" s="98"/>
      <c r="J154" s="221"/>
      <c r="K154" s="221"/>
      <c r="L154" s="221"/>
      <c r="M154" s="221"/>
      <c r="N154" s="144"/>
    </row>
    <row r="155" spans="4:14" s="121" customFormat="1" hidden="1">
      <c r="D155" s="98"/>
      <c r="E155" s="88"/>
      <c r="F155" s="128"/>
      <c r="G155" s="56"/>
      <c r="H155" s="98"/>
      <c r="J155" s="221"/>
      <c r="K155" s="221"/>
      <c r="L155" s="221"/>
      <c r="M155" s="221"/>
      <c r="N155" s="144"/>
    </row>
    <row r="156" spans="4:14" s="121" customFormat="1" hidden="1">
      <c r="D156" s="98"/>
      <c r="E156" s="88"/>
      <c r="F156" s="128"/>
      <c r="G156" s="56"/>
      <c r="H156" s="98"/>
      <c r="J156" s="221"/>
      <c r="K156" s="221"/>
      <c r="L156" s="221"/>
      <c r="M156" s="221"/>
      <c r="N156" s="144"/>
    </row>
    <row r="157" spans="4:14" s="121" customFormat="1" hidden="1">
      <c r="D157" s="98"/>
      <c r="E157" s="88"/>
      <c r="F157" s="128"/>
      <c r="G157" s="56"/>
      <c r="H157" s="98"/>
      <c r="J157" s="221"/>
      <c r="K157" s="221"/>
      <c r="L157" s="221"/>
      <c r="M157" s="221"/>
      <c r="N157" s="144"/>
    </row>
    <row r="158" spans="4:14" s="121" customFormat="1" hidden="1">
      <c r="D158" s="98"/>
      <c r="E158" s="88"/>
      <c r="F158" s="128"/>
      <c r="G158" s="56"/>
      <c r="H158" s="98"/>
      <c r="J158" s="221"/>
      <c r="K158" s="221"/>
      <c r="L158" s="221"/>
      <c r="M158" s="221"/>
      <c r="N158" s="144"/>
    </row>
    <row r="159" spans="4:14" s="121" customFormat="1" hidden="1">
      <c r="D159" s="98"/>
      <c r="E159" s="88"/>
      <c r="F159" s="128"/>
      <c r="G159" s="56"/>
      <c r="H159" s="98"/>
      <c r="J159" s="221"/>
      <c r="K159" s="221"/>
      <c r="L159" s="221"/>
      <c r="M159" s="221"/>
      <c r="N159" s="144"/>
    </row>
    <row r="160" spans="4:14" s="121" customFormat="1" hidden="1">
      <c r="D160" s="98"/>
      <c r="E160" s="88"/>
      <c r="F160" s="128"/>
      <c r="G160" s="56"/>
      <c r="H160" s="98"/>
      <c r="J160" s="221"/>
      <c r="K160" s="221"/>
      <c r="L160" s="221"/>
      <c r="M160" s="221"/>
      <c r="N160" s="144"/>
    </row>
    <row r="161" spans="4:14" s="121" customFormat="1" hidden="1">
      <c r="D161" s="98"/>
      <c r="E161" s="88"/>
      <c r="F161" s="128"/>
      <c r="G161" s="56"/>
      <c r="H161" s="98"/>
      <c r="J161" s="221"/>
      <c r="K161" s="221"/>
      <c r="L161" s="221"/>
      <c r="M161" s="221"/>
      <c r="N161" s="144"/>
    </row>
    <row r="162" spans="4:14" s="121" customFormat="1" hidden="1">
      <c r="D162" s="98"/>
      <c r="E162" s="88"/>
      <c r="F162" s="128"/>
      <c r="G162" s="56"/>
      <c r="H162" s="98"/>
      <c r="J162" s="221"/>
      <c r="K162" s="221"/>
      <c r="L162" s="221"/>
      <c r="M162" s="221"/>
      <c r="N162" s="144"/>
    </row>
    <row r="163" spans="4:14" s="121" customFormat="1" hidden="1">
      <c r="D163" s="98"/>
      <c r="E163" s="88"/>
      <c r="F163" s="128"/>
      <c r="G163" s="56"/>
      <c r="H163" s="98"/>
      <c r="J163" s="221"/>
      <c r="K163" s="221"/>
      <c r="L163" s="221"/>
      <c r="M163" s="221"/>
      <c r="N163" s="144"/>
    </row>
    <row r="164" spans="4:14" s="121" customFormat="1" hidden="1">
      <c r="D164" s="98"/>
      <c r="E164" s="88"/>
      <c r="F164" s="128"/>
      <c r="G164" s="56"/>
      <c r="H164" s="98"/>
      <c r="J164" s="221"/>
      <c r="K164" s="221"/>
      <c r="L164" s="221"/>
      <c r="M164" s="221"/>
      <c r="N164" s="144"/>
    </row>
    <row r="165" spans="4:14" s="121" customFormat="1" hidden="1">
      <c r="D165" s="98"/>
      <c r="E165" s="88"/>
      <c r="F165" s="128"/>
      <c r="G165" s="56"/>
      <c r="H165" s="98"/>
      <c r="J165" s="221"/>
      <c r="K165" s="221"/>
      <c r="L165" s="221"/>
      <c r="M165" s="221"/>
      <c r="N165" s="144"/>
    </row>
    <row r="166" spans="4:14" s="121" customFormat="1" hidden="1">
      <c r="D166" s="98"/>
      <c r="E166" s="88"/>
      <c r="F166" s="128"/>
      <c r="G166" s="56"/>
      <c r="H166" s="98"/>
      <c r="J166" s="221"/>
      <c r="K166" s="221"/>
      <c r="L166" s="221"/>
      <c r="M166" s="221"/>
      <c r="N166" s="144"/>
    </row>
    <row r="167" spans="4:14" s="121" customFormat="1" hidden="1">
      <c r="D167" s="98"/>
      <c r="E167" s="88"/>
      <c r="F167" s="128"/>
      <c r="G167" s="56"/>
      <c r="H167" s="98"/>
      <c r="J167" s="221"/>
      <c r="K167" s="221"/>
      <c r="L167" s="221"/>
      <c r="M167" s="221"/>
      <c r="N167" s="144"/>
    </row>
    <row r="168" spans="4:14" s="121" customFormat="1" hidden="1">
      <c r="D168" s="98"/>
      <c r="E168" s="88"/>
      <c r="F168" s="128"/>
      <c r="G168" s="56"/>
      <c r="H168" s="98"/>
      <c r="J168" s="221"/>
      <c r="K168" s="221"/>
      <c r="L168" s="221"/>
      <c r="M168" s="221"/>
      <c r="N168" s="144"/>
    </row>
    <row r="169" spans="4:14" s="121" customFormat="1" hidden="1">
      <c r="D169" s="98"/>
      <c r="E169" s="88"/>
      <c r="F169" s="128"/>
      <c r="G169" s="56"/>
      <c r="H169" s="98"/>
      <c r="J169" s="221"/>
      <c r="K169" s="221"/>
      <c r="L169" s="221"/>
      <c r="M169" s="221"/>
      <c r="N169" s="144"/>
    </row>
    <row r="170" spans="4:14" s="121" customFormat="1" hidden="1">
      <c r="D170" s="98"/>
      <c r="E170" s="88"/>
      <c r="F170" s="128"/>
      <c r="G170" s="56"/>
      <c r="H170" s="98"/>
      <c r="J170" s="221"/>
      <c r="K170" s="221"/>
      <c r="L170" s="221"/>
      <c r="M170" s="221"/>
      <c r="N170" s="144"/>
    </row>
    <row r="171" spans="4:14" s="121" customFormat="1" hidden="1">
      <c r="D171" s="98"/>
      <c r="E171" s="88"/>
      <c r="F171" s="128"/>
      <c r="G171" s="56"/>
      <c r="H171" s="98"/>
      <c r="J171" s="221"/>
      <c r="K171" s="221"/>
      <c r="L171" s="221"/>
      <c r="M171" s="221"/>
      <c r="N171" s="144"/>
    </row>
    <row r="172" spans="4:14" s="121" customFormat="1" hidden="1">
      <c r="D172" s="98"/>
      <c r="E172" s="88"/>
      <c r="F172" s="128"/>
      <c r="G172" s="56"/>
      <c r="H172" s="98"/>
      <c r="J172" s="221"/>
      <c r="K172" s="221"/>
      <c r="L172" s="221"/>
      <c r="M172" s="221"/>
      <c r="N172" s="144"/>
    </row>
    <row r="173" spans="4:14" s="121" customFormat="1" hidden="1">
      <c r="D173" s="98"/>
      <c r="E173" s="88"/>
      <c r="F173" s="128"/>
      <c r="G173" s="56"/>
      <c r="H173" s="98"/>
      <c r="J173" s="221"/>
      <c r="K173" s="221"/>
      <c r="L173" s="221"/>
      <c r="M173" s="221"/>
      <c r="N173" s="144"/>
    </row>
    <row r="174" spans="4:14" s="121" customFormat="1" hidden="1">
      <c r="D174" s="98"/>
      <c r="E174" s="88"/>
      <c r="F174" s="128"/>
      <c r="G174" s="56"/>
      <c r="H174" s="98"/>
      <c r="J174" s="221"/>
      <c r="K174" s="221"/>
      <c r="L174" s="221"/>
      <c r="M174" s="221"/>
      <c r="N174" s="144"/>
    </row>
    <row r="175" spans="4:14" s="121" customFormat="1" hidden="1">
      <c r="D175" s="98"/>
      <c r="E175" s="88"/>
      <c r="F175" s="128"/>
      <c r="G175" s="56"/>
      <c r="H175" s="98"/>
      <c r="J175" s="221"/>
      <c r="K175" s="221"/>
      <c r="L175" s="221"/>
      <c r="M175" s="221"/>
      <c r="N175" s="144"/>
    </row>
    <row r="176" spans="4:14" s="121" customFormat="1" hidden="1">
      <c r="D176" s="98"/>
      <c r="E176" s="88"/>
      <c r="F176" s="128"/>
      <c r="G176" s="56"/>
      <c r="H176" s="98"/>
      <c r="J176" s="221"/>
      <c r="K176" s="221"/>
      <c r="L176" s="221"/>
      <c r="M176" s="221"/>
      <c r="N176" s="144"/>
    </row>
    <row r="177" spans="4:14" s="121" customFormat="1" hidden="1">
      <c r="D177" s="98"/>
      <c r="E177" s="88"/>
      <c r="F177" s="128"/>
      <c r="G177" s="56"/>
      <c r="H177" s="98"/>
      <c r="J177" s="221"/>
      <c r="K177" s="221"/>
      <c r="L177" s="221"/>
      <c r="M177" s="221"/>
      <c r="N177" s="144"/>
    </row>
    <row r="178" spans="4:14" s="121" customFormat="1" hidden="1">
      <c r="D178" s="98"/>
      <c r="E178" s="88"/>
      <c r="F178" s="128"/>
      <c r="G178" s="56"/>
      <c r="H178" s="98"/>
      <c r="J178" s="221"/>
      <c r="K178" s="221"/>
      <c r="L178" s="221"/>
      <c r="M178" s="221"/>
      <c r="N178" s="144"/>
    </row>
    <row r="179" spans="4:14" s="121" customFormat="1" hidden="1">
      <c r="D179" s="98"/>
      <c r="E179" s="88"/>
      <c r="F179" s="128"/>
      <c r="G179" s="56"/>
      <c r="H179" s="98"/>
      <c r="J179" s="221"/>
      <c r="K179" s="221"/>
      <c r="L179" s="221"/>
      <c r="M179" s="221"/>
      <c r="N179" s="144"/>
    </row>
    <row r="180" spans="4:14" s="121" customFormat="1" hidden="1">
      <c r="D180" s="98"/>
      <c r="E180" s="88"/>
      <c r="F180" s="128"/>
      <c r="G180" s="56"/>
      <c r="H180" s="98"/>
      <c r="J180" s="221"/>
      <c r="K180" s="221"/>
      <c r="L180" s="221"/>
      <c r="M180" s="221"/>
      <c r="N180" s="144"/>
    </row>
    <row r="181" spans="4:14" s="121" customFormat="1" hidden="1">
      <c r="D181" s="98"/>
      <c r="E181" s="88"/>
      <c r="F181" s="128"/>
      <c r="G181" s="56"/>
      <c r="H181" s="98"/>
      <c r="J181" s="221"/>
      <c r="K181" s="221"/>
      <c r="L181" s="221"/>
      <c r="M181" s="221"/>
      <c r="N181" s="144"/>
    </row>
    <row r="182" spans="4:14" s="121" customFormat="1" hidden="1">
      <c r="D182" s="98"/>
      <c r="E182" s="88"/>
      <c r="F182" s="128"/>
      <c r="G182" s="56"/>
      <c r="H182" s="98"/>
      <c r="J182" s="221"/>
      <c r="K182" s="221"/>
      <c r="L182" s="221"/>
      <c r="M182" s="221"/>
      <c r="N182" s="144"/>
    </row>
    <row r="183" spans="4:14" s="121" customFormat="1" hidden="1">
      <c r="D183" s="98"/>
      <c r="E183" s="88"/>
      <c r="F183" s="128"/>
      <c r="G183" s="56"/>
      <c r="H183" s="98"/>
      <c r="J183" s="221"/>
      <c r="K183" s="221"/>
      <c r="L183" s="221"/>
      <c r="M183" s="221"/>
      <c r="N183" s="144"/>
    </row>
    <row r="184" spans="4:14" s="121" customFormat="1" hidden="1">
      <c r="D184" s="98"/>
      <c r="E184" s="88"/>
      <c r="F184" s="128"/>
      <c r="G184" s="56"/>
      <c r="H184" s="98"/>
      <c r="J184" s="221"/>
      <c r="K184" s="221"/>
      <c r="L184" s="221"/>
      <c r="M184" s="221"/>
      <c r="N184" s="144"/>
    </row>
    <row r="185" spans="4:14" s="121" customFormat="1" hidden="1">
      <c r="D185" s="98"/>
      <c r="E185" s="88"/>
      <c r="F185" s="128"/>
      <c r="G185" s="56"/>
      <c r="H185" s="98"/>
      <c r="J185" s="221"/>
      <c r="K185" s="221"/>
      <c r="L185" s="221"/>
      <c r="M185" s="221"/>
      <c r="N185" s="144"/>
    </row>
    <row r="186" spans="4:14" s="121" customFormat="1" hidden="1">
      <c r="D186" s="98"/>
      <c r="E186" s="88"/>
      <c r="F186" s="128"/>
      <c r="G186" s="56"/>
      <c r="H186" s="98"/>
      <c r="J186" s="221"/>
      <c r="K186" s="221"/>
      <c r="L186" s="221"/>
      <c r="M186" s="221"/>
      <c r="N186" s="144"/>
    </row>
    <row r="187" spans="4:14" s="121" customFormat="1" hidden="1">
      <c r="D187" s="98"/>
      <c r="E187" s="88"/>
      <c r="F187" s="128"/>
      <c r="G187" s="56"/>
      <c r="H187" s="98"/>
      <c r="J187" s="221"/>
      <c r="K187" s="221"/>
      <c r="L187" s="221"/>
      <c r="M187" s="221"/>
      <c r="N187" s="144"/>
    </row>
    <row r="188" spans="4:14" s="121" customFormat="1" hidden="1">
      <c r="D188" s="98"/>
      <c r="E188" s="88"/>
      <c r="F188" s="128"/>
      <c r="G188" s="56"/>
      <c r="H188" s="98"/>
      <c r="J188" s="221"/>
      <c r="K188" s="221"/>
      <c r="L188" s="221"/>
      <c r="M188" s="221"/>
      <c r="N188" s="144"/>
    </row>
    <row r="189" spans="4:14" s="121" customFormat="1" hidden="1">
      <c r="D189" s="98"/>
      <c r="E189" s="88"/>
      <c r="F189" s="128"/>
      <c r="G189" s="56"/>
      <c r="H189" s="98"/>
      <c r="J189" s="221"/>
      <c r="K189" s="221"/>
      <c r="L189" s="221"/>
      <c r="M189" s="221"/>
      <c r="N189" s="144"/>
    </row>
    <row r="190" spans="4:14" s="121" customFormat="1" hidden="1">
      <c r="D190" s="98"/>
      <c r="E190" s="88"/>
      <c r="F190" s="128"/>
      <c r="G190" s="56"/>
      <c r="H190" s="98"/>
      <c r="J190" s="221"/>
      <c r="K190" s="221"/>
      <c r="L190" s="221"/>
      <c r="M190" s="221"/>
      <c r="N190" s="144"/>
    </row>
    <row r="191" spans="4:14" s="121" customFormat="1" hidden="1">
      <c r="D191" s="98"/>
      <c r="E191" s="88"/>
      <c r="F191" s="128"/>
      <c r="G191" s="56"/>
      <c r="H191" s="98"/>
      <c r="J191" s="221"/>
      <c r="K191" s="221"/>
      <c r="L191" s="221"/>
      <c r="M191" s="221"/>
      <c r="N191" s="144"/>
    </row>
    <row r="192" spans="4:14" s="121" customFormat="1" hidden="1">
      <c r="D192" s="98"/>
      <c r="E192" s="88"/>
      <c r="F192" s="128"/>
      <c r="G192" s="56"/>
      <c r="H192" s="98"/>
      <c r="J192" s="221"/>
      <c r="K192" s="221"/>
      <c r="L192" s="221"/>
      <c r="M192" s="221"/>
      <c r="N192" s="144"/>
    </row>
    <row r="193" spans="4:14" s="121" customFormat="1" hidden="1">
      <c r="D193" s="98"/>
      <c r="E193" s="88"/>
      <c r="F193" s="128"/>
      <c r="G193" s="56"/>
      <c r="H193" s="98"/>
      <c r="J193" s="221"/>
      <c r="K193" s="221"/>
      <c r="L193" s="221"/>
      <c r="M193" s="221"/>
      <c r="N193" s="144"/>
    </row>
    <row r="194" spans="4:14" s="121" customFormat="1" hidden="1">
      <c r="D194" s="98"/>
      <c r="E194" s="88"/>
      <c r="F194" s="128"/>
      <c r="G194" s="56"/>
      <c r="H194" s="98"/>
      <c r="J194" s="221"/>
      <c r="K194" s="221"/>
      <c r="L194" s="221"/>
      <c r="M194" s="221"/>
      <c r="N194" s="144"/>
    </row>
    <row r="195" spans="4:14" s="121" customFormat="1" hidden="1">
      <c r="D195" s="98"/>
      <c r="E195" s="88"/>
      <c r="F195" s="128"/>
      <c r="G195" s="56"/>
      <c r="H195" s="98"/>
      <c r="J195" s="221"/>
      <c r="K195" s="221"/>
      <c r="L195" s="221"/>
      <c r="M195" s="221"/>
      <c r="N195" s="144"/>
    </row>
    <row r="196" spans="4:14" s="121" customFormat="1" hidden="1">
      <c r="D196" s="98"/>
      <c r="E196" s="88"/>
      <c r="F196" s="128"/>
      <c r="G196" s="56"/>
      <c r="H196" s="98"/>
      <c r="J196" s="221"/>
      <c r="K196" s="221"/>
      <c r="L196" s="221"/>
      <c r="M196" s="221"/>
      <c r="N196" s="144"/>
    </row>
    <row r="197" spans="4:14" s="121" customFormat="1" hidden="1">
      <c r="D197" s="98"/>
      <c r="E197" s="88"/>
      <c r="F197" s="128"/>
      <c r="G197" s="56"/>
      <c r="H197" s="98"/>
      <c r="J197" s="221"/>
      <c r="K197" s="221"/>
      <c r="L197" s="221"/>
      <c r="M197" s="221"/>
      <c r="N197" s="144"/>
    </row>
    <row r="198" spans="4:14" s="121" customFormat="1" hidden="1">
      <c r="D198" s="98"/>
      <c r="E198" s="88"/>
      <c r="F198" s="128"/>
      <c r="G198" s="56"/>
      <c r="H198" s="98"/>
      <c r="J198" s="221"/>
      <c r="K198" s="221"/>
      <c r="L198" s="221"/>
      <c r="M198" s="221"/>
      <c r="N198" s="144"/>
    </row>
    <row r="199" spans="4:14" s="121" customFormat="1" hidden="1">
      <c r="D199" s="98"/>
      <c r="E199" s="88"/>
      <c r="F199" s="128"/>
      <c r="G199" s="56"/>
      <c r="H199" s="98"/>
      <c r="J199" s="221"/>
      <c r="K199" s="221"/>
      <c r="L199" s="221"/>
      <c r="M199" s="221"/>
      <c r="N199" s="144"/>
    </row>
    <row r="200" spans="4:14" s="121" customFormat="1" hidden="1">
      <c r="D200" s="98"/>
      <c r="E200" s="88"/>
      <c r="F200" s="128"/>
      <c r="G200" s="56"/>
      <c r="H200" s="98"/>
      <c r="J200" s="221"/>
      <c r="K200" s="221"/>
      <c r="L200" s="221"/>
      <c r="M200" s="221"/>
      <c r="N200" s="144"/>
    </row>
    <row r="201" spans="4:14" s="121" customFormat="1" hidden="1">
      <c r="D201" s="98"/>
      <c r="E201" s="88"/>
      <c r="F201" s="128"/>
      <c r="G201" s="56"/>
      <c r="H201" s="98"/>
      <c r="J201" s="221"/>
      <c r="K201" s="221"/>
      <c r="L201" s="221"/>
      <c r="M201" s="221"/>
      <c r="N201" s="144"/>
    </row>
    <row r="202" spans="4:14" s="121" customFormat="1" hidden="1">
      <c r="D202" s="98"/>
      <c r="E202" s="88"/>
      <c r="F202" s="128"/>
      <c r="G202" s="56"/>
      <c r="H202" s="98"/>
      <c r="J202" s="221"/>
      <c r="K202" s="221"/>
      <c r="L202" s="221"/>
      <c r="M202" s="221"/>
      <c r="N202" s="144"/>
    </row>
    <row r="203" spans="4:14" s="121" customFormat="1" hidden="1">
      <c r="D203" s="98"/>
      <c r="E203" s="88"/>
      <c r="F203" s="128"/>
      <c r="G203" s="56"/>
      <c r="H203" s="98"/>
      <c r="J203" s="221"/>
      <c r="K203" s="221"/>
      <c r="L203" s="221"/>
      <c r="M203" s="221"/>
      <c r="N203" s="144"/>
    </row>
    <row r="204" spans="4:14" s="121" customFormat="1" hidden="1">
      <c r="D204" s="98"/>
      <c r="E204" s="88"/>
      <c r="F204" s="128"/>
      <c r="G204" s="56"/>
      <c r="H204" s="98"/>
      <c r="J204" s="221"/>
      <c r="K204" s="221"/>
      <c r="L204" s="221"/>
      <c r="M204" s="221"/>
      <c r="N204" s="144"/>
    </row>
    <row r="205" spans="4:14" s="121" customFormat="1" hidden="1">
      <c r="D205" s="98"/>
      <c r="E205" s="88"/>
      <c r="F205" s="128"/>
      <c r="G205" s="56"/>
      <c r="H205" s="98"/>
      <c r="J205" s="221"/>
      <c r="K205" s="221"/>
      <c r="L205" s="221"/>
      <c r="M205" s="221"/>
      <c r="N205" s="144"/>
    </row>
    <row r="206" spans="4:14" s="121" customFormat="1" hidden="1">
      <c r="D206" s="98"/>
      <c r="E206" s="88"/>
      <c r="F206" s="128"/>
      <c r="G206" s="56"/>
      <c r="H206" s="98"/>
      <c r="J206" s="221"/>
      <c r="K206" s="221"/>
      <c r="L206" s="221"/>
      <c r="M206" s="221"/>
      <c r="N206" s="144"/>
    </row>
    <row r="207" spans="4:14" s="121" customFormat="1" hidden="1">
      <c r="D207" s="98"/>
      <c r="E207" s="88"/>
      <c r="F207" s="128"/>
      <c r="G207" s="56"/>
      <c r="H207" s="98"/>
      <c r="J207" s="221"/>
      <c r="K207" s="221"/>
      <c r="L207" s="221"/>
      <c r="M207" s="221"/>
      <c r="N207" s="144"/>
    </row>
    <row r="208" spans="4:14" s="121" customFormat="1" hidden="1">
      <c r="D208" s="98"/>
      <c r="E208" s="88"/>
      <c r="F208" s="128"/>
      <c r="G208" s="56"/>
      <c r="H208" s="98"/>
      <c r="J208" s="221"/>
      <c r="K208" s="221"/>
      <c r="L208" s="221"/>
      <c r="M208" s="221"/>
      <c r="N208" s="144"/>
    </row>
    <row r="209" spans="4:14" s="121" customFormat="1" hidden="1">
      <c r="D209" s="98"/>
      <c r="E209" s="88"/>
      <c r="F209" s="128"/>
      <c r="G209" s="56"/>
      <c r="H209" s="98"/>
      <c r="J209" s="221"/>
      <c r="K209" s="221"/>
      <c r="L209" s="221"/>
      <c r="M209" s="221"/>
      <c r="N209" s="144"/>
    </row>
    <row r="210" spans="4:14" s="121" customFormat="1" hidden="1">
      <c r="D210" s="98"/>
      <c r="E210" s="88"/>
      <c r="F210" s="128"/>
      <c r="G210" s="56"/>
      <c r="H210" s="98"/>
      <c r="J210" s="221"/>
      <c r="K210" s="221"/>
      <c r="L210" s="221"/>
      <c r="M210" s="221"/>
      <c r="N210" s="144"/>
    </row>
    <row r="211" spans="4:14" s="121" customFormat="1" hidden="1">
      <c r="D211" s="98"/>
      <c r="E211" s="88"/>
      <c r="F211" s="128"/>
      <c r="G211" s="56"/>
      <c r="H211" s="98"/>
      <c r="J211" s="221"/>
      <c r="K211" s="221"/>
      <c r="L211" s="221"/>
      <c r="M211" s="221"/>
      <c r="N211" s="144"/>
    </row>
    <row r="212" spans="4:14" s="121" customFormat="1" hidden="1">
      <c r="D212" s="98"/>
      <c r="E212" s="88"/>
      <c r="F212" s="128"/>
      <c r="G212" s="56"/>
      <c r="H212" s="98"/>
      <c r="J212" s="221"/>
      <c r="K212" s="221"/>
      <c r="L212" s="221"/>
      <c r="M212" s="221"/>
      <c r="N212" s="144"/>
    </row>
    <row r="213" spans="4:14" s="121" customFormat="1" hidden="1">
      <c r="D213" s="98"/>
      <c r="E213" s="88"/>
      <c r="F213" s="128"/>
      <c r="G213" s="56"/>
      <c r="H213" s="98"/>
      <c r="J213" s="221"/>
      <c r="K213" s="221"/>
      <c r="L213" s="221"/>
      <c r="M213" s="221"/>
      <c r="N213" s="144"/>
    </row>
    <row r="214" spans="4:14" s="121" customFormat="1" hidden="1">
      <c r="D214" s="98"/>
      <c r="E214" s="88"/>
      <c r="F214" s="128"/>
      <c r="G214" s="56"/>
      <c r="H214" s="98"/>
      <c r="J214" s="221"/>
      <c r="K214" s="221"/>
      <c r="L214" s="221"/>
      <c r="M214" s="221"/>
      <c r="N214" s="144"/>
    </row>
    <row r="215" spans="4:14" s="121" customFormat="1" hidden="1">
      <c r="D215" s="98"/>
      <c r="E215" s="88"/>
      <c r="F215" s="128"/>
      <c r="G215" s="56"/>
      <c r="H215" s="98"/>
      <c r="J215" s="221"/>
      <c r="K215" s="221"/>
      <c r="L215" s="221"/>
      <c r="M215" s="221"/>
      <c r="N215" s="144"/>
    </row>
    <row r="216" spans="4:14" s="121" customFormat="1" hidden="1">
      <c r="D216" s="98"/>
      <c r="E216" s="88"/>
      <c r="F216" s="128"/>
      <c r="G216" s="56"/>
      <c r="H216" s="98"/>
      <c r="J216" s="221"/>
      <c r="K216" s="221"/>
      <c r="L216" s="221"/>
      <c r="M216" s="221"/>
      <c r="N216" s="144"/>
    </row>
    <row r="217" spans="4:14" s="121" customFormat="1" hidden="1">
      <c r="D217" s="98"/>
      <c r="E217" s="88"/>
      <c r="F217" s="128"/>
      <c r="G217" s="56"/>
      <c r="H217" s="98"/>
      <c r="J217" s="221"/>
      <c r="K217" s="221"/>
      <c r="L217" s="221"/>
      <c r="M217" s="221"/>
      <c r="N217" s="144"/>
    </row>
    <row r="218" spans="4:14" s="121" customFormat="1" hidden="1">
      <c r="D218" s="98"/>
      <c r="E218" s="88"/>
      <c r="F218" s="128"/>
      <c r="G218" s="56"/>
      <c r="H218" s="98"/>
      <c r="J218" s="221"/>
      <c r="K218" s="221"/>
      <c r="L218" s="221"/>
      <c r="M218" s="221"/>
      <c r="N218" s="144"/>
    </row>
    <row r="219" spans="4:14" s="121" customFormat="1" hidden="1">
      <c r="D219" s="98"/>
      <c r="E219" s="88"/>
      <c r="F219" s="128"/>
      <c r="G219" s="56"/>
      <c r="H219" s="98"/>
      <c r="J219" s="221"/>
      <c r="K219" s="221"/>
      <c r="L219" s="221"/>
      <c r="M219" s="221"/>
      <c r="N219" s="144"/>
    </row>
    <row r="220" spans="4:14" s="121" customFormat="1" hidden="1">
      <c r="D220" s="98"/>
      <c r="E220" s="88"/>
      <c r="F220" s="128"/>
      <c r="G220" s="56"/>
      <c r="H220" s="98"/>
      <c r="J220" s="221"/>
      <c r="K220" s="221"/>
      <c r="L220" s="221"/>
      <c r="M220" s="221"/>
      <c r="N220" s="144"/>
    </row>
    <row r="221" spans="4:14" s="121" customFormat="1" hidden="1">
      <c r="D221" s="98"/>
      <c r="E221" s="88"/>
      <c r="F221" s="128"/>
      <c r="G221" s="56"/>
      <c r="H221" s="98"/>
      <c r="J221" s="221"/>
      <c r="K221" s="221"/>
      <c r="L221" s="221"/>
      <c r="M221" s="221"/>
      <c r="N221" s="144"/>
    </row>
    <row r="222" spans="4:14" s="121" customFormat="1" hidden="1">
      <c r="D222" s="98"/>
      <c r="E222" s="88"/>
      <c r="F222" s="128"/>
      <c r="G222" s="56"/>
      <c r="H222" s="98"/>
      <c r="J222" s="221"/>
      <c r="K222" s="221"/>
      <c r="L222" s="221"/>
      <c r="M222" s="221"/>
      <c r="N222" s="144"/>
    </row>
    <row r="223" spans="4:14" s="121" customFormat="1" hidden="1">
      <c r="D223" s="98"/>
      <c r="E223" s="88"/>
      <c r="F223" s="128"/>
      <c r="G223" s="56"/>
      <c r="H223" s="98"/>
      <c r="J223" s="221"/>
      <c r="K223" s="221"/>
      <c r="L223" s="221"/>
      <c r="M223" s="221"/>
      <c r="N223" s="144"/>
    </row>
    <row r="224" spans="4:14" s="121" customFormat="1" hidden="1">
      <c r="D224" s="98"/>
      <c r="E224" s="88"/>
      <c r="F224" s="128"/>
      <c r="G224" s="56"/>
      <c r="H224" s="98"/>
      <c r="J224" s="221"/>
      <c r="K224" s="221"/>
      <c r="L224" s="221"/>
      <c r="M224" s="221"/>
      <c r="N224" s="144"/>
    </row>
    <row r="225" spans="4:14" s="121" customFormat="1" hidden="1">
      <c r="D225" s="98"/>
      <c r="E225" s="88"/>
      <c r="F225" s="128"/>
      <c r="G225" s="56"/>
      <c r="H225" s="98"/>
      <c r="J225" s="221"/>
      <c r="K225" s="221"/>
      <c r="L225" s="221"/>
      <c r="M225" s="221"/>
      <c r="N225" s="144"/>
    </row>
    <row r="226" spans="4:14" s="121" customFormat="1" hidden="1">
      <c r="D226" s="98"/>
      <c r="E226" s="88"/>
      <c r="F226" s="128"/>
      <c r="G226" s="56"/>
      <c r="H226" s="98"/>
      <c r="J226" s="221"/>
      <c r="K226" s="221"/>
      <c r="L226" s="221"/>
      <c r="M226" s="221"/>
      <c r="N226" s="144"/>
    </row>
    <row r="227" spans="4:14" s="121" customFormat="1" hidden="1">
      <c r="D227" s="98"/>
      <c r="E227" s="88"/>
      <c r="F227" s="128"/>
      <c r="G227" s="56"/>
      <c r="H227" s="98"/>
      <c r="J227" s="221"/>
      <c r="K227" s="221"/>
      <c r="L227" s="221"/>
      <c r="M227" s="221"/>
      <c r="N227" s="144"/>
    </row>
    <row r="228" spans="4:14" s="121" customFormat="1" hidden="1">
      <c r="D228" s="98"/>
      <c r="E228" s="88"/>
      <c r="F228" s="128"/>
      <c r="G228" s="56"/>
      <c r="H228" s="98"/>
      <c r="J228" s="221"/>
      <c r="K228" s="221"/>
      <c r="L228" s="221"/>
      <c r="M228" s="221"/>
      <c r="N228" s="144"/>
    </row>
    <row r="229" spans="4:14" s="121" customFormat="1" hidden="1">
      <c r="D229" s="98"/>
      <c r="E229" s="88"/>
      <c r="F229" s="128"/>
      <c r="G229" s="56"/>
      <c r="H229" s="98"/>
      <c r="J229" s="221"/>
      <c r="K229" s="221"/>
      <c r="L229" s="221"/>
      <c r="M229" s="221"/>
      <c r="N229" s="144"/>
    </row>
    <row r="230" spans="4:14" s="121" customFormat="1" hidden="1">
      <c r="D230" s="98"/>
      <c r="E230" s="88"/>
      <c r="F230" s="128"/>
      <c r="G230" s="56"/>
      <c r="H230" s="98"/>
      <c r="J230" s="221"/>
      <c r="K230" s="221"/>
      <c r="L230" s="221"/>
      <c r="M230" s="221"/>
      <c r="N230" s="144"/>
    </row>
    <row r="231" spans="4:14" s="121" customFormat="1" hidden="1">
      <c r="D231" s="98"/>
      <c r="E231" s="88"/>
      <c r="F231" s="128"/>
      <c r="G231" s="56"/>
      <c r="H231" s="98"/>
      <c r="J231" s="221"/>
      <c r="K231" s="221"/>
      <c r="L231" s="221"/>
      <c r="M231" s="221"/>
      <c r="N231" s="144"/>
    </row>
    <row r="232" spans="4:14" s="121" customFormat="1" hidden="1">
      <c r="D232" s="98"/>
      <c r="E232" s="88"/>
      <c r="F232" s="128"/>
      <c r="G232" s="56"/>
      <c r="H232" s="98"/>
      <c r="J232" s="221"/>
      <c r="K232" s="221"/>
      <c r="L232" s="221"/>
      <c r="M232" s="221"/>
      <c r="N232" s="144"/>
    </row>
    <row r="233" spans="4:14" s="121" customFormat="1" hidden="1">
      <c r="D233" s="98"/>
      <c r="E233" s="88"/>
      <c r="F233" s="128"/>
      <c r="G233" s="56"/>
      <c r="H233" s="98"/>
      <c r="J233" s="221"/>
      <c r="K233" s="221"/>
      <c r="L233" s="221"/>
      <c r="M233" s="221"/>
      <c r="N233" s="144"/>
    </row>
    <row r="234" spans="4:14" s="121" customFormat="1" hidden="1">
      <c r="D234" s="98"/>
      <c r="E234" s="88"/>
      <c r="F234" s="128"/>
      <c r="G234" s="56"/>
      <c r="H234" s="98"/>
      <c r="J234" s="221"/>
      <c r="K234" s="221"/>
      <c r="L234" s="221"/>
      <c r="M234" s="221"/>
      <c r="N234" s="144"/>
    </row>
    <row r="235" spans="4:14" s="121" customFormat="1" hidden="1">
      <c r="D235" s="98"/>
      <c r="E235" s="88"/>
      <c r="F235" s="128"/>
      <c r="G235" s="56"/>
      <c r="H235" s="98"/>
      <c r="J235" s="221"/>
      <c r="K235" s="221"/>
      <c r="L235" s="221"/>
      <c r="M235" s="221"/>
      <c r="N235" s="144"/>
    </row>
    <row r="236" spans="4:14" s="121" customFormat="1" hidden="1">
      <c r="D236" s="98"/>
      <c r="E236" s="88"/>
      <c r="F236" s="128"/>
      <c r="G236" s="56"/>
      <c r="H236" s="98"/>
      <c r="J236" s="221"/>
      <c r="K236" s="221"/>
      <c r="L236" s="221"/>
      <c r="M236" s="221"/>
      <c r="N236" s="144"/>
    </row>
    <row r="237" spans="4:14" s="121" customFormat="1" hidden="1">
      <c r="D237" s="98"/>
      <c r="E237" s="88"/>
      <c r="F237" s="128"/>
      <c r="G237" s="56"/>
      <c r="H237" s="98"/>
      <c r="J237" s="221"/>
      <c r="K237" s="221"/>
      <c r="L237" s="221"/>
      <c r="M237" s="221"/>
      <c r="N237" s="144"/>
    </row>
    <row r="238" spans="4:14" s="121" customFormat="1" hidden="1">
      <c r="D238" s="98"/>
      <c r="E238" s="88"/>
      <c r="F238" s="128"/>
      <c r="G238" s="56"/>
      <c r="H238" s="98"/>
      <c r="J238" s="221"/>
      <c r="K238" s="221"/>
      <c r="L238" s="221"/>
      <c r="M238" s="221"/>
      <c r="N238" s="144"/>
    </row>
    <row r="239" spans="4:14" s="121" customFormat="1" hidden="1">
      <c r="D239" s="98"/>
      <c r="E239" s="88"/>
      <c r="F239" s="128"/>
      <c r="G239" s="56"/>
      <c r="H239" s="98"/>
      <c r="J239" s="221"/>
      <c r="K239" s="221"/>
      <c r="L239" s="221"/>
      <c r="M239" s="221"/>
      <c r="N239" s="144"/>
    </row>
    <row r="240" spans="4:14" s="121" customFormat="1" hidden="1">
      <c r="D240" s="98"/>
      <c r="E240" s="88"/>
      <c r="F240" s="128"/>
      <c r="G240" s="56"/>
      <c r="H240" s="98"/>
      <c r="J240" s="221"/>
      <c r="K240" s="221"/>
      <c r="L240" s="221"/>
      <c r="M240" s="221"/>
      <c r="N240" s="144"/>
    </row>
    <row r="241" spans="4:14" s="121" customFormat="1" hidden="1">
      <c r="D241" s="98"/>
      <c r="E241" s="88"/>
      <c r="F241" s="128"/>
      <c r="G241" s="56"/>
      <c r="H241" s="98"/>
      <c r="J241" s="221"/>
      <c r="K241" s="221"/>
      <c r="L241" s="221"/>
      <c r="M241" s="221"/>
      <c r="N241" s="144"/>
    </row>
    <row r="242" spans="4:14" s="121" customFormat="1" hidden="1">
      <c r="D242" s="98"/>
      <c r="E242" s="88"/>
      <c r="F242" s="128"/>
      <c r="G242" s="56"/>
      <c r="H242" s="98"/>
      <c r="J242" s="221"/>
      <c r="K242" s="221"/>
      <c r="L242" s="221"/>
      <c r="M242" s="221"/>
      <c r="N242" s="144"/>
    </row>
    <row r="243" spans="4:14" s="121" customFormat="1" hidden="1">
      <c r="D243" s="98"/>
      <c r="E243" s="88"/>
      <c r="F243" s="128"/>
      <c r="G243" s="56"/>
      <c r="H243" s="98"/>
      <c r="J243" s="221"/>
      <c r="K243" s="221"/>
      <c r="L243" s="221"/>
      <c r="M243" s="221"/>
      <c r="N243" s="144"/>
    </row>
    <row r="244" spans="4:14" s="121" customFormat="1" hidden="1">
      <c r="D244" s="98"/>
      <c r="E244" s="88"/>
      <c r="F244" s="128"/>
      <c r="G244" s="56"/>
      <c r="H244" s="98"/>
      <c r="J244" s="221"/>
      <c r="K244" s="221"/>
      <c r="L244" s="221"/>
      <c r="M244" s="221"/>
      <c r="N244" s="144"/>
    </row>
    <row r="245" spans="4:14" s="121" customFormat="1" hidden="1">
      <c r="D245" s="98"/>
      <c r="E245" s="88"/>
      <c r="F245" s="128"/>
      <c r="G245" s="56"/>
      <c r="H245" s="98"/>
      <c r="J245" s="221"/>
      <c r="K245" s="221"/>
      <c r="L245" s="221"/>
      <c r="M245" s="221"/>
      <c r="N245" s="144"/>
    </row>
    <row r="246" spans="4:14" s="121" customFormat="1" hidden="1">
      <c r="D246" s="98"/>
      <c r="E246" s="88"/>
      <c r="F246" s="128"/>
      <c r="G246" s="56"/>
      <c r="H246" s="98"/>
      <c r="J246" s="221"/>
      <c r="K246" s="221"/>
      <c r="L246" s="221"/>
      <c r="M246" s="221"/>
      <c r="N246" s="144"/>
    </row>
    <row r="247" spans="4:14" s="121" customFormat="1" hidden="1">
      <c r="D247" s="98"/>
      <c r="E247" s="88"/>
      <c r="F247" s="128"/>
      <c r="G247" s="56"/>
      <c r="H247" s="98"/>
      <c r="J247" s="221"/>
      <c r="K247" s="221"/>
      <c r="L247" s="221"/>
      <c r="M247" s="221"/>
      <c r="N247" s="144"/>
    </row>
    <row r="248" spans="4:14" s="121" customFormat="1" hidden="1">
      <c r="D248" s="98"/>
      <c r="E248" s="88"/>
      <c r="F248" s="128"/>
      <c r="G248" s="56"/>
      <c r="H248" s="98"/>
      <c r="J248" s="221"/>
      <c r="K248" s="221"/>
      <c r="L248" s="221"/>
      <c r="M248" s="221"/>
      <c r="N248" s="144"/>
    </row>
    <row r="249" spans="4:14" s="121" customFormat="1" hidden="1">
      <c r="D249" s="98"/>
      <c r="E249" s="88"/>
      <c r="F249" s="128"/>
      <c r="G249" s="56"/>
      <c r="H249" s="98"/>
      <c r="J249" s="221"/>
      <c r="K249" s="221"/>
      <c r="L249" s="221"/>
      <c r="M249" s="221"/>
      <c r="N249" s="144"/>
    </row>
    <row r="250" spans="4:14" s="121" customFormat="1" hidden="1">
      <c r="D250" s="98"/>
      <c r="E250" s="88"/>
      <c r="F250" s="128"/>
      <c r="G250" s="56"/>
      <c r="H250" s="98"/>
      <c r="J250" s="221"/>
      <c r="K250" s="221"/>
      <c r="L250" s="221"/>
      <c r="M250" s="221"/>
      <c r="N250" s="144"/>
    </row>
    <row r="251" spans="4:14" s="121" customFormat="1" hidden="1">
      <c r="D251" s="98"/>
      <c r="E251" s="88"/>
      <c r="F251" s="128"/>
      <c r="G251" s="56"/>
      <c r="H251" s="98"/>
      <c r="J251" s="221"/>
      <c r="K251" s="221"/>
      <c r="L251" s="221"/>
      <c r="M251" s="221"/>
      <c r="N251" s="144"/>
    </row>
    <row r="252" spans="4:14" s="121" customFormat="1" hidden="1">
      <c r="D252" s="98"/>
      <c r="E252" s="88"/>
      <c r="F252" s="128"/>
      <c r="G252" s="56"/>
      <c r="H252" s="98"/>
      <c r="J252" s="221"/>
      <c r="K252" s="221"/>
      <c r="L252" s="221"/>
      <c r="M252" s="221"/>
      <c r="N252" s="144"/>
    </row>
    <row r="253" spans="4:14" s="121" customFormat="1" hidden="1">
      <c r="D253" s="98"/>
      <c r="E253" s="88"/>
      <c r="F253" s="128"/>
      <c r="G253" s="56"/>
      <c r="H253" s="98"/>
      <c r="J253" s="221"/>
      <c r="K253" s="221"/>
      <c r="L253" s="221"/>
      <c r="M253" s="221"/>
      <c r="N253" s="144"/>
    </row>
    <row r="254" spans="4:14" s="121" customFormat="1" hidden="1">
      <c r="D254" s="98"/>
      <c r="E254" s="88"/>
      <c r="F254" s="128"/>
      <c r="G254" s="56"/>
      <c r="H254" s="98"/>
      <c r="J254" s="221"/>
      <c r="K254" s="221"/>
      <c r="L254" s="221"/>
      <c r="M254" s="221"/>
      <c r="N254" s="144"/>
    </row>
    <row r="255" spans="4:14" s="121" customFormat="1" hidden="1">
      <c r="D255" s="98"/>
      <c r="E255" s="88"/>
      <c r="F255" s="128"/>
      <c r="G255" s="56"/>
      <c r="H255" s="98"/>
      <c r="J255" s="221"/>
      <c r="K255" s="221"/>
      <c r="L255" s="221"/>
      <c r="M255" s="221"/>
      <c r="N255" s="144"/>
    </row>
    <row r="256" spans="4:14" s="121" customFormat="1" hidden="1">
      <c r="D256" s="98"/>
      <c r="E256" s="88"/>
      <c r="F256" s="128"/>
      <c r="G256" s="56"/>
      <c r="H256" s="98"/>
      <c r="J256" s="221"/>
      <c r="K256" s="221"/>
      <c r="L256" s="221"/>
      <c r="M256" s="221"/>
      <c r="N256" s="144"/>
    </row>
    <row r="257" spans="4:14" s="121" customFormat="1" hidden="1">
      <c r="D257" s="98"/>
      <c r="E257" s="88"/>
      <c r="F257" s="128"/>
      <c r="G257" s="56"/>
      <c r="H257" s="98"/>
      <c r="J257" s="221"/>
      <c r="K257" s="221"/>
      <c r="L257" s="221"/>
      <c r="M257" s="221"/>
      <c r="N257" s="144"/>
    </row>
    <row r="258" spans="4:14" s="121" customFormat="1" hidden="1">
      <c r="D258" s="98"/>
      <c r="E258" s="88"/>
      <c r="F258" s="128"/>
      <c r="G258" s="56"/>
      <c r="H258" s="98"/>
      <c r="J258" s="221"/>
      <c r="K258" s="221"/>
      <c r="L258" s="221"/>
      <c r="M258" s="221"/>
      <c r="N258" s="144"/>
    </row>
    <row r="259" spans="4:14" s="121" customFormat="1" hidden="1">
      <c r="D259" s="98"/>
      <c r="E259" s="88"/>
      <c r="F259" s="128"/>
      <c r="G259" s="56"/>
      <c r="H259" s="98"/>
      <c r="J259" s="221"/>
      <c r="K259" s="221"/>
      <c r="L259" s="221"/>
      <c r="M259" s="221"/>
      <c r="N259" s="144"/>
    </row>
    <row r="260" spans="4:14" s="121" customFormat="1" hidden="1">
      <c r="D260" s="98"/>
      <c r="E260" s="88"/>
      <c r="F260" s="128"/>
      <c r="G260" s="56"/>
      <c r="H260" s="98"/>
      <c r="J260" s="221"/>
      <c r="K260" s="221"/>
      <c r="L260" s="221"/>
      <c r="M260" s="221"/>
      <c r="N260" s="144"/>
    </row>
    <row r="261" spans="4:14" s="121" customFormat="1" hidden="1">
      <c r="D261" s="98"/>
      <c r="E261" s="88"/>
      <c r="F261" s="128"/>
      <c r="G261" s="56"/>
      <c r="H261" s="98"/>
      <c r="J261" s="221"/>
      <c r="K261" s="221"/>
      <c r="L261" s="221"/>
      <c r="M261" s="221"/>
      <c r="N261" s="144"/>
    </row>
    <row r="262" spans="4:14" s="121" customFormat="1" hidden="1">
      <c r="D262" s="98"/>
      <c r="E262" s="88"/>
      <c r="F262" s="128"/>
      <c r="G262" s="56"/>
      <c r="H262" s="98"/>
      <c r="J262" s="221"/>
      <c r="K262" s="221"/>
      <c r="L262" s="221"/>
      <c r="M262" s="221"/>
      <c r="N262" s="144"/>
    </row>
    <row r="263" spans="4:14" s="121" customFormat="1" hidden="1">
      <c r="D263" s="98"/>
      <c r="E263" s="88"/>
      <c r="F263" s="128"/>
      <c r="G263" s="56"/>
      <c r="H263" s="98"/>
      <c r="J263" s="221"/>
      <c r="K263" s="221"/>
      <c r="L263" s="221"/>
      <c r="M263" s="221"/>
      <c r="N263" s="144"/>
    </row>
    <row r="264" spans="4:14" s="121" customFormat="1" hidden="1">
      <c r="D264" s="98"/>
      <c r="E264" s="88"/>
      <c r="F264" s="128"/>
      <c r="G264" s="56"/>
      <c r="H264" s="98"/>
      <c r="J264" s="221"/>
      <c r="K264" s="221"/>
      <c r="L264" s="221"/>
      <c r="M264" s="221"/>
      <c r="N264" s="144"/>
    </row>
    <row r="265" spans="4:14" s="121" customFormat="1" hidden="1">
      <c r="D265" s="98"/>
      <c r="E265" s="88"/>
      <c r="F265" s="128"/>
      <c r="G265" s="56"/>
      <c r="H265" s="98"/>
      <c r="J265" s="221"/>
      <c r="K265" s="221"/>
      <c r="L265" s="221"/>
      <c r="M265" s="221"/>
      <c r="N265" s="144"/>
    </row>
    <row r="266" spans="4:14" s="121" customFormat="1" hidden="1">
      <c r="D266" s="98"/>
      <c r="E266" s="88"/>
      <c r="F266" s="128"/>
      <c r="G266" s="56"/>
      <c r="H266" s="98"/>
      <c r="J266" s="221"/>
      <c r="K266" s="221"/>
      <c r="L266" s="221"/>
      <c r="M266" s="221"/>
      <c r="N266" s="144"/>
    </row>
    <row r="267" spans="4:14" s="121" customFormat="1" hidden="1">
      <c r="D267" s="98"/>
      <c r="E267" s="88"/>
      <c r="F267" s="128"/>
      <c r="G267" s="56"/>
      <c r="H267" s="98"/>
      <c r="J267" s="221"/>
      <c r="K267" s="221"/>
      <c r="L267" s="221"/>
      <c r="M267" s="221"/>
      <c r="N267" s="144"/>
    </row>
    <row r="268" spans="4:14" s="121" customFormat="1" hidden="1">
      <c r="D268" s="98"/>
      <c r="E268" s="88"/>
      <c r="F268" s="128"/>
      <c r="G268" s="56"/>
      <c r="H268" s="98"/>
      <c r="J268" s="221"/>
      <c r="K268" s="221"/>
      <c r="L268" s="221"/>
      <c r="M268" s="221"/>
      <c r="N268" s="144"/>
    </row>
    <row r="269" spans="4:14" s="121" customFormat="1" hidden="1">
      <c r="D269" s="98"/>
      <c r="E269" s="88"/>
      <c r="F269" s="128"/>
      <c r="G269" s="56"/>
      <c r="H269" s="98"/>
      <c r="J269" s="221"/>
      <c r="K269" s="221"/>
      <c r="L269" s="221"/>
      <c r="M269" s="221"/>
      <c r="N269" s="144"/>
    </row>
    <row r="270" spans="4:14" s="121" customFormat="1" hidden="1">
      <c r="D270" s="98"/>
      <c r="E270" s="88"/>
      <c r="F270" s="128"/>
      <c r="G270" s="56"/>
      <c r="H270" s="98"/>
      <c r="J270" s="221"/>
      <c r="K270" s="221"/>
      <c r="L270" s="221"/>
      <c r="M270" s="221"/>
      <c r="N270" s="144"/>
    </row>
    <row r="271" spans="4:14" s="121" customFormat="1" hidden="1">
      <c r="D271" s="98"/>
      <c r="E271" s="88"/>
      <c r="F271" s="128"/>
      <c r="G271" s="56"/>
      <c r="H271" s="98"/>
      <c r="J271" s="221"/>
      <c r="K271" s="221"/>
      <c r="L271" s="221"/>
      <c r="M271" s="221"/>
      <c r="N271" s="144"/>
    </row>
    <row r="272" spans="4:14" s="121" customFormat="1" hidden="1">
      <c r="D272" s="98"/>
      <c r="E272" s="88"/>
      <c r="F272" s="128"/>
      <c r="G272" s="56"/>
      <c r="H272" s="98"/>
      <c r="J272" s="221"/>
      <c r="K272" s="221"/>
      <c r="L272" s="221"/>
      <c r="M272" s="221"/>
      <c r="N272" s="144"/>
    </row>
    <row r="273" spans="4:14" s="121" customFormat="1" hidden="1">
      <c r="D273" s="98"/>
      <c r="E273" s="88"/>
      <c r="F273" s="128"/>
      <c r="G273" s="56"/>
      <c r="H273" s="98"/>
      <c r="J273" s="221"/>
      <c r="K273" s="221"/>
      <c r="L273" s="221"/>
      <c r="M273" s="221"/>
      <c r="N273" s="144"/>
    </row>
    <row r="274" spans="4:14" s="121" customFormat="1" hidden="1">
      <c r="D274" s="98"/>
      <c r="E274" s="88"/>
      <c r="F274" s="128"/>
      <c r="G274" s="56"/>
      <c r="H274" s="98"/>
      <c r="J274" s="221"/>
      <c r="K274" s="221"/>
      <c r="L274" s="221"/>
      <c r="M274" s="221"/>
      <c r="N274" s="144"/>
    </row>
    <row r="275" spans="4:14" s="121" customFormat="1" hidden="1">
      <c r="D275" s="98"/>
      <c r="E275" s="88"/>
      <c r="F275" s="128"/>
      <c r="G275" s="56"/>
      <c r="H275" s="98"/>
      <c r="J275" s="221"/>
      <c r="K275" s="221"/>
      <c r="L275" s="221"/>
      <c r="M275" s="221"/>
      <c r="N275" s="144"/>
    </row>
    <row r="276" spans="4:14" s="121" customFormat="1" hidden="1">
      <c r="D276" s="98"/>
      <c r="E276" s="88"/>
      <c r="F276" s="128"/>
      <c r="G276" s="56"/>
      <c r="H276" s="98"/>
      <c r="J276" s="221"/>
      <c r="K276" s="221"/>
      <c r="L276" s="221"/>
      <c r="M276" s="221"/>
      <c r="N276" s="144"/>
    </row>
    <row r="277" spans="4:14" s="121" customFormat="1" hidden="1">
      <c r="D277" s="98"/>
      <c r="E277" s="88"/>
      <c r="F277" s="128"/>
      <c r="G277" s="56"/>
      <c r="H277" s="98"/>
      <c r="J277" s="221"/>
      <c r="K277" s="221"/>
      <c r="L277" s="221"/>
      <c r="M277" s="221"/>
      <c r="N277" s="144"/>
    </row>
    <row r="278" spans="4:14" s="121" customFormat="1" hidden="1">
      <c r="D278" s="98"/>
      <c r="E278" s="88"/>
      <c r="F278" s="128"/>
      <c r="G278" s="56"/>
      <c r="H278" s="98"/>
      <c r="J278" s="221"/>
      <c r="K278" s="221"/>
      <c r="L278" s="221"/>
      <c r="M278" s="221"/>
      <c r="N278" s="144"/>
    </row>
    <row r="279" spans="4:14" s="121" customFormat="1" hidden="1">
      <c r="D279" s="98"/>
      <c r="E279" s="88"/>
      <c r="F279" s="128"/>
      <c r="G279" s="56"/>
      <c r="H279" s="98"/>
      <c r="J279" s="221"/>
      <c r="K279" s="221"/>
      <c r="L279" s="221"/>
      <c r="M279" s="221"/>
      <c r="N279" s="144"/>
    </row>
    <row r="280" spans="4:14" s="121" customFormat="1" hidden="1">
      <c r="D280" s="98"/>
      <c r="E280" s="88"/>
      <c r="F280" s="128"/>
      <c r="G280" s="56"/>
      <c r="H280" s="98"/>
      <c r="J280" s="221"/>
      <c r="K280" s="221"/>
      <c r="L280" s="221"/>
      <c r="M280" s="221"/>
      <c r="N280" s="144"/>
    </row>
    <row r="281" spans="4:14" s="121" customFormat="1" hidden="1">
      <c r="E281" s="88"/>
      <c r="F281" s="128"/>
      <c r="G281" s="56"/>
      <c r="H281" s="98"/>
      <c r="J281" s="221"/>
      <c r="K281" s="221"/>
      <c r="L281" s="221"/>
      <c r="M281" s="221"/>
      <c r="N281" s="144"/>
    </row>
    <row r="282" spans="4:14" s="121" customFormat="1" hidden="1">
      <c r="E282" s="88"/>
      <c r="F282" s="128"/>
      <c r="G282" s="56"/>
      <c r="H282" s="98"/>
      <c r="J282" s="221"/>
      <c r="K282" s="221"/>
      <c r="L282" s="221"/>
      <c r="M282" s="221"/>
      <c r="N282" s="144"/>
    </row>
    <row r="283" spans="4:14" s="121" customFormat="1" hidden="1">
      <c r="E283" s="88"/>
      <c r="F283" s="128"/>
      <c r="G283" s="56"/>
      <c r="H283" s="98"/>
      <c r="J283" s="221"/>
      <c r="K283" s="221"/>
      <c r="L283" s="221"/>
      <c r="M283" s="221"/>
      <c r="N283" s="144"/>
    </row>
    <row r="284" spans="4:14" s="121" customFormat="1" hidden="1">
      <c r="E284" s="88"/>
      <c r="F284" s="128"/>
      <c r="G284" s="56"/>
      <c r="H284" s="98"/>
      <c r="J284" s="221"/>
      <c r="K284" s="221"/>
      <c r="L284" s="221"/>
      <c r="M284" s="221"/>
      <c r="N284" s="144"/>
    </row>
    <row r="285" spans="4:14" s="121" customFormat="1" hidden="1">
      <c r="E285" s="88"/>
      <c r="F285" s="128"/>
      <c r="G285" s="56"/>
      <c r="H285" s="98"/>
      <c r="J285" s="221"/>
      <c r="K285" s="221"/>
      <c r="L285" s="221"/>
      <c r="M285" s="221"/>
      <c r="N285" s="144"/>
    </row>
    <row r="286" spans="4:14" s="121" customFormat="1" hidden="1">
      <c r="E286" s="88"/>
      <c r="F286" s="128"/>
      <c r="G286" s="56"/>
      <c r="H286" s="98"/>
      <c r="J286" s="221"/>
      <c r="K286" s="221"/>
      <c r="L286" s="221"/>
      <c r="M286" s="221"/>
      <c r="N286" s="144"/>
    </row>
    <row r="287" spans="4:14" s="121" customFormat="1" hidden="1">
      <c r="E287" s="88"/>
      <c r="F287" s="128"/>
      <c r="G287" s="56"/>
      <c r="H287" s="98"/>
      <c r="J287" s="221"/>
      <c r="K287" s="221"/>
      <c r="L287" s="221"/>
      <c r="M287" s="221"/>
      <c r="N287" s="144"/>
    </row>
    <row r="288" spans="4:14" s="121" customFormat="1" hidden="1">
      <c r="E288" s="88"/>
      <c r="F288" s="128"/>
      <c r="G288" s="56"/>
      <c r="H288" s="98"/>
      <c r="J288" s="221"/>
      <c r="K288" s="221"/>
      <c r="L288" s="221"/>
      <c r="M288" s="221"/>
      <c r="N288" s="144"/>
    </row>
    <row r="289" spans="5:14" s="121" customFormat="1" hidden="1">
      <c r="E289" s="88"/>
      <c r="F289" s="128"/>
      <c r="G289" s="56"/>
      <c r="H289" s="98"/>
      <c r="J289" s="221"/>
      <c r="K289" s="221"/>
      <c r="L289" s="221"/>
      <c r="M289" s="221"/>
      <c r="N289" s="144"/>
    </row>
    <row r="290" spans="5:14" s="121" customFormat="1" hidden="1">
      <c r="E290" s="88"/>
      <c r="F290" s="128"/>
      <c r="G290" s="56"/>
      <c r="H290" s="98"/>
      <c r="J290" s="221"/>
      <c r="K290" s="221"/>
      <c r="L290" s="221"/>
      <c r="M290" s="221"/>
      <c r="N290" s="144"/>
    </row>
    <row r="291" spans="5:14" s="121" customFormat="1" hidden="1">
      <c r="E291" s="88"/>
      <c r="F291" s="128"/>
      <c r="G291" s="56"/>
      <c r="H291" s="98"/>
      <c r="J291" s="221"/>
      <c r="K291" s="221"/>
      <c r="L291" s="221"/>
      <c r="M291" s="221"/>
      <c r="N291" s="144"/>
    </row>
    <row r="292" spans="5:14" s="121" customFormat="1" hidden="1">
      <c r="E292" s="88"/>
      <c r="F292" s="128"/>
      <c r="G292" s="56"/>
      <c r="H292" s="98"/>
      <c r="J292" s="221"/>
      <c r="K292" s="221"/>
      <c r="L292" s="221"/>
      <c r="M292" s="221"/>
      <c r="N292" s="144"/>
    </row>
    <row r="293" spans="5:14" s="121" customFormat="1" hidden="1">
      <c r="E293" s="88"/>
      <c r="F293" s="128"/>
      <c r="G293" s="56"/>
      <c r="H293" s="98"/>
      <c r="J293" s="221"/>
      <c r="K293" s="221"/>
      <c r="L293" s="221"/>
      <c r="M293" s="221"/>
      <c r="N293" s="144"/>
    </row>
    <row r="294" spans="5:14" s="121" customFormat="1" hidden="1">
      <c r="E294" s="88"/>
      <c r="F294" s="128"/>
      <c r="G294" s="56"/>
      <c r="H294" s="98"/>
      <c r="J294" s="221"/>
      <c r="K294" s="221"/>
      <c r="L294" s="221"/>
      <c r="M294" s="221"/>
      <c r="N294" s="144"/>
    </row>
    <row r="295" spans="5:14" s="121" customFormat="1" hidden="1">
      <c r="E295" s="88"/>
      <c r="F295" s="128"/>
      <c r="G295" s="56"/>
      <c r="H295" s="98"/>
      <c r="J295" s="221"/>
      <c r="K295" s="221"/>
      <c r="L295" s="221"/>
      <c r="M295" s="221"/>
      <c r="N295" s="144"/>
    </row>
    <row r="296" spans="5:14" s="121" customFormat="1" hidden="1">
      <c r="E296" s="88"/>
      <c r="F296" s="128"/>
      <c r="G296" s="56"/>
      <c r="H296" s="98"/>
      <c r="J296" s="221"/>
      <c r="K296" s="221"/>
      <c r="L296" s="221"/>
      <c r="M296" s="221"/>
      <c r="N296" s="144"/>
    </row>
    <row r="297" spans="5:14" s="121" customFormat="1" hidden="1">
      <c r="E297" s="88"/>
      <c r="F297" s="128"/>
      <c r="G297" s="56"/>
      <c r="H297" s="98"/>
      <c r="J297" s="221"/>
      <c r="K297" s="221"/>
      <c r="L297" s="221"/>
      <c r="M297" s="221"/>
      <c r="N297" s="144"/>
    </row>
    <row r="298" spans="5:14" s="121" customFormat="1" hidden="1">
      <c r="E298" s="88"/>
      <c r="F298" s="128"/>
      <c r="G298" s="56"/>
      <c r="H298" s="98"/>
      <c r="J298" s="221"/>
      <c r="K298" s="221"/>
      <c r="L298" s="221"/>
      <c r="M298" s="221"/>
      <c r="N298" s="144"/>
    </row>
    <row r="299" spans="5:14" s="121" customFormat="1" hidden="1">
      <c r="E299" s="88"/>
      <c r="F299" s="128"/>
      <c r="G299" s="56"/>
      <c r="H299" s="98"/>
      <c r="J299" s="221"/>
      <c r="K299" s="221"/>
      <c r="L299" s="221"/>
      <c r="M299" s="221"/>
      <c r="N299" s="144"/>
    </row>
    <row r="300" spans="5:14" s="121" customFormat="1" hidden="1">
      <c r="E300" s="88"/>
      <c r="F300" s="128"/>
      <c r="G300" s="56"/>
      <c r="H300" s="98"/>
      <c r="J300" s="221"/>
      <c r="K300" s="221"/>
      <c r="L300" s="221"/>
      <c r="M300" s="221"/>
      <c r="N300" s="144"/>
    </row>
    <row r="301" spans="5:14" s="121" customFormat="1" hidden="1">
      <c r="E301" s="88"/>
      <c r="F301" s="128"/>
      <c r="G301" s="56"/>
      <c r="H301" s="98"/>
      <c r="J301" s="221"/>
      <c r="K301" s="221"/>
      <c r="L301" s="221"/>
      <c r="M301" s="221"/>
      <c r="N301" s="144"/>
    </row>
    <row r="302" spans="5:14" s="121" customFormat="1" hidden="1">
      <c r="E302" s="88"/>
      <c r="F302" s="128"/>
      <c r="G302" s="56"/>
      <c r="H302" s="98"/>
      <c r="J302" s="221"/>
      <c r="K302" s="221"/>
      <c r="L302" s="221"/>
      <c r="M302" s="221"/>
      <c r="N302" s="144"/>
    </row>
    <row r="303" spans="5:14" s="121" customFormat="1" hidden="1">
      <c r="E303" s="88"/>
      <c r="F303" s="128"/>
      <c r="G303" s="56"/>
      <c r="H303" s="98"/>
      <c r="J303" s="221"/>
      <c r="K303" s="221"/>
      <c r="L303" s="221"/>
      <c r="M303" s="221"/>
      <c r="N303" s="144"/>
    </row>
    <row r="304" spans="5:14" s="121" customFormat="1" hidden="1">
      <c r="E304" s="88"/>
      <c r="F304" s="128"/>
      <c r="G304" s="56"/>
      <c r="H304" s="98"/>
      <c r="J304" s="221"/>
      <c r="K304" s="221"/>
      <c r="L304" s="221"/>
      <c r="M304" s="221"/>
      <c r="N304" s="144"/>
    </row>
    <row r="305" spans="5:14" s="121" customFormat="1" hidden="1">
      <c r="E305" s="88"/>
      <c r="F305" s="128"/>
      <c r="G305" s="56"/>
      <c r="H305" s="98"/>
      <c r="J305" s="221"/>
      <c r="K305" s="221"/>
      <c r="L305" s="221"/>
      <c r="M305" s="221"/>
      <c r="N305" s="144"/>
    </row>
    <row r="306" spans="5:14" s="121" customFormat="1" hidden="1">
      <c r="E306" s="88"/>
      <c r="F306" s="128"/>
      <c r="G306" s="56"/>
      <c r="H306" s="98"/>
      <c r="J306" s="221"/>
      <c r="K306" s="221"/>
      <c r="L306" s="221"/>
      <c r="M306" s="221"/>
      <c r="N306" s="144"/>
    </row>
    <row r="307" spans="5:14" s="121" customFormat="1" hidden="1">
      <c r="E307" s="88"/>
      <c r="F307" s="128"/>
      <c r="G307" s="56"/>
      <c r="H307" s="98"/>
      <c r="J307" s="221"/>
      <c r="K307" s="221"/>
      <c r="L307" s="221"/>
      <c r="M307" s="221"/>
      <c r="N307" s="144"/>
    </row>
    <row r="308" spans="5:14" s="121" customFormat="1" hidden="1">
      <c r="E308" s="88"/>
      <c r="F308" s="128"/>
      <c r="G308" s="56"/>
      <c r="H308" s="98"/>
      <c r="J308" s="221"/>
      <c r="K308" s="221"/>
      <c r="L308" s="221"/>
      <c r="M308" s="221"/>
      <c r="N308" s="144"/>
    </row>
    <row r="309" spans="5:14" s="121" customFormat="1" hidden="1">
      <c r="E309" s="88"/>
      <c r="F309" s="128"/>
      <c r="G309" s="56"/>
      <c r="H309" s="98"/>
      <c r="J309" s="221"/>
      <c r="K309" s="221"/>
      <c r="L309" s="221"/>
      <c r="M309" s="221"/>
      <c r="N309" s="144"/>
    </row>
    <row r="310" spans="5:14" s="121" customFormat="1" hidden="1">
      <c r="E310" s="88"/>
      <c r="F310" s="128"/>
      <c r="G310" s="56"/>
      <c r="H310" s="98"/>
      <c r="J310" s="221"/>
      <c r="K310" s="221"/>
      <c r="L310" s="221"/>
      <c r="M310" s="221"/>
      <c r="N310" s="144"/>
    </row>
    <row r="311" spans="5:14" s="121" customFormat="1" hidden="1">
      <c r="E311" s="88"/>
      <c r="F311" s="128"/>
      <c r="G311" s="56"/>
      <c r="H311" s="98"/>
      <c r="J311" s="221"/>
      <c r="K311" s="221"/>
      <c r="L311" s="221"/>
      <c r="M311" s="221"/>
      <c r="N311" s="144"/>
    </row>
    <row r="312" spans="5:14" s="121" customFormat="1" hidden="1">
      <c r="E312" s="88"/>
      <c r="F312" s="128"/>
      <c r="G312" s="56"/>
      <c r="H312" s="98"/>
      <c r="J312" s="221"/>
      <c r="K312" s="221"/>
      <c r="L312" s="221"/>
      <c r="M312" s="221"/>
      <c r="N312" s="144"/>
    </row>
    <row r="313" spans="5:14" s="121" customFormat="1" hidden="1">
      <c r="E313" s="88"/>
      <c r="F313" s="128"/>
      <c r="G313" s="56"/>
      <c r="H313" s="98"/>
      <c r="J313" s="221"/>
      <c r="K313" s="221"/>
      <c r="L313" s="221"/>
      <c r="M313" s="221"/>
      <c r="N313" s="144"/>
    </row>
    <row r="314" spans="5:14" s="121" customFormat="1" hidden="1">
      <c r="E314" s="88"/>
      <c r="F314" s="128"/>
      <c r="G314" s="56"/>
      <c r="H314" s="98"/>
      <c r="J314" s="221"/>
      <c r="K314" s="221"/>
      <c r="L314" s="221"/>
      <c r="M314" s="221"/>
      <c r="N314" s="144"/>
    </row>
    <row r="315" spans="5:14" s="121" customFormat="1" hidden="1">
      <c r="E315" s="88"/>
      <c r="F315" s="128"/>
      <c r="G315" s="56"/>
      <c r="H315" s="98"/>
      <c r="J315" s="221"/>
      <c r="K315" s="221"/>
      <c r="L315" s="221"/>
      <c r="M315" s="221"/>
      <c r="N315" s="144"/>
    </row>
    <row r="316" spans="5:14" s="121" customFormat="1" hidden="1">
      <c r="E316" s="88"/>
      <c r="F316" s="128"/>
      <c r="G316" s="56"/>
      <c r="H316" s="98"/>
      <c r="J316" s="221"/>
      <c r="K316" s="221"/>
      <c r="L316" s="221"/>
      <c r="M316" s="221"/>
      <c r="N316" s="144"/>
    </row>
    <row r="317" spans="5:14" s="121" customFormat="1" hidden="1">
      <c r="E317" s="88"/>
      <c r="F317" s="128"/>
      <c r="G317" s="56"/>
      <c r="H317" s="98"/>
      <c r="J317" s="221"/>
      <c r="K317" s="221"/>
      <c r="L317" s="221"/>
      <c r="M317" s="221"/>
      <c r="N317" s="144"/>
    </row>
    <row r="318" spans="5:14" s="121" customFormat="1" hidden="1">
      <c r="E318" s="88"/>
      <c r="F318" s="128"/>
      <c r="G318" s="56"/>
      <c r="H318" s="98"/>
      <c r="J318" s="221"/>
      <c r="K318" s="221"/>
      <c r="L318" s="221"/>
      <c r="M318" s="221"/>
      <c r="N318" s="144"/>
    </row>
    <row r="319" spans="5:14" s="121" customFormat="1" hidden="1">
      <c r="E319" s="88"/>
      <c r="F319" s="128"/>
      <c r="G319" s="56"/>
      <c r="H319" s="98"/>
      <c r="J319" s="221"/>
      <c r="K319" s="221"/>
      <c r="L319" s="221"/>
      <c r="M319" s="221"/>
      <c r="N319" s="144"/>
    </row>
    <row r="320" spans="5:14" s="121" customFormat="1" hidden="1">
      <c r="E320" s="88"/>
      <c r="F320" s="128"/>
      <c r="G320" s="56"/>
      <c r="H320" s="98"/>
      <c r="J320" s="221"/>
      <c r="K320" s="221"/>
      <c r="L320" s="221"/>
      <c r="M320" s="221"/>
      <c r="N320" s="144"/>
    </row>
    <row r="321" spans="5:14" s="121" customFormat="1" hidden="1">
      <c r="E321" s="88"/>
      <c r="F321" s="128"/>
      <c r="G321" s="56"/>
      <c r="H321" s="98"/>
      <c r="J321" s="221"/>
      <c r="K321" s="221"/>
      <c r="L321" s="221"/>
      <c r="M321" s="221"/>
      <c r="N321" s="144"/>
    </row>
    <row r="322" spans="5:14" s="121" customFormat="1" hidden="1">
      <c r="E322" s="88"/>
      <c r="F322" s="128"/>
      <c r="G322" s="56"/>
      <c r="H322" s="98"/>
      <c r="J322" s="221"/>
      <c r="K322" s="221"/>
      <c r="L322" s="221"/>
      <c r="M322" s="221"/>
      <c r="N322" s="144"/>
    </row>
    <row r="323" spans="5:14" s="121" customFormat="1" hidden="1">
      <c r="E323" s="88"/>
      <c r="F323" s="128"/>
      <c r="G323" s="56"/>
      <c r="H323" s="98"/>
      <c r="J323" s="221"/>
      <c r="K323" s="221"/>
      <c r="L323" s="221"/>
      <c r="M323" s="221"/>
      <c r="N323" s="144"/>
    </row>
    <row r="324" spans="5:14" s="121" customFormat="1" hidden="1">
      <c r="E324" s="88"/>
      <c r="F324" s="128"/>
      <c r="G324" s="56"/>
      <c r="H324" s="98"/>
      <c r="J324" s="221"/>
      <c r="K324" s="221"/>
      <c r="L324" s="221"/>
      <c r="M324" s="221"/>
      <c r="N324" s="144"/>
    </row>
    <row r="325" spans="5:14" s="121" customFormat="1" hidden="1">
      <c r="E325" s="88"/>
      <c r="F325" s="128"/>
      <c r="G325" s="56"/>
      <c r="H325" s="98"/>
      <c r="J325" s="221"/>
      <c r="K325" s="221"/>
      <c r="L325" s="221"/>
      <c r="M325" s="221"/>
      <c r="N325" s="144"/>
    </row>
    <row r="326" spans="5:14" s="121" customFormat="1" hidden="1">
      <c r="E326" s="88"/>
      <c r="F326" s="128"/>
      <c r="G326" s="56"/>
      <c r="H326" s="98"/>
      <c r="J326" s="221"/>
      <c r="K326" s="221"/>
      <c r="L326" s="221"/>
      <c r="M326" s="221"/>
      <c r="N326" s="144"/>
    </row>
    <row r="327" spans="5:14" s="121" customFormat="1" hidden="1">
      <c r="E327" s="88"/>
      <c r="F327" s="128"/>
      <c r="G327" s="56"/>
      <c r="H327" s="98"/>
      <c r="J327" s="221"/>
      <c r="K327" s="221"/>
      <c r="L327" s="221"/>
      <c r="M327" s="221"/>
      <c r="N327" s="144"/>
    </row>
    <row r="328" spans="5:14" s="121" customFormat="1" hidden="1">
      <c r="E328" s="88"/>
      <c r="F328" s="128"/>
      <c r="G328" s="56"/>
      <c r="H328" s="98"/>
      <c r="J328" s="221"/>
      <c r="K328" s="221"/>
      <c r="L328" s="221"/>
      <c r="M328" s="221"/>
      <c r="N328" s="144"/>
    </row>
    <row r="329" spans="5:14" s="121" customFormat="1" hidden="1">
      <c r="E329" s="88"/>
      <c r="F329" s="128"/>
      <c r="G329" s="56"/>
      <c r="H329" s="98"/>
      <c r="J329" s="221"/>
      <c r="K329" s="221"/>
      <c r="L329" s="221"/>
      <c r="M329" s="221"/>
      <c r="N329" s="144"/>
    </row>
    <row r="330" spans="5:14" s="121" customFormat="1" hidden="1">
      <c r="E330" s="88"/>
      <c r="F330" s="128"/>
      <c r="G330" s="56"/>
      <c r="H330" s="98"/>
      <c r="J330" s="221"/>
      <c r="K330" s="221"/>
      <c r="L330" s="221"/>
      <c r="M330" s="221"/>
      <c r="N330" s="144"/>
    </row>
    <row r="331" spans="5:14" s="121" customFormat="1" hidden="1">
      <c r="E331" s="88"/>
      <c r="F331" s="128"/>
      <c r="G331" s="56"/>
      <c r="H331" s="98"/>
      <c r="J331" s="221"/>
      <c r="K331" s="221"/>
      <c r="L331" s="221"/>
      <c r="M331" s="221"/>
      <c r="N331" s="144"/>
    </row>
    <row r="332" spans="5:14" s="121" customFormat="1" hidden="1">
      <c r="E332" s="88"/>
      <c r="F332" s="128"/>
      <c r="G332" s="56"/>
      <c r="H332" s="98"/>
      <c r="J332" s="221"/>
      <c r="K332" s="221"/>
      <c r="L332" s="221"/>
      <c r="M332" s="221"/>
      <c r="N332" s="144"/>
    </row>
    <row r="333" spans="5:14" s="121" customFormat="1" hidden="1">
      <c r="E333" s="88"/>
      <c r="F333" s="128"/>
      <c r="G333" s="56"/>
      <c r="H333" s="98"/>
      <c r="J333" s="221"/>
      <c r="K333" s="221"/>
      <c r="L333" s="221"/>
      <c r="M333" s="221"/>
      <c r="N333" s="144"/>
    </row>
    <row r="334" spans="5:14" s="121" customFormat="1" hidden="1">
      <c r="E334" s="88"/>
      <c r="F334" s="128"/>
      <c r="G334" s="56"/>
      <c r="H334" s="98"/>
      <c r="J334" s="221"/>
      <c r="K334" s="221"/>
      <c r="L334" s="221"/>
      <c r="M334" s="221"/>
      <c r="N334" s="144"/>
    </row>
    <row r="335" spans="5:14" s="121" customFormat="1" hidden="1">
      <c r="E335" s="88"/>
      <c r="F335" s="128"/>
      <c r="G335" s="56"/>
      <c r="H335" s="98"/>
      <c r="J335" s="221"/>
      <c r="K335" s="221"/>
      <c r="L335" s="221"/>
      <c r="M335" s="221"/>
      <c r="N335" s="144"/>
    </row>
    <row r="336" spans="5:14" s="121" customFormat="1" hidden="1">
      <c r="E336" s="88"/>
      <c r="F336" s="128"/>
      <c r="G336" s="56"/>
      <c r="H336" s="98"/>
      <c r="J336" s="221"/>
      <c r="K336" s="221"/>
      <c r="L336" s="221"/>
      <c r="M336" s="221"/>
      <c r="N336" s="144"/>
    </row>
    <row r="337" spans="5:14" s="121" customFormat="1" hidden="1">
      <c r="E337" s="88"/>
      <c r="F337" s="128"/>
      <c r="G337" s="56"/>
      <c r="H337" s="98"/>
      <c r="J337" s="221"/>
      <c r="K337" s="221"/>
      <c r="L337" s="221"/>
      <c r="M337" s="221"/>
      <c r="N337" s="144"/>
    </row>
    <row r="338" spans="5:14" s="121" customFormat="1" hidden="1">
      <c r="E338" s="88"/>
      <c r="F338" s="128"/>
      <c r="G338" s="56"/>
      <c r="H338" s="98"/>
      <c r="J338" s="221"/>
      <c r="K338" s="221"/>
      <c r="L338" s="221"/>
      <c r="M338" s="221"/>
      <c r="N338" s="144"/>
    </row>
    <row r="339" spans="5:14" s="121" customFormat="1" hidden="1">
      <c r="E339" s="88"/>
      <c r="F339" s="128"/>
      <c r="G339" s="56"/>
      <c r="H339" s="98"/>
      <c r="J339" s="221"/>
      <c r="K339" s="221"/>
      <c r="L339" s="221"/>
      <c r="M339" s="221"/>
      <c r="N339" s="144"/>
    </row>
    <row r="340" spans="5:14" s="121" customFormat="1" hidden="1">
      <c r="E340" s="88"/>
      <c r="F340" s="128"/>
      <c r="G340" s="56"/>
      <c r="H340" s="98"/>
      <c r="J340" s="221"/>
      <c r="K340" s="221"/>
      <c r="L340" s="221"/>
      <c r="M340" s="221"/>
      <c r="N340" s="144"/>
    </row>
    <row r="341" spans="5:14" s="121" customFormat="1" hidden="1">
      <c r="E341" s="88"/>
      <c r="F341" s="128"/>
      <c r="G341" s="56"/>
      <c r="H341" s="98"/>
      <c r="J341" s="221"/>
      <c r="K341" s="221"/>
      <c r="L341" s="221"/>
      <c r="M341" s="221"/>
      <c r="N341" s="144"/>
    </row>
    <row r="342" spans="5:14" s="121" customFormat="1" hidden="1">
      <c r="E342" s="88"/>
      <c r="F342" s="128"/>
      <c r="G342" s="56"/>
      <c r="H342" s="98"/>
      <c r="J342" s="221"/>
      <c r="K342" s="221"/>
      <c r="L342" s="221"/>
      <c r="M342" s="221"/>
      <c r="N342" s="144"/>
    </row>
    <row r="343" spans="5:14" s="121" customFormat="1" hidden="1">
      <c r="E343" s="88"/>
      <c r="F343" s="128"/>
      <c r="G343" s="56"/>
      <c r="H343" s="98"/>
      <c r="J343" s="221"/>
      <c r="K343" s="221"/>
      <c r="L343" s="221"/>
      <c r="M343" s="221"/>
      <c r="N343" s="144"/>
    </row>
    <row r="344" spans="5:14" s="121" customFormat="1" hidden="1">
      <c r="E344" s="88"/>
      <c r="F344" s="128"/>
      <c r="G344" s="56"/>
      <c r="H344" s="98"/>
      <c r="J344" s="221"/>
      <c r="K344" s="221"/>
      <c r="L344" s="221"/>
      <c r="M344" s="221"/>
      <c r="N344" s="144"/>
    </row>
    <row r="345" spans="5:14" s="121" customFormat="1" hidden="1">
      <c r="E345" s="88"/>
      <c r="F345" s="128"/>
      <c r="G345" s="56"/>
      <c r="H345" s="98"/>
      <c r="J345" s="221"/>
      <c r="K345" s="221"/>
      <c r="L345" s="221"/>
      <c r="M345" s="221"/>
      <c r="N345" s="144"/>
    </row>
    <row r="346" spans="5:14" s="121" customFormat="1" hidden="1">
      <c r="E346" s="88"/>
      <c r="F346" s="128"/>
      <c r="G346" s="56"/>
      <c r="H346" s="98"/>
      <c r="J346" s="221"/>
      <c r="K346" s="221"/>
      <c r="L346" s="221"/>
      <c r="M346" s="221"/>
      <c r="N346" s="144"/>
    </row>
    <row r="347" spans="5:14" s="121" customFormat="1" hidden="1">
      <c r="E347" s="88"/>
      <c r="F347" s="128"/>
      <c r="G347" s="56"/>
      <c r="H347" s="98"/>
      <c r="J347" s="221"/>
      <c r="K347" s="221"/>
      <c r="L347" s="221"/>
      <c r="M347" s="221"/>
      <c r="N347" s="144"/>
    </row>
    <row r="348" spans="5:14" s="121" customFormat="1" hidden="1">
      <c r="E348" s="88"/>
      <c r="F348" s="128"/>
      <c r="G348" s="56"/>
      <c r="H348" s="98"/>
      <c r="J348" s="221"/>
      <c r="K348" s="221"/>
      <c r="L348" s="221"/>
      <c r="M348" s="221"/>
      <c r="N348" s="144"/>
    </row>
    <row r="349" spans="5:14" s="121" customFormat="1" hidden="1">
      <c r="E349" s="88"/>
      <c r="F349" s="128"/>
      <c r="G349" s="56"/>
      <c r="H349" s="98"/>
      <c r="J349" s="221"/>
      <c r="K349" s="221"/>
      <c r="L349" s="221"/>
      <c r="M349" s="221"/>
      <c r="N349" s="144"/>
    </row>
    <row r="350" spans="5:14" s="121" customFormat="1" hidden="1">
      <c r="E350" s="88"/>
      <c r="F350" s="128"/>
      <c r="G350" s="56"/>
      <c r="H350" s="98"/>
      <c r="J350" s="221"/>
      <c r="K350" s="221"/>
      <c r="L350" s="221"/>
      <c r="M350" s="221"/>
      <c r="N350" s="144"/>
    </row>
    <row r="351" spans="5:14" s="121" customFormat="1" hidden="1">
      <c r="E351" s="88"/>
      <c r="F351" s="128"/>
      <c r="G351" s="56"/>
      <c r="H351" s="98"/>
      <c r="J351" s="221"/>
      <c r="K351" s="221"/>
      <c r="L351" s="221"/>
      <c r="M351" s="221"/>
      <c r="N351" s="144"/>
    </row>
    <row r="352" spans="5:14" s="121" customFormat="1" hidden="1">
      <c r="E352" s="88"/>
      <c r="F352" s="128"/>
      <c r="G352" s="56"/>
      <c r="H352" s="98"/>
      <c r="J352" s="221"/>
      <c r="K352" s="221"/>
      <c r="L352" s="221"/>
      <c r="M352" s="221"/>
      <c r="N352" s="144"/>
    </row>
    <row r="353" spans="5:14" s="121" customFormat="1" hidden="1">
      <c r="E353" s="88"/>
      <c r="F353" s="128"/>
      <c r="G353" s="56"/>
      <c r="H353" s="98"/>
      <c r="J353" s="221"/>
      <c r="K353" s="221"/>
      <c r="L353" s="221"/>
      <c r="M353" s="221"/>
      <c r="N353" s="144"/>
    </row>
    <row r="354" spans="5:14" s="121" customFormat="1" hidden="1">
      <c r="E354" s="88"/>
      <c r="F354" s="128"/>
      <c r="G354" s="56"/>
      <c r="H354" s="98"/>
      <c r="J354" s="221"/>
      <c r="K354" s="221"/>
      <c r="L354" s="221"/>
      <c r="M354" s="221"/>
      <c r="N354" s="144"/>
    </row>
    <row r="355" spans="5:14" s="121" customFormat="1" hidden="1">
      <c r="E355" s="88"/>
      <c r="F355" s="128"/>
      <c r="G355" s="56"/>
      <c r="H355" s="98"/>
      <c r="J355" s="221"/>
      <c r="K355" s="221"/>
      <c r="L355" s="221"/>
      <c r="M355" s="221"/>
      <c r="N355" s="144"/>
    </row>
    <row r="356" spans="5:14" s="121" customFormat="1" hidden="1">
      <c r="E356" s="88"/>
      <c r="F356" s="128"/>
      <c r="G356" s="56"/>
      <c r="H356" s="98"/>
      <c r="J356" s="221"/>
      <c r="K356" s="221"/>
      <c r="L356" s="221"/>
      <c r="M356" s="221"/>
      <c r="N356" s="144"/>
    </row>
    <row r="357" spans="5:14" s="121" customFormat="1" hidden="1">
      <c r="E357" s="88"/>
      <c r="F357" s="128"/>
      <c r="G357" s="56"/>
      <c r="H357" s="98"/>
      <c r="J357" s="221"/>
      <c r="K357" s="221"/>
      <c r="L357" s="221"/>
      <c r="M357" s="221"/>
      <c r="N357" s="144"/>
    </row>
    <row r="358" spans="5:14" s="121" customFormat="1" hidden="1">
      <c r="E358" s="88"/>
      <c r="F358" s="128"/>
      <c r="G358" s="56"/>
      <c r="H358" s="98"/>
      <c r="J358" s="221"/>
      <c r="K358" s="221"/>
      <c r="L358" s="221"/>
      <c r="M358" s="221"/>
      <c r="N358" s="144"/>
    </row>
    <row r="359" spans="5:14" s="121" customFormat="1" hidden="1">
      <c r="E359" s="88"/>
      <c r="F359" s="128"/>
      <c r="G359" s="56"/>
      <c r="H359" s="98"/>
      <c r="J359" s="221"/>
      <c r="K359" s="221"/>
      <c r="L359" s="221"/>
      <c r="M359" s="221"/>
      <c r="N359" s="144"/>
    </row>
    <row r="360" spans="5:14" s="121" customFormat="1" hidden="1">
      <c r="E360" s="88"/>
      <c r="F360" s="128"/>
      <c r="G360" s="56"/>
      <c r="H360" s="98"/>
      <c r="J360" s="221"/>
      <c r="K360" s="221"/>
      <c r="L360" s="221"/>
      <c r="M360" s="221"/>
      <c r="N360" s="144"/>
    </row>
    <row r="361" spans="5:14" s="121" customFormat="1" hidden="1">
      <c r="E361" s="88"/>
      <c r="F361" s="128"/>
      <c r="G361" s="56"/>
      <c r="H361" s="98"/>
      <c r="J361" s="221"/>
      <c r="K361" s="221"/>
      <c r="L361" s="221"/>
      <c r="M361" s="221"/>
      <c r="N361" s="144"/>
    </row>
    <row r="362" spans="5:14" s="121" customFormat="1" hidden="1">
      <c r="E362" s="88"/>
      <c r="F362" s="128"/>
      <c r="G362" s="56"/>
      <c r="H362" s="98"/>
      <c r="J362" s="221"/>
      <c r="K362" s="221"/>
      <c r="L362" s="221"/>
      <c r="M362" s="221"/>
      <c r="N362" s="144"/>
    </row>
    <row r="363" spans="5:14" s="121" customFormat="1" hidden="1">
      <c r="E363" s="88"/>
      <c r="F363" s="128"/>
      <c r="G363" s="56"/>
      <c r="H363" s="98"/>
      <c r="J363" s="221"/>
      <c r="K363" s="221"/>
      <c r="L363" s="221"/>
      <c r="M363" s="221"/>
      <c r="N363" s="144"/>
    </row>
    <row r="364" spans="5:14" s="121" customFormat="1" hidden="1">
      <c r="E364" s="88"/>
      <c r="F364" s="128"/>
      <c r="G364" s="56"/>
      <c r="H364" s="98"/>
      <c r="J364" s="221"/>
      <c r="K364" s="221"/>
      <c r="L364" s="221"/>
      <c r="M364" s="221"/>
      <c r="N364" s="144"/>
    </row>
    <row r="365" spans="5:14" s="121" customFormat="1" hidden="1">
      <c r="E365" s="88"/>
      <c r="F365" s="128"/>
      <c r="G365" s="56"/>
      <c r="H365" s="98"/>
      <c r="J365" s="221"/>
      <c r="K365" s="221"/>
      <c r="L365" s="221"/>
      <c r="M365" s="221"/>
      <c r="N365" s="144"/>
    </row>
    <row r="366" spans="5:14" s="121" customFormat="1" hidden="1">
      <c r="E366" s="88"/>
      <c r="F366" s="128"/>
      <c r="G366" s="56"/>
      <c r="H366" s="98"/>
      <c r="J366" s="221"/>
      <c r="K366" s="221"/>
      <c r="L366" s="221"/>
      <c r="M366" s="221"/>
      <c r="N366" s="144"/>
    </row>
    <row r="367" spans="5:14" s="121" customFormat="1" hidden="1">
      <c r="E367" s="88"/>
      <c r="F367" s="128"/>
      <c r="G367" s="56"/>
      <c r="H367" s="98"/>
      <c r="J367" s="221"/>
      <c r="K367" s="221"/>
      <c r="L367" s="221"/>
      <c r="M367" s="221"/>
      <c r="N367" s="144"/>
    </row>
    <row r="368" spans="5:14" s="121" customFormat="1" hidden="1">
      <c r="E368" s="88"/>
      <c r="F368" s="128"/>
      <c r="G368" s="56"/>
      <c r="H368" s="98"/>
      <c r="J368" s="221"/>
      <c r="K368" s="221"/>
      <c r="L368" s="221"/>
      <c r="M368" s="221"/>
      <c r="N368" s="144"/>
    </row>
    <row r="369" spans="5:14" s="121" customFormat="1" hidden="1">
      <c r="E369" s="88"/>
      <c r="F369" s="128"/>
      <c r="G369" s="56"/>
      <c r="H369" s="98"/>
      <c r="J369" s="221"/>
      <c r="K369" s="221"/>
      <c r="L369" s="221"/>
      <c r="M369" s="221"/>
      <c r="N369" s="144"/>
    </row>
    <row r="370" spans="5:14" s="121" customFormat="1" hidden="1">
      <c r="E370" s="88"/>
      <c r="F370" s="128"/>
      <c r="G370" s="56"/>
      <c r="H370" s="98"/>
      <c r="J370" s="221"/>
      <c r="K370" s="221"/>
      <c r="L370" s="221"/>
      <c r="M370" s="221"/>
      <c r="N370" s="144"/>
    </row>
    <row r="371" spans="5:14" s="121" customFormat="1" hidden="1">
      <c r="E371" s="88"/>
      <c r="F371" s="128"/>
      <c r="G371" s="56"/>
      <c r="H371" s="98"/>
      <c r="J371" s="221"/>
      <c r="K371" s="221"/>
      <c r="L371" s="221"/>
      <c r="M371" s="221"/>
      <c r="N371" s="144"/>
    </row>
    <row r="372" spans="5:14" s="121" customFormat="1" hidden="1">
      <c r="E372" s="88"/>
      <c r="F372" s="128"/>
      <c r="G372" s="56"/>
      <c r="H372" s="98"/>
      <c r="J372" s="221"/>
      <c r="K372" s="221"/>
      <c r="L372" s="221"/>
      <c r="M372" s="221"/>
      <c r="N372" s="144"/>
    </row>
    <row r="373" spans="5:14" s="121" customFormat="1" hidden="1">
      <c r="E373" s="88"/>
      <c r="F373" s="128"/>
      <c r="G373" s="56"/>
      <c r="H373" s="98"/>
      <c r="J373" s="221"/>
      <c r="K373" s="221"/>
      <c r="L373" s="221"/>
      <c r="M373" s="221"/>
      <c r="N373" s="144"/>
    </row>
    <row r="374" spans="5:14" s="121" customFormat="1" hidden="1">
      <c r="E374" s="88"/>
      <c r="F374" s="128"/>
      <c r="G374" s="56"/>
      <c r="H374" s="98"/>
      <c r="J374" s="221"/>
      <c r="K374" s="221"/>
      <c r="L374" s="221"/>
      <c r="M374" s="221"/>
      <c r="N374" s="144"/>
    </row>
    <row r="375" spans="5:14" s="121" customFormat="1" hidden="1">
      <c r="E375" s="88"/>
      <c r="F375" s="128"/>
      <c r="G375" s="56"/>
      <c r="H375" s="98"/>
      <c r="J375" s="221"/>
      <c r="K375" s="221"/>
      <c r="L375" s="221"/>
      <c r="M375" s="221"/>
      <c r="N375" s="144"/>
    </row>
    <row r="376" spans="5:14" s="121" customFormat="1" hidden="1">
      <c r="E376" s="88"/>
      <c r="F376" s="128"/>
      <c r="G376" s="56"/>
      <c r="H376" s="98"/>
      <c r="J376" s="221"/>
      <c r="K376" s="221"/>
      <c r="L376" s="221"/>
      <c r="M376" s="221"/>
      <c r="N376" s="144"/>
    </row>
    <row r="377" spans="5:14" s="121" customFormat="1" hidden="1">
      <c r="E377" s="88"/>
      <c r="F377" s="128"/>
      <c r="G377" s="56"/>
      <c r="H377" s="98"/>
      <c r="J377" s="221"/>
      <c r="K377" s="221"/>
      <c r="L377" s="221"/>
      <c r="M377" s="221"/>
      <c r="N377" s="144"/>
    </row>
    <row r="378" spans="5:14" s="121" customFormat="1" hidden="1">
      <c r="E378" s="88"/>
      <c r="F378" s="128"/>
      <c r="G378" s="56"/>
      <c r="H378" s="98"/>
      <c r="J378" s="221"/>
      <c r="K378" s="221"/>
      <c r="L378" s="221"/>
      <c r="M378" s="221"/>
      <c r="N378" s="144"/>
    </row>
    <row r="379" spans="5:14" s="121" customFormat="1" hidden="1">
      <c r="E379" s="88"/>
      <c r="F379" s="128"/>
      <c r="G379" s="56"/>
      <c r="H379" s="98"/>
      <c r="J379" s="221"/>
      <c r="K379" s="221"/>
      <c r="L379" s="221"/>
      <c r="M379" s="221"/>
      <c r="N379" s="144"/>
    </row>
    <row r="380" spans="5:14" s="121" customFormat="1" hidden="1">
      <c r="E380" s="88"/>
      <c r="F380" s="128"/>
      <c r="G380" s="56"/>
      <c r="H380" s="98"/>
      <c r="J380" s="221"/>
      <c r="K380" s="221"/>
      <c r="L380" s="221"/>
      <c r="M380" s="221"/>
      <c r="N380" s="144"/>
    </row>
    <row r="381" spans="5:14" s="121" customFormat="1" hidden="1">
      <c r="E381" s="88"/>
      <c r="F381" s="128"/>
      <c r="G381" s="56"/>
      <c r="H381" s="98"/>
      <c r="J381" s="221"/>
      <c r="K381" s="221"/>
      <c r="L381" s="221"/>
      <c r="M381" s="221"/>
      <c r="N381" s="144"/>
    </row>
    <row r="382" spans="5:14" s="121" customFormat="1" hidden="1">
      <c r="E382" s="88"/>
      <c r="F382" s="128"/>
      <c r="G382" s="56"/>
      <c r="H382" s="98"/>
      <c r="J382" s="221"/>
      <c r="K382" s="221"/>
      <c r="L382" s="221"/>
      <c r="M382" s="221"/>
      <c r="N382" s="144"/>
    </row>
    <row r="383" spans="5:14" s="121" customFormat="1" hidden="1">
      <c r="E383" s="88"/>
      <c r="F383" s="128"/>
      <c r="G383" s="56"/>
      <c r="H383" s="98"/>
      <c r="J383" s="221"/>
      <c r="K383" s="221"/>
      <c r="L383" s="221"/>
      <c r="M383" s="221"/>
      <c r="N383" s="144"/>
    </row>
    <row r="384" spans="5:14" s="121" customFormat="1" hidden="1">
      <c r="E384" s="88"/>
      <c r="F384" s="128"/>
      <c r="G384" s="56"/>
      <c r="H384" s="98"/>
      <c r="J384" s="221"/>
      <c r="K384" s="221"/>
      <c r="L384" s="221"/>
      <c r="M384" s="221"/>
      <c r="N384" s="144"/>
    </row>
    <row r="385" spans="5:14" s="121" customFormat="1" hidden="1">
      <c r="E385" s="88"/>
      <c r="F385" s="128"/>
      <c r="G385" s="56"/>
      <c r="H385" s="98"/>
      <c r="J385" s="221"/>
      <c r="K385" s="221"/>
      <c r="L385" s="221"/>
      <c r="M385" s="221"/>
      <c r="N385" s="144"/>
    </row>
    <row r="386" spans="5:14" s="121" customFormat="1" hidden="1">
      <c r="E386" s="88"/>
      <c r="F386" s="128"/>
      <c r="G386" s="56"/>
      <c r="H386" s="98"/>
      <c r="J386" s="221"/>
      <c r="K386" s="221"/>
      <c r="L386" s="221"/>
      <c r="M386" s="221"/>
      <c r="N386" s="144"/>
    </row>
    <row r="387" spans="5:14" s="121" customFormat="1" hidden="1">
      <c r="E387" s="88"/>
      <c r="F387" s="128"/>
      <c r="G387" s="56"/>
      <c r="H387" s="98"/>
      <c r="J387" s="221"/>
      <c r="K387" s="221"/>
      <c r="L387" s="221"/>
      <c r="M387" s="221"/>
      <c r="N387" s="144"/>
    </row>
    <row r="388" spans="5:14" s="121" customFormat="1" hidden="1">
      <c r="E388" s="88"/>
      <c r="F388" s="128"/>
      <c r="G388" s="56"/>
      <c r="H388" s="98"/>
      <c r="J388" s="221"/>
      <c r="K388" s="221"/>
      <c r="L388" s="221"/>
      <c r="M388" s="221"/>
      <c r="N388" s="144"/>
    </row>
    <row r="389" spans="5:14" s="121" customFormat="1" hidden="1">
      <c r="E389" s="88"/>
      <c r="F389" s="128"/>
      <c r="G389" s="56"/>
      <c r="H389" s="98"/>
      <c r="J389" s="221"/>
      <c r="K389" s="221"/>
      <c r="L389" s="221"/>
      <c r="M389" s="221"/>
      <c r="N389" s="144"/>
    </row>
    <row r="390" spans="5:14" s="121" customFormat="1" hidden="1">
      <c r="E390" s="88"/>
      <c r="F390" s="128"/>
      <c r="G390" s="56"/>
      <c r="H390" s="98"/>
      <c r="J390" s="221"/>
      <c r="K390" s="221"/>
      <c r="L390" s="221"/>
      <c r="M390" s="221"/>
      <c r="N390" s="144"/>
    </row>
    <row r="391" spans="5:14" s="121" customFormat="1" hidden="1">
      <c r="E391" s="88"/>
      <c r="F391" s="128"/>
      <c r="G391" s="56"/>
      <c r="H391" s="98"/>
      <c r="J391" s="221"/>
      <c r="K391" s="221"/>
      <c r="L391" s="221"/>
      <c r="M391" s="221"/>
      <c r="N391" s="144"/>
    </row>
    <row r="392" spans="5:14" s="121" customFormat="1" hidden="1">
      <c r="E392" s="88"/>
      <c r="F392" s="128"/>
      <c r="G392" s="56"/>
      <c r="H392" s="98"/>
      <c r="J392" s="221"/>
      <c r="K392" s="221"/>
      <c r="L392" s="221"/>
      <c r="M392" s="221"/>
      <c r="N392" s="144"/>
    </row>
    <row r="393" spans="5:14" s="121" customFormat="1" hidden="1">
      <c r="E393" s="88"/>
      <c r="F393" s="128"/>
      <c r="G393" s="56"/>
      <c r="H393" s="98"/>
      <c r="J393" s="221"/>
      <c r="K393" s="221"/>
      <c r="L393" s="221"/>
      <c r="M393" s="221"/>
      <c r="N393" s="144"/>
    </row>
    <row r="394" spans="5:14" s="121" customFormat="1" hidden="1">
      <c r="E394" s="88"/>
      <c r="F394" s="128"/>
      <c r="G394" s="56"/>
      <c r="H394" s="98"/>
      <c r="J394" s="221"/>
      <c r="K394" s="221"/>
      <c r="L394" s="221"/>
      <c r="M394" s="221"/>
      <c r="N394" s="144"/>
    </row>
    <row r="395" spans="5:14" s="121" customFormat="1" hidden="1">
      <c r="E395" s="88"/>
      <c r="F395" s="128"/>
      <c r="G395" s="56"/>
      <c r="H395" s="98"/>
      <c r="J395" s="221"/>
      <c r="K395" s="221"/>
      <c r="L395" s="221"/>
      <c r="M395" s="221"/>
      <c r="N395" s="144"/>
    </row>
    <row r="396" spans="5:14" s="121" customFormat="1" hidden="1">
      <c r="E396" s="88"/>
      <c r="F396" s="128"/>
      <c r="G396" s="56"/>
      <c r="H396" s="98"/>
      <c r="J396" s="221"/>
      <c r="K396" s="221"/>
      <c r="L396" s="221"/>
      <c r="M396" s="221"/>
      <c r="N396" s="144"/>
    </row>
    <row r="397" spans="5:14" s="121" customFormat="1" hidden="1">
      <c r="E397" s="88"/>
      <c r="F397" s="128"/>
      <c r="G397" s="56"/>
      <c r="H397" s="98"/>
      <c r="J397" s="221"/>
      <c r="K397" s="221"/>
      <c r="L397" s="221"/>
      <c r="M397" s="221"/>
      <c r="N397" s="144"/>
    </row>
    <row r="398" spans="5:14" s="121" customFormat="1" hidden="1">
      <c r="E398" s="88"/>
      <c r="F398" s="128"/>
      <c r="G398" s="56"/>
      <c r="H398" s="98"/>
      <c r="J398" s="221"/>
      <c r="K398" s="221"/>
      <c r="L398" s="221"/>
      <c r="M398" s="221"/>
      <c r="N398" s="144"/>
    </row>
    <row r="399" spans="5:14" s="121" customFormat="1" hidden="1">
      <c r="E399" s="88"/>
      <c r="F399" s="128"/>
      <c r="G399" s="56"/>
      <c r="H399" s="98"/>
      <c r="J399" s="221"/>
      <c r="K399" s="221"/>
      <c r="L399" s="221"/>
      <c r="M399" s="221"/>
      <c r="N399" s="144"/>
    </row>
    <row r="400" spans="5:14" s="121" customFormat="1" hidden="1">
      <c r="E400" s="88"/>
      <c r="F400" s="128"/>
      <c r="G400" s="56"/>
      <c r="H400" s="98"/>
      <c r="J400" s="221"/>
      <c r="K400" s="221"/>
      <c r="L400" s="221"/>
      <c r="M400" s="221"/>
      <c r="N400" s="144"/>
    </row>
    <row r="401" spans="5:14" s="121" customFormat="1" hidden="1">
      <c r="E401" s="88"/>
      <c r="F401" s="128"/>
      <c r="G401" s="56"/>
      <c r="H401" s="98"/>
      <c r="J401" s="221"/>
      <c r="K401" s="221"/>
      <c r="L401" s="221"/>
      <c r="M401" s="221"/>
      <c r="N401" s="144"/>
    </row>
    <row r="402" spans="5:14" s="121" customFormat="1" hidden="1">
      <c r="E402" s="88"/>
      <c r="F402" s="128"/>
      <c r="G402" s="56"/>
      <c r="H402" s="98"/>
      <c r="J402" s="221"/>
      <c r="K402" s="221"/>
      <c r="L402" s="221"/>
      <c r="M402" s="221"/>
      <c r="N402" s="144"/>
    </row>
    <row r="403" spans="5:14" s="121" customFormat="1" hidden="1">
      <c r="E403" s="88"/>
      <c r="F403" s="128"/>
      <c r="G403" s="56"/>
      <c r="H403" s="98"/>
      <c r="J403" s="221"/>
      <c r="K403" s="221"/>
      <c r="L403" s="221"/>
      <c r="M403" s="221"/>
      <c r="N403" s="144"/>
    </row>
    <row r="404" spans="5:14" s="121" customFormat="1" hidden="1">
      <c r="E404" s="88"/>
      <c r="F404" s="128"/>
      <c r="G404" s="56"/>
      <c r="H404" s="98"/>
      <c r="J404" s="221"/>
      <c r="K404" s="221"/>
      <c r="L404" s="221"/>
      <c r="M404" s="221"/>
      <c r="N404" s="144"/>
    </row>
    <row r="405" spans="5:14" s="121" customFormat="1" hidden="1">
      <c r="E405" s="88"/>
      <c r="F405" s="128"/>
      <c r="G405" s="56"/>
      <c r="H405" s="98"/>
      <c r="J405" s="221"/>
      <c r="K405" s="221"/>
      <c r="L405" s="221"/>
      <c r="M405" s="221"/>
      <c r="N405" s="144"/>
    </row>
    <row r="406" spans="5:14" s="121" customFormat="1" hidden="1">
      <c r="E406" s="88"/>
      <c r="F406" s="128"/>
      <c r="G406" s="56"/>
      <c r="H406" s="98"/>
      <c r="J406" s="221"/>
      <c r="K406" s="221"/>
      <c r="L406" s="221"/>
      <c r="M406" s="221"/>
      <c r="N406" s="144"/>
    </row>
    <row r="407" spans="5:14" s="121" customFormat="1" hidden="1">
      <c r="E407" s="88"/>
      <c r="F407" s="128"/>
      <c r="G407" s="56"/>
      <c r="H407" s="98"/>
      <c r="J407" s="221"/>
      <c r="K407" s="221"/>
      <c r="L407" s="221"/>
      <c r="M407" s="221"/>
      <c r="N407" s="144"/>
    </row>
    <row r="408" spans="5:14" s="121" customFormat="1" hidden="1">
      <c r="E408" s="88"/>
      <c r="F408" s="128"/>
      <c r="G408" s="56"/>
      <c r="H408" s="98"/>
      <c r="J408" s="221"/>
      <c r="K408" s="221"/>
      <c r="L408" s="221"/>
      <c r="M408" s="221"/>
      <c r="N408" s="144"/>
    </row>
    <row r="409" spans="5:14" s="121" customFormat="1" hidden="1">
      <c r="E409" s="88"/>
      <c r="F409" s="128"/>
      <c r="G409" s="56"/>
      <c r="H409" s="98"/>
      <c r="J409" s="221"/>
      <c r="K409" s="221"/>
      <c r="L409" s="221"/>
      <c r="M409" s="221"/>
      <c r="N409" s="144"/>
    </row>
    <row r="410" spans="5:14" s="121" customFormat="1" hidden="1">
      <c r="E410" s="88"/>
      <c r="F410" s="128"/>
      <c r="G410" s="56"/>
      <c r="H410" s="98"/>
      <c r="J410" s="221"/>
      <c r="K410" s="221"/>
      <c r="L410" s="221"/>
      <c r="M410" s="221"/>
      <c r="N410" s="144"/>
    </row>
    <row r="411" spans="5:14" s="121" customFormat="1" hidden="1">
      <c r="E411" s="88"/>
      <c r="F411" s="128"/>
      <c r="G411" s="56"/>
      <c r="H411" s="98"/>
      <c r="J411" s="221"/>
      <c r="K411" s="221"/>
      <c r="L411" s="221"/>
      <c r="M411" s="221"/>
      <c r="N411" s="144"/>
    </row>
    <row r="412" spans="5:14" s="121" customFormat="1" hidden="1">
      <c r="E412" s="88"/>
      <c r="F412" s="128"/>
      <c r="G412" s="56"/>
      <c r="H412" s="98"/>
      <c r="J412" s="221"/>
      <c r="K412" s="221"/>
      <c r="L412" s="221"/>
      <c r="M412" s="221"/>
      <c r="N412" s="144"/>
    </row>
    <row r="413" spans="5:14" s="121" customFormat="1" hidden="1">
      <c r="E413" s="88"/>
      <c r="F413" s="128"/>
      <c r="G413" s="56"/>
      <c r="H413" s="98"/>
      <c r="J413" s="221"/>
      <c r="K413" s="221"/>
      <c r="L413" s="221"/>
      <c r="M413" s="221"/>
      <c r="N413" s="144"/>
    </row>
    <row r="414" spans="5:14" s="121" customFormat="1" hidden="1">
      <c r="E414" s="88"/>
      <c r="F414" s="128"/>
      <c r="G414" s="56"/>
      <c r="H414" s="98"/>
      <c r="J414" s="221"/>
      <c r="K414" s="221"/>
      <c r="L414" s="221"/>
      <c r="M414" s="221"/>
      <c r="N414" s="144"/>
    </row>
    <row r="415" spans="5:14" s="121" customFormat="1" hidden="1">
      <c r="E415" s="88"/>
      <c r="F415" s="128"/>
      <c r="G415" s="56"/>
      <c r="H415" s="98"/>
      <c r="J415" s="221"/>
      <c r="K415" s="221"/>
      <c r="L415" s="221"/>
      <c r="M415" s="221"/>
      <c r="N415" s="144"/>
    </row>
    <row r="416" spans="5:14" s="121" customFormat="1" hidden="1">
      <c r="E416" s="88"/>
      <c r="F416" s="128"/>
      <c r="G416" s="56"/>
      <c r="H416" s="98"/>
      <c r="J416" s="221"/>
      <c r="K416" s="221"/>
      <c r="L416" s="221"/>
      <c r="M416" s="221"/>
      <c r="N416" s="144"/>
    </row>
    <row r="417" spans="5:14" s="121" customFormat="1" hidden="1">
      <c r="E417" s="88"/>
      <c r="F417" s="128"/>
      <c r="G417" s="56"/>
      <c r="H417" s="98"/>
      <c r="J417" s="221"/>
      <c r="K417" s="221"/>
      <c r="L417" s="221"/>
      <c r="M417" s="221"/>
      <c r="N417" s="144"/>
    </row>
    <row r="418" spans="5:14" s="121" customFormat="1" hidden="1">
      <c r="E418" s="88"/>
      <c r="F418" s="128"/>
      <c r="G418" s="56"/>
      <c r="H418" s="98"/>
      <c r="J418" s="221"/>
      <c r="K418" s="221"/>
      <c r="L418" s="221"/>
      <c r="M418" s="221"/>
      <c r="N418" s="144"/>
    </row>
    <row r="419" spans="5:14" s="121" customFormat="1" hidden="1">
      <c r="E419" s="88"/>
      <c r="F419" s="128"/>
      <c r="G419" s="56"/>
      <c r="H419" s="98"/>
      <c r="J419" s="221"/>
      <c r="K419" s="221"/>
      <c r="L419" s="221"/>
      <c r="M419" s="221"/>
      <c r="N419" s="144"/>
    </row>
    <row r="420" spans="5:14" s="121" customFormat="1" hidden="1">
      <c r="E420" s="88"/>
      <c r="F420" s="128"/>
      <c r="G420" s="56"/>
      <c r="H420" s="98"/>
      <c r="J420" s="221"/>
      <c r="K420" s="221"/>
      <c r="L420" s="221"/>
      <c r="M420" s="221"/>
      <c r="N420" s="144"/>
    </row>
    <row r="421" spans="5:14" s="121" customFormat="1" hidden="1">
      <c r="E421" s="88"/>
      <c r="F421" s="128"/>
      <c r="G421" s="56"/>
      <c r="H421" s="98"/>
      <c r="J421" s="221"/>
      <c r="K421" s="221"/>
      <c r="L421" s="221"/>
      <c r="M421" s="221"/>
      <c r="N421" s="144"/>
    </row>
    <row r="422" spans="5:14" s="121" customFormat="1" hidden="1">
      <c r="E422" s="88"/>
      <c r="F422" s="128"/>
      <c r="G422" s="56"/>
      <c r="H422" s="98"/>
      <c r="J422" s="221"/>
      <c r="K422" s="221"/>
      <c r="L422" s="221"/>
      <c r="M422" s="221"/>
      <c r="N422" s="144"/>
    </row>
    <row r="423" spans="5:14" s="121" customFormat="1" hidden="1">
      <c r="E423" s="88"/>
      <c r="F423" s="128"/>
      <c r="G423" s="56"/>
      <c r="H423" s="98"/>
      <c r="J423" s="221"/>
      <c r="K423" s="221"/>
      <c r="L423" s="221"/>
      <c r="M423" s="221"/>
      <c r="N423" s="144"/>
    </row>
    <row r="424" spans="5:14" s="121" customFormat="1" hidden="1">
      <c r="E424" s="88"/>
      <c r="F424" s="128"/>
      <c r="G424" s="56"/>
      <c r="H424" s="98"/>
      <c r="J424" s="221"/>
      <c r="K424" s="221"/>
      <c r="L424" s="221"/>
      <c r="M424" s="221"/>
      <c r="N424" s="144"/>
    </row>
    <row r="425" spans="5:14" s="121" customFormat="1" hidden="1">
      <c r="E425" s="88"/>
      <c r="F425" s="128"/>
      <c r="G425" s="56"/>
      <c r="H425" s="98"/>
      <c r="J425" s="221"/>
      <c r="K425" s="221"/>
      <c r="L425" s="221"/>
      <c r="M425" s="221"/>
      <c r="N425" s="144"/>
    </row>
    <row r="426" spans="5:14" s="121" customFormat="1" hidden="1">
      <c r="E426" s="88"/>
      <c r="F426" s="128"/>
      <c r="G426" s="56"/>
      <c r="H426" s="98"/>
      <c r="J426" s="221"/>
      <c r="K426" s="221"/>
      <c r="L426" s="221"/>
      <c r="M426" s="221"/>
      <c r="N426" s="144"/>
    </row>
    <row r="427" spans="5:14" s="121" customFormat="1" hidden="1">
      <c r="E427" s="88"/>
      <c r="F427" s="128"/>
      <c r="G427" s="56"/>
      <c r="H427" s="98"/>
      <c r="J427" s="221"/>
      <c r="K427" s="221"/>
      <c r="L427" s="221"/>
      <c r="M427" s="221"/>
      <c r="N427" s="144"/>
    </row>
    <row r="428" spans="5:14" s="121" customFormat="1" hidden="1">
      <c r="E428" s="88"/>
      <c r="F428" s="128"/>
      <c r="G428" s="56"/>
      <c r="H428" s="98"/>
      <c r="J428" s="221"/>
      <c r="K428" s="221"/>
      <c r="L428" s="221"/>
      <c r="M428" s="221"/>
      <c r="N428" s="144"/>
    </row>
    <row r="429" spans="5:14" s="121" customFormat="1" hidden="1">
      <c r="E429" s="88"/>
      <c r="F429" s="128"/>
      <c r="G429" s="56"/>
      <c r="H429" s="98"/>
      <c r="J429" s="221"/>
      <c r="K429" s="221"/>
      <c r="L429" s="221"/>
      <c r="M429" s="221"/>
      <c r="N429" s="144"/>
    </row>
    <row r="430" spans="5:14" s="121" customFormat="1" hidden="1">
      <c r="E430" s="88"/>
      <c r="F430" s="128"/>
      <c r="G430" s="56"/>
      <c r="H430" s="98"/>
      <c r="J430" s="221"/>
      <c r="K430" s="221"/>
      <c r="L430" s="221"/>
      <c r="M430" s="221"/>
      <c r="N430" s="144"/>
    </row>
    <row r="431" spans="5:14" s="121" customFormat="1" hidden="1">
      <c r="E431" s="88"/>
      <c r="F431" s="128"/>
      <c r="G431" s="56"/>
      <c r="H431" s="98"/>
      <c r="J431" s="221"/>
      <c r="K431" s="221"/>
      <c r="L431" s="221"/>
      <c r="M431" s="221"/>
      <c r="N431" s="144"/>
    </row>
    <row r="432" spans="5:14" s="121" customFormat="1" hidden="1">
      <c r="E432" s="88"/>
      <c r="F432" s="128"/>
      <c r="G432" s="56"/>
      <c r="H432" s="98"/>
      <c r="J432" s="221"/>
      <c r="K432" s="221"/>
      <c r="L432" s="221"/>
      <c r="M432" s="221"/>
      <c r="N432" s="144"/>
    </row>
    <row r="433" spans="5:14" s="121" customFormat="1" hidden="1">
      <c r="E433" s="88"/>
      <c r="F433" s="128"/>
      <c r="G433" s="56"/>
      <c r="H433" s="98"/>
      <c r="J433" s="221"/>
      <c r="K433" s="221"/>
      <c r="L433" s="221"/>
      <c r="M433" s="221"/>
      <c r="N433" s="144"/>
    </row>
    <row r="434" spans="5:14" s="121" customFormat="1" hidden="1">
      <c r="E434" s="88"/>
      <c r="F434" s="128"/>
      <c r="G434" s="56"/>
      <c r="H434" s="98"/>
      <c r="J434" s="221"/>
      <c r="K434" s="221"/>
      <c r="L434" s="221"/>
      <c r="M434" s="221"/>
      <c r="N434" s="144"/>
    </row>
    <row r="435" spans="5:14" s="121" customFormat="1" hidden="1">
      <c r="E435" s="88"/>
      <c r="F435" s="128"/>
      <c r="G435" s="56"/>
      <c r="H435" s="98"/>
      <c r="J435" s="221"/>
      <c r="K435" s="221"/>
      <c r="L435" s="221"/>
      <c r="M435" s="221"/>
      <c r="N435" s="144"/>
    </row>
    <row r="436" spans="5:14" s="121" customFormat="1" hidden="1">
      <c r="E436" s="88"/>
      <c r="F436" s="128"/>
      <c r="G436" s="56"/>
      <c r="H436" s="98"/>
      <c r="J436" s="221"/>
      <c r="K436" s="221"/>
      <c r="L436" s="221"/>
      <c r="M436" s="221"/>
      <c r="N436" s="144"/>
    </row>
    <row r="437" spans="5:14" s="121" customFormat="1" hidden="1">
      <c r="E437" s="88"/>
      <c r="F437" s="128"/>
      <c r="G437" s="56"/>
      <c r="H437" s="98"/>
      <c r="J437" s="221"/>
      <c r="K437" s="221"/>
      <c r="L437" s="221"/>
      <c r="M437" s="221"/>
      <c r="N437" s="144"/>
    </row>
    <row r="438" spans="5:14" s="121" customFormat="1" hidden="1">
      <c r="E438" s="88"/>
      <c r="F438" s="128"/>
      <c r="G438" s="56"/>
      <c r="H438" s="98"/>
      <c r="J438" s="221"/>
      <c r="K438" s="221"/>
      <c r="L438" s="221"/>
      <c r="M438" s="221"/>
      <c r="N438" s="144"/>
    </row>
    <row r="439" spans="5:14" s="121" customFormat="1" hidden="1">
      <c r="E439" s="88"/>
      <c r="F439" s="128"/>
      <c r="G439" s="56"/>
      <c r="H439" s="98"/>
      <c r="J439" s="221"/>
      <c r="K439" s="221"/>
      <c r="L439" s="221"/>
      <c r="M439" s="221"/>
      <c r="N439" s="144"/>
    </row>
    <row r="440" spans="5:14" s="121" customFormat="1" hidden="1">
      <c r="E440" s="88"/>
      <c r="F440" s="128"/>
      <c r="G440" s="56"/>
      <c r="H440" s="98"/>
      <c r="J440" s="221"/>
      <c r="K440" s="221"/>
      <c r="L440" s="221"/>
      <c r="M440" s="221"/>
      <c r="N440" s="144"/>
    </row>
    <row r="441" spans="5:14" s="121" customFormat="1" hidden="1">
      <c r="E441" s="88"/>
      <c r="F441" s="128"/>
      <c r="G441" s="56"/>
      <c r="H441" s="98"/>
      <c r="J441" s="221"/>
      <c r="K441" s="221"/>
      <c r="L441" s="221"/>
      <c r="M441" s="221"/>
      <c r="N441" s="144"/>
    </row>
    <row r="442" spans="5:14" s="121" customFormat="1" hidden="1">
      <c r="E442" s="88"/>
      <c r="F442" s="128"/>
      <c r="G442" s="56"/>
      <c r="H442" s="98"/>
      <c r="J442" s="221"/>
      <c r="K442" s="221"/>
      <c r="L442" s="221"/>
      <c r="M442" s="221"/>
      <c r="N442" s="144"/>
    </row>
    <row r="443" spans="5:14" s="121" customFormat="1" hidden="1">
      <c r="E443" s="88"/>
      <c r="F443" s="128"/>
      <c r="G443" s="56"/>
      <c r="H443" s="98"/>
      <c r="J443" s="221"/>
      <c r="K443" s="221"/>
      <c r="L443" s="221"/>
      <c r="M443" s="221"/>
      <c r="N443" s="144"/>
    </row>
    <row r="444" spans="5:14" s="121" customFormat="1" hidden="1">
      <c r="E444" s="88"/>
      <c r="F444" s="128"/>
      <c r="G444" s="56"/>
      <c r="H444" s="98"/>
      <c r="J444" s="221"/>
      <c r="K444" s="221"/>
      <c r="L444" s="221"/>
      <c r="M444" s="221"/>
      <c r="N444" s="144"/>
    </row>
    <row r="445" spans="5:14" s="121" customFormat="1" hidden="1">
      <c r="E445" s="88"/>
      <c r="F445" s="128"/>
      <c r="G445" s="56"/>
      <c r="H445" s="98"/>
      <c r="J445" s="221"/>
      <c r="K445" s="221"/>
      <c r="L445" s="221"/>
      <c r="M445" s="221"/>
      <c r="N445" s="144"/>
    </row>
    <row r="446" spans="5:14" s="121" customFormat="1" hidden="1">
      <c r="E446" s="88"/>
      <c r="F446" s="128"/>
      <c r="G446" s="56"/>
      <c r="H446" s="98"/>
      <c r="J446" s="221"/>
      <c r="K446" s="221"/>
      <c r="L446" s="221"/>
      <c r="M446" s="221"/>
      <c r="N446" s="144"/>
    </row>
    <row r="447" spans="5:14" s="121" customFormat="1" hidden="1">
      <c r="E447" s="88"/>
      <c r="F447" s="128"/>
      <c r="G447" s="56"/>
      <c r="H447" s="98"/>
      <c r="J447" s="221"/>
      <c r="K447" s="221"/>
      <c r="L447" s="221"/>
      <c r="M447" s="221"/>
      <c r="N447" s="144"/>
    </row>
    <row r="448" spans="5:14" s="121" customFormat="1" hidden="1">
      <c r="E448" s="88"/>
      <c r="F448" s="128"/>
      <c r="G448" s="56"/>
      <c r="H448" s="98"/>
      <c r="J448" s="221"/>
      <c r="K448" s="221"/>
      <c r="L448" s="221"/>
      <c r="M448" s="221"/>
      <c r="N448" s="144"/>
    </row>
    <row r="449" spans="5:14" s="121" customFormat="1" hidden="1">
      <c r="E449" s="88"/>
      <c r="F449" s="128"/>
      <c r="G449" s="56"/>
      <c r="H449" s="98"/>
      <c r="J449" s="221"/>
      <c r="K449" s="221"/>
      <c r="L449" s="221"/>
      <c r="M449" s="221"/>
      <c r="N449" s="144"/>
    </row>
    <row r="450" spans="5:14" s="121" customFormat="1" hidden="1">
      <c r="E450" s="88"/>
      <c r="F450" s="128"/>
      <c r="G450" s="56"/>
      <c r="H450" s="98"/>
      <c r="J450" s="221"/>
      <c r="K450" s="221"/>
      <c r="L450" s="221"/>
      <c r="M450" s="221"/>
      <c r="N450" s="144"/>
    </row>
    <row r="451" spans="5:14" s="121" customFormat="1" hidden="1">
      <c r="E451" s="88"/>
      <c r="F451" s="128"/>
      <c r="G451" s="56"/>
      <c r="H451" s="98"/>
      <c r="J451" s="221"/>
      <c r="K451" s="221"/>
      <c r="L451" s="221"/>
      <c r="M451" s="221"/>
      <c r="N451" s="144"/>
    </row>
    <row r="452" spans="5:14" s="121" customFormat="1" hidden="1">
      <c r="E452" s="88"/>
      <c r="F452" s="128"/>
      <c r="G452" s="56"/>
      <c r="H452" s="98"/>
      <c r="J452" s="221"/>
      <c r="K452" s="221"/>
      <c r="L452" s="221"/>
      <c r="M452" s="221"/>
      <c r="N452" s="144"/>
    </row>
    <row r="453" spans="5:14" s="121" customFormat="1" hidden="1">
      <c r="E453" s="88"/>
      <c r="F453" s="128"/>
      <c r="G453" s="56"/>
      <c r="H453" s="98"/>
      <c r="J453" s="221"/>
      <c r="K453" s="221"/>
      <c r="L453" s="221"/>
      <c r="M453" s="221"/>
      <c r="N453" s="144"/>
    </row>
    <row r="454" spans="5:14" s="121" customFormat="1" hidden="1">
      <c r="E454" s="88"/>
      <c r="F454" s="128"/>
      <c r="G454" s="56"/>
      <c r="H454" s="98"/>
      <c r="J454" s="221"/>
      <c r="K454" s="221"/>
      <c r="L454" s="221"/>
      <c r="M454" s="221"/>
      <c r="N454" s="144"/>
    </row>
    <row r="455" spans="5:14" s="121" customFormat="1" hidden="1">
      <c r="E455" s="88"/>
      <c r="F455" s="128"/>
      <c r="G455" s="56"/>
      <c r="H455" s="98"/>
      <c r="J455" s="221"/>
      <c r="K455" s="221"/>
      <c r="L455" s="221"/>
      <c r="M455" s="221"/>
      <c r="N455" s="144"/>
    </row>
    <row r="456" spans="5:14" s="121" customFormat="1" hidden="1">
      <c r="E456" s="88"/>
      <c r="F456" s="128"/>
      <c r="G456" s="56"/>
      <c r="H456" s="98"/>
      <c r="J456" s="221"/>
      <c r="K456" s="221"/>
      <c r="L456" s="221"/>
      <c r="M456" s="221"/>
      <c r="N456" s="144"/>
    </row>
    <row r="457" spans="5:14" s="121" customFormat="1" hidden="1">
      <c r="E457" s="88"/>
      <c r="F457" s="128"/>
      <c r="G457" s="56"/>
      <c r="H457" s="98"/>
      <c r="J457" s="221"/>
      <c r="K457" s="221"/>
      <c r="L457" s="221"/>
      <c r="M457" s="221"/>
      <c r="N457" s="144"/>
    </row>
    <row r="458" spans="5:14" s="121" customFormat="1" hidden="1">
      <c r="E458" s="88"/>
      <c r="F458" s="128"/>
      <c r="G458" s="56"/>
      <c r="H458" s="98"/>
      <c r="J458" s="221"/>
      <c r="K458" s="221"/>
      <c r="L458" s="221"/>
      <c r="M458" s="221"/>
      <c r="N458" s="144"/>
    </row>
    <row r="459" spans="5:14" s="121" customFormat="1" hidden="1">
      <c r="E459" s="88"/>
      <c r="F459" s="128"/>
      <c r="G459" s="56"/>
      <c r="H459" s="98"/>
      <c r="J459" s="221"/>
      <c r="K459" s="221"/>
      <c r="L459" s="221"/>
      <c r="M459" s="221"/>
      <c r="N459" s="144"/>
    </row>
    <row r="460" spans="5:14" s="121" customFormat="1" hidden="1">
      <c r="E460" s="88"/>
      <c r="F460" s="128"/>
      <c r="G460" s="56"/>
      <c r="H460" s="98"/>
      <c r="J460" s="221"/>
      <c r="K460" s="221"/>
      <c r="L460" s="221"/>
      <c r="M460" s="221"/>
      <c r="N460" s="144"/>
    </row>
    <row r="461" spans="5:14" s="121" customFormat="1" hidden="1">
      <c r="E461" s="88"/>
      <c r="F461" s="128"/>
      <c r="G461" s="56"/>
      <c r="H461" s="98"/>
      <c r="J461" s="221"/>
      <c r="K461" s="221"/>
      <c r="L461" s="221"/>
      <c r="M461" s="221"/>
      <c r="N461" s="144"/>
    </row>
    <row r="462" spans="5:14" s="121" customFormat="1" hidden="1">
      <c r="E462" s="88"/>
      <c r="F462" s="128"/>
      <c r="G462" s="56"/>
      <c r="H462" s="98"/>
      <c r="J462" s="221"/>
      <c r="K462" s="221"/>
      <c r="L462" s="221"/>
      <c r="M462" s="221"/>
      <c r="N462" s="144"/>
    </row>
    <row r="463" spans="5:14" s="121" customFormat="1" hidden="1">
      <c r="E463" s="88"/>
      <c r="F463" s="128"/>
      <c r="G463" s="56"/>
      <c r="H463" s="98"/>
      <c r="J463" s="221"/>
      <c r="K463" s="221"/>
      <c r="L463" s="221"/>
      <c r="M463" s="221"/>
      <c r="N463" s="144"/>
    </row>
    <row r="464" spans="5:14" s="121" customFormat="1" hidden="1">
      <c r="E464" s="88"/>
      <c r="F464" s="128"/>
      <c r="G464" s="56"/>
      <c r="H464" s="98"/>
      <c r="J464" s="221"/>
      <c r="K464" s="221"/>
      <c r="L464" s="221"/>
      <c r="M464" s="221"/>
      <c r="N464" s="144"/>
    </row>
    <row r="465" spans="5:14" s="121" customFormat="1" hidden="1">
      <c r="E465" s="88"/>
      <c r="F465" s="128"/>
      <c r="G465" s="56"/>
      <c r="H465" s="98"/>
      <c r="J465" s="221"/>
      <c r="K465" s="221"/>
      <c r="L465" s="221"/>
      <c r="M465" s="221"/>
      <c r="N465" s="144"/>
    </row>
    <row r="466" spans="5:14" s="121" customFormat="1" hidden="1">
      <c r="E466" s="88"/>
      <c r="F466" s="128"/>
      <c r="G466" s="56"/>
      <c r="H466" s="98"/>
      <c r="J466" s="221"/>
      <c r="K466" s="221"/>
      <c r="L466" s="221"/>
      <c r="M466" s="221"/>
      <c r="N466" s="144"/>
    </row>
    <row r="467" spans="5:14" s="121" customFormat="1" hidden="1">
      <c r="E467" s="88"/>
      <c r="F467" s="128"/>
      <c r="G467" s="56"/>
      <c r="H467" s="98"/>
      <c r="J467" s="221"/>
      <c r="K467" s="221"/>
      <c r="L467" s="221"/>
      <c r="M467" s="221"/>
      <c r="N467" s="144"/>
    </row>
    <row r="468" spans="5:14" s="121" customFormat="1" hidden="1">
      <c r="E468" s="88"/>
      <c r="F468" s="128"/>
      <c r="G468" s="56"/>
      <c r="H468" s="98"/>
      <c r="J468" s="221"/>
      <c r="K468" s="221"/>
      <c r="L468" s="221"/>
      <c r="M468" s="221"/>
      <c r="N468" s="144"/>
    </row>
    <row r="469" spans="5:14" s="121" customFormat="1" hidden="1">
      <c r="E469" s="88"/>
      <c r="F469" s="128"/>
      <c r="G469" s="56"/>
      <c r="H469" s="98"/>
      <c r="J469" s="221"/>
      <c r="K469" s="221"/>
      <c r="L469" s="221"/>
      <c r="M469" s="221"/>
      <c r="N469" s="144"/>
    </row>
    <row r="470" spans="5:14" s="121" customFormat="1" hidden="1">
      <c r="E470" s="88"/>
      <c r="F470" s="128"/>
      <c r="G470" s="56"/>
      <c r="H470" s="98"/>
      <c r="J470" s="221"/>
      <c r="K470" s="221"/>
      <c r="L470" s="221"/>
      <c r="M470" s="221"/>
      <c r="N470" s="144"/>
    </row>
    <row r="471" spans="5:14" s="121" customFormat="1" hidden="1">
      <c r="E471" s="88"/>
      <c r="F471" s="128"/>
      <c r="G471" s="56"/>
      <c r="H471" s="98"/>
      <c r="J471" s="221"/>
      <c r="K471" s="221"/>
      <c r="L471" s="221"/>
      <c r="M471" s="221"/>
      <c r="N471" s="144"/>
    </row>
    <row r="472" spans="5:14" s="121" customFormat="1" hidden="1">
      <c r="E472" s="88"/>
      <c r="F472" s="128"/>
      <c r="G472" s="56"/>
      <c r="H472" s="98"/>
      <c r="J472" s="221"/>
      <c r="K472" s="221"/>
      <c r="L472" s="221"/>
      <c r="M472" s="221"/>
      <c r="N472" s="144"/>
    </row>
    <row r="473" spans="5:14" s="121" customFormat="1" hidden="1">
      <c r="E473" s="88"/>
      <c r="F473" s="128"/>
      <c r="G473" s="56"/>
      <c r="H473" s="98"/>
      <c r="J473" s="221"/>
      <c r="K473" s="221"/>
      <c r="L473" s="221"/>
      <c r="M473" s="221"/>
      <c r="N473" s="144"/>
    </row>
    <row r="474" spans="5:14" s="121" customFormat="1" hidden="1">
      <c r="E474" s="88"/>
      <c r="F474" s="128"/>
      <c r="G474" s="56"/>
      <c r="H474" s="98"/>
      <c r="J474" s="221"/>
      <c r="K474" s="221"/>
      <c r="L474" s="221"/>
      <c r="M474" s="221"/>
      <c r="N474" s="144"/>
    </row>
    <row r="475" spans="5:14" s="121" customFormat="1" hidden="1">
      <c r="E475" s="88"/>
      <c r="F475" s="128"/>
      <c r="G475" s="56"/>
      <c r="H475" s="98"/>
      <c r="J475" s="221"/>
      <c r="K475" s="221"/>
      <c r="L475" s="221"/>
      <c r="M475" s="221"/>
      <c r="N475" s="144"/>
    </row>
    <row r="476" spans="5:14" s="121" customFormat="1" hidden="1">
      <c r="E476" s="88"/>
      <c r="F476" s="128"/>
      <c r="G476" s="56"/>
      <c r="H476" s="98"/>
      <c r="J476" s="221"/>
      <c r="K476" s="221"/>
      <c r="L476" s="221"/>
      <c r="M476" s="221"/>
      <c r="N476" s="144"/>
    </row>
    <row r="477" spans="5:14" s="121" customFormat="1" hidden="1">
      <c r="E477" s="88"/>
      <c r="F477" s="128"/>
      <c r="G477" s="56"/>
      <c r="H477" s="98"/>
      <c r="J477" s="221"/>
      <c r="K477" s="221"/>
      <c r="L477" s="221"/>
      <c r="M477" s="221"/>
      <c r="N477" s="144"/>
    </row>
    <row r="478" spans="5:14" s="121" customFormat="1" hidden="1">
      <c r="E478" s="88"/>
      <c r="F478" s="128"/>
      <c r="G478" s="56"/>
      <c r="H478" s="98"/>
      <c r="J478" s="221"/>
      <c r="K478" s="221"/>
      <c r="L478" s="221"/>
      <c r="M478" s="221"/>
      <c r="N478" s="144"/>
    </row>
    <row r="479" spans="5:14" s="121" customFormat="1" hidden="1">
      <c r="E479" s="88"/>
      <c r="F479" s="128"/>
      <c r="G479" s="56"/>
      <c r="H479" s="98"/>
      <c r="J479" s="221"/>
      <c r="K479" s="221"/>
      <c r="L479" s="221"/>
      <c r="M479" s="221"/>
      <c r="N479" s="144"/>
    </row>
    <row r="480" spans="5:14" s="121" customFormat="1" hidden="1">
      <c r="E480" s="88"/>
      <c r="F480" s="128"/>
      <c r="G480" s="56"/>
      <c r="H480" s="98"/>
      <c r="J480" s="221"/>
      <c r="K480" s="221"/>
      <c r="L480" s="221"/>
      <c r="M480" s="221"/>
      <c r="N480" s="144"/>
    </row>
    <row r="481" spans="5:14" s="121" customFormat="1" hidden="1">
      <c r="E481" s="88"/>
      <c r="F481" s="128"/>
      <c r="G481" s="56"/>
      <c r="H481" s="98"/>
      <c r="J481" s="221"/>
      <c r="K481" s="221"/>
      <c r="L481" s="221"/>
      <c r="M481" s="221"/>
      <c r="N481" s="144"/>
    </row>
    <row r="482" spans="5:14" s="121" customFormat="1" hidden="1">
      <c r="E482" s="88"/>
      <c r="F482" s="128"/>
      <c r="G482" s="56"/>
      <c r="H482" s="98"/>
      <c r="J482" s="221"/>
      <c r="K482" s="221"/>
      <c r="L482" s="221"/>
      <c r="M482" s="221"/>
      <c r="N482" s="144"/>
    </row>
    <row r="483" spans="5:14" s="121" customFormat="1" hidden="1">
      <c r="E483" s="88"/>
      <c r="F483" s="128"/>
      <c r="G483" s="56"/>
      <c r="H483" s="98"/>
      <c r="J483" s="221"/>
      <c r="K483" s="221"/>
      <c r="L483" s="221"/>
      <c r="M483" s="221"/>
      <c r="N483" s="144"/>
    </row>
    <row r="484" spans="5:14" s="121" customFormat="1" hidden="1">
      <c r="E484" s="88"/>
      <c r="F484" s="128"/>
      <c r="G484" s="56"/>
      <c r="H484" s="98"/>
      <c r="J484" s="221"/>
      <c r="K484" s="221"/>
      <c r="L484" s="221"/>
      <c r="M484" s="221"/>
      <c r="N484" s="144"/>
    </row>
    <row r="485" spans="5:14" s="121" customFormat="1" hidden="1">
      <c r="E485" s="88"/>
      <c r="F485" s="128"/>
      <c r="G485" s="56"/>
      <c r="H485" s="98"/>
      <c r="J485" s="221"/>
      <c r="K485" s="221"/>
      <c r="L485" s="221"/>
      <c r="M485" s="221"/>
      <c r="N485" s="144"/>
    </row>
    <row r="486" spans="5:14" s="121" customFormat="1" hidden="1">
      <c r="E486" s="88"/>
      <c r="F486" s="128"/>
      <c r="G486" s="56"/>
      <c r="H486" s="98"/>
      <c r="J486" s="221"/>
      <c r="K486" s="221"/>
      <c r="L486" s="221"/>
      <c r="M486" s="221"/>
      <c r="N486" s="144"/>
    </row>
    <row r="487" spans="5:14" s="121" customFormat="1" hidden="1">
      <c r="E487" s="88"/>
      <c r="F487" s="128"/>
      <c r="G487" s="56"/>
      <c r="H487" s="98"/>
      <c r="J487" s="221"/>
      <c r="K487" s="221"/>
      <c r="L487" s="221"/>
      <c r="M487" s="221"/>
      <c r="N487" s="144"/>
    </row>
    <row r="488" spans="5:14" s="121" customFormat="1" hidden="1">
      <c r="E488" s="88"/>
      <c r="F488" s="128"/>
      <c r="G488" s="56"/>
      <c r="H488" s="98"/>
      <c r="J488" s="221"/>
      <c r="K488" s="221"/>
      <c r="L488" s="221"/>
      <c r="M488" s="221"/>
      <c r="N488" s="144"/>
    </row>
    <row r="489" spans="5:14" s="121" customFormat="1" hidden="1">
      <c r="E489" s="88"/>
      <c r="F489" s="128"/>
      <c r="G489" s="56"/>
      <c r="H489" s="98"/>
      <c r="J489" s="221"/>
      <c r="K489" s="221"/>
      <c r="L489" s="221"/>
      <c r="M489" s="221"/>
      <c r="N489" s="144"/>
    </row>
    <row r="490" spans="5:14" s="121" customFormat="1" hidden="1">
      <c r="E490" s="88"/>
      <c r="F490" s="128"/>
      <c r="G490" s="56"/>
      <c r="H490" s="98"/>
      <c r="J490" s="221"/>
      <c r="K490" s="221"/>
      <c r="L490" s="221"/>
      <c r="M490" s="221"/>
      <c r="N490" s="144"/>
    </row>
    <row r="491" spans="5:14" s="121" customFormat="1" hidden="1">
      <c r="E491" s="88"/>
      <c r="F491" s="128"/>
      <c r="G491" s="56"/>
      <c r="H491" s="98"/>
      <c r="J491" s="221"/>
      <c r="K491" s="221"/>
      <c r="L491" s="221"/>
      <c r="M491" s="221"/>
      <c r="N491" s="144"/>
    </row>
    <row r="492" spans="5:14" s="121" customFormat="1" hidden="1">
      <c r="E492" s="88"/>
      <c r="F492" s="128"/>
      <c r="G492" s="56"/>
      <c r="H492" s="98"/>
      <c r="J492" s="221"/>
      <c r="K492" s="221"/>
      <c r="L492" s="221"/>
      <c r="M492" s="221"/>
      <c r="N492" s="144"/>
    </row>
    <row r="493" spans="5:14" s="121" customFormat="1" hidden="1">
      <c r="E493" s="88"/>
      <c r="F493" s="128"/>
      <c r="G493" s="56"/>
      <c r="H493" s="98"/>
      <c r="J493" s="221"/>
      <c r="K493" s="221"/>
      <c r="L493" s="221"/>
      <c r="M493" s="221"/>
      <c r="N493" s="144"/>
    </row>
    <row r="494" spans="5:14" s="121" customFormat="1" hidden="1">
      <c r="E494" s="88"/>
      <c r="F494" s="128"/>
      <c r="G494" s="56"/>
      <c r="H494" s="98"/>
      <c r="J494" s="221"/>
      <c r="K494" s="221"/>
      <c r="L494" s="221"/>
      <c r="M494" s="221"/>
      <c r="N494" s="144"/>
    </row>
    <row r="495" spans="5:14" s="121" customFormat="1" hidden="1">
      <c r="E495" s="88"/>
      <c r="F495" s="128"/>
      <c r="G495" s="56"/>
      <c r="H495" s="98"/>
      <c r="J495" s="221"/>
      <c r="K495" s="221"/>
      <c r="L495" s="221"/>
      <c r="M495" s="221"/>
      <c r="N495" s="144"/>
    </row>
    <row r="496" spans="5:14" s="121" customFormat="1" hidden="1">
      <c r="E496" s="88"/>
      <c r="F496" s="128"/>
      <c r="G496" s="56"/>
      <c r="H496" s="98"/>
      <c r="J496" s="221"/>
      <c r="K496" s="221"/>
      <c r="L496" s="221"/>
      <c r="M496" s="221"/>
      <c r="N496" s="144"/>
    </row>
    <row r="497" spans="5:14" s="121" customFormat="1" hidden="1">
      <c r="E497" s="88"/>
      <c r="F497" s="128"/>
      <c r="G497" s="56"/>
      <c r="H497" s="98"/>
      <c r="J497" s="221"/>
      <c r="K497" s="221"/>
      <c r="L497" s="221"/>
      <c r="M497" s="221"/>
      <c r="N497" s="144"/>
    </row>
    <row r="498" spans="5:14" s="121" customFormat="1" hidden="1">
      <c r="E498" s="88"/>
      <c r="F498" s="128"/>
      <c r="G498" s="56"/>
      <c r="H498" s="98"/>
      <c r="J498" s="221"/>
      <c r="K498" s="221"/>
      <c r="L498" s="221"/>
      <c r="M498" s="221"/>
      <c r="N498" s="144"/>
    </row>
    <row r="499" spans="5:14" s="121" customFormat="1" hidden="1">
      <c r="E499" s="88"/>
      <c r="F499" s="128"/>
      <c r="G499" s="56"/>
      <c r="H499" s="98"/>
      <c r="J499" s="221"/>
      <c r="K499" s="221"/>
      <c r="L499" s="221"/>
      <c r="M499" s="221"/>
      <c r="N499" s="144"/>
    </row>
    <row r="500" spans="5:14" s="121" customFormat="1" hidden="1">
      <c r="E500" s="88"/>
      <c r="F500" s="128"/>
      <c r="G500" s="56"/>
      <c r="H500" s="98"/>
      <c r="J500" s="221"/>
      <c r="K500" s="221"/>
      <c r="L500" s="221"/>
      <c r="M500" s="221"/>
      <c r="N500" s="144"/>
    </row>
    <row r="501" spans="5:14" s="121" customFormat="1" hidden="1">
      <c r="E501" s="88"/>
      <c r="F501" s="128"/>
      <c r="G501" s="56"/>
      <c r="H501" s="98"/>
      <c r="J501" s="221"/>
      <c r="K501" s="221"/>
      <c r="L501" s="221"/>
      <c r="M501" s="221"/>
      <c r="N501" s="144"/>
    </row>
    <row r="502" spans="5:14" s="121" customFormat="1" hidden="1">
      <c r="E502" s="88"/>
      <c r="F502" s="128"/>
      <c r="G502" s="56"/>
      <c r="H502" s="98"/>
      <c r="J502" s="221"/>
      <c r="K502" s="221"/>
      <c r="L502" s="221"/>
      <c r="M502" s="221"/>
      <c r="N502" s="144"/>
    </row>
    <row r="503" spans="5:14" s="121" customFormat="1" hidden="1">
      <c r="E503" s="88"/>
      <c r="F503" s="128"/>
      <c r="G503" s="56"/>
      <c r="H503" s="98"/>
      <c r="J503" s="221"/>
      <c r="K503" s="221"/>
      <c r="L503" s="221"/>
      <c r="M503" s="221"/>
      <c r="N503" s="144"/>
    </row>
    <row r="504" spans="5:14" s="121" customFormat="1" hidden="1">
      <c r="E504" s="88"/>
      <c r="F504" s="128"/>
      <c r="G504" s="56"/>
      <c r="H504" s="98"/>
      <c r="J504" s="221"/>
      <c r="K504" s="221"/>
      <c r="L504" s="221"/>
      <c r="M504" s="221"/>
      <c r="N504" s="144"/>
    </row>
    <row r="505" spans="5:14" s="121" customFormat="1" hidden="1">
      <c r="E505" s="88"/>
      <c r="F505" s="128"/>
      <c r="G505" s="56"/>
      <c r="H505" s="98"/>
      <c r="J505" s="221"/>
      <c r="K505" s="221"/>
      <c r="L505" s="221"/>
      <c r="M505" s="221"/>
      <c r="N505" s="144"/>
    </row>
    <row r="506" spans="5:14" s="121" customFormat="1" hidden="1">
      <c r="E506" s="88"/>
      <c r="F506" s="128"/>
      <c r="G506" s="56"/>
      <c r="H506" s="98"/>
      <c r="J506" s="221"/>
      <c r="K506" s="221"/>
      <c r="L506" s="221"/>
      <c r="M506" s="221"/>
      <c r="N506" s="144"/>
    </row>
    <row r="507" spans="5:14" s="121" customFormat="1" hidden="1">
      <c r="E507" s="88"/>
      <c r="F507" s="128"/>
      <c r="G507" s="56"/>
      <c r="H507" s="98"/>
      <c r="J507" s="221"/>
      <c r="K507" s="221"/>
      <c r="L507" s="221"/>
      <c r="M507" s="221"/>
      <c r="N507" s="144"/>
    </row>
    <row r="508" spans="5:14" s="121" customFormat="1" hidden="1">
      <c r="E508" s="88"/>
      <c r="F508" s="128"/>
      <c r="G508" s="56"/>
      <c r="H508" s="98"/>
      <c r="J508" s="221"/>
      <c r="K508" s="221"/>
      <c r="L508" s="221"/>
      <c r="M508" s="221"/>
      <c r="N508" s="144"/>
    </row>
    <row r="509" spans="5:14" s="121" customFormat="1" hidden="1">
      <c r="E509" s="88"/>
      <c r="F509" s="128"/>
      <c r="G509" s="56"/>
      <c r="H509" s="98"/>
      <c r="J509" s="221"/>
      <c r="K509" s="221"/>
      <c r="L509" s="221"/>
      <c r="M509" s="221"/>
      <c r="N509" s="144"/>
    </row>
    <row r="510" spans="5:14" s="121" customFormat="1" hidden="1">
      <c r="E510" s="88"/>
      <c r="F510" s="128"/>
      <c r="G510" s="56"/>
      <c r="H510" s="98"/>
      <c r="J510" s="221"/>
      <c r="K510" s="221"/>
      <c r="L510" s="221"/>
      <c r="M510" s="221"/>
      <c r="N510" s="144"/>
    </row>
    <row r="511" spans="5:14" s="121" customFormat="1" hidden="1">
      <c r="E511" s="88"/>
      <c r="F511" s="128"/>
      <c r="G511" s="56"/>
      <c r="H511" s="98"/>
      <c r="J511" s="221"/>
      <c r="K511" s="221"/>
      <c r="L511" s="221"/>
      <c r="M511" s="221"/>
      <c r="N511" s="144"/>
    </row>
    <row r="512" spans="5:14" s="121" customFormat="1" hidden="1">
      <c r="E512" s="88"/>
      <c r="F512" s="128"/>
      <c r="G512" s="56"/>
      <c r="H512" s="98"/>
      <c r="J512" s="221"/>
      <c r="K512" s="221"/>
      <c r="L512" s="221"/>
      <c r="M512" s="221"/>
      <c r="N512" s="144"/>
    </row>
    <row r="513" spans="5:14" s="121" customFormat="1" hidden="1">
      <c r="E513" s="88"/>
      <c r="F513" s="128"/>
      <c r="G513" s="56"/>
      <c r="H513" s="98"/>
      <c r="J513" s="221"/>
      <c r="K513" s="221"/>
      <c r="L513" s="221"/>
      <c r="M513" s="221"/>
      <c r="N513" s="144"/>
    </row>
    <row r="514" spans="5:14" s="121" customFormat="1" hidden="1">
      <c r="E514" s="88"/>
      <c r="F514" s="128"/>
      <c r="G514" s="56"/>
      <c r="H514" s="98"/>
      <c r="J514" s="221"/>
      <c r="K514" s="221"/>
      <c r="L514" s="221"/>
      <c r="M514" s="221"/>
      <c r="N514" s="144"/>
    </row>
    <row r="515" spans="5:14" s="121" customFormat="1" hidden="1">
      <c r="E515" s="88"/>
      <c r="F515" s="128"/>
      <c r="G515" s="56"/>
      <c r="H515" s="98"/>
      <c r="J515" s="221"/>
      <c r="K515" s="221"/>
      <c r="L515" s="221"/>
      <c r="M515" s="221"/>
      <c r="N515" s="144"/>
    </row>
    <row r="516" spans="5:14" s="121" customFormat="1" hidden="1">
      <c r="E516" s="88"/>
      <c r="F516" s="128"/>
      <c r="G516" s="56"/>
      <c r="H516" s="98"/>
      <c r="J516" s="221"/>
      <c r="K516" s="221"/>
      <c r="L516" s="221"/>
      <c r="M516" s="221"/>
      <c r="N516" s="144"/>
    </row>
    <row r="517" spans="5:14" s="121" customFormat="1" hidden="1">
      <c r="E517" s="88"/>
      <c r="F517" s="128"/>
      <c r="G517" s="56"/>
      <c r="H517" s="98"/>
      <c r="J517" s="221"/>
      <c r="K517" s="221"/>
      <c r="L517" s="221"/>
      <c r="M517" s="221"/>
      <c r="N517" s="144"/>
    </row>
    <row r="518" spans="5:14" s="121" customFormat="1" hidden="1">
      <c r="E518" s="88"/>
      <c r="F518" s="128"/>
      <c r="G518" s="56"/>
      <c r="H518" s="98"/>
      <c r="J518" s="221"/>
      <c r="K518" s="221"/>
      <c r="L518" s="221"/>
      <c r="M518" s="221"/>
      <c r="N518" s="144"/>
    </row>
    <row r="519" spans="5:14" s="121" customFormat="1" hidden="1">
      <c r="E519" s="88"/>
      <c r="F519" s="128"/>
      <c r="G519" s="56"/>
      <c r="H519" s="98"/>
      <c r="J519" s="221"/>
      <c r="K519" s="221"/>
      <c r="L519" s="221"/>
      <c r="M519" s="221"/>
      <c r="N519" s="144"/>
    </row>
    <row r="520" spans="5:14" s="121" customFormat="1" hidden="1">
      <c r="E520" s="88"/>
      <c r="F520" s="128"/>
      <c r="G520" s="56"/>
      <c r="H520" s="98"/>
      <c r="J520" s="221"/>
      <c r="K520" s="221"/>
      <c r="L520" s="221"/>
      <c r="M520" s="221"/>
      <c r="N520" s="144"/>
    </row>
    <row r="521" spans="5:14" s="121" customFormat="1" hidden="1">
      <c r="E521" s="88"/>
      <c r="F521" s="128"/>
      <c r="G521" s="56"/>
      <c r="H521" s="98"/>
      <c r="J521" s="221"/>
      <c r="K521" s="221"/>
      <c r="L521" s="221"/>
      <c r="M521" s="221"/>
      <c r="N521" s="144"/>
    </row>
    <row r="522" spans="5:14" s="121" customFormat="1" hidden="1">
      <c r="E522" s="88"/>
      <c r="F522" s="128"/>
      <c r="G522" s="56"/>
      <c r="H522" s="98"/>
      <c r="J522" s="221"/>
      <c r="K522" s="221"/>
      <c r="L522" s="221"/>
      <c r="M522" s="221"/>
      <c r="N522" s="144"/>
    </row>
    <row r="523" spans="5:14" s="121" customFormat="1" hidden="1">
      <c r="E523" s="88"/>
      <c r="F523" s="128"/>
      <c r="G523" s="56"/>
      <c r="H523" s="98"/>
      <c r="J523" s="221"/>
      <c r="K523" s="221"/>
      <c r="L523" s="221"/>
      <c r="M523" s="221"/>
      <c r="N523" s="144"/>
    </row>
    <row r="524" spans="5:14" s="121" customFormat="1" hidden="1">
      <c r="E524" s="88"/>
      <c r="F524" s="128"/>
      <c r="G524" s="56"/>
      <c r="H524" s="98"/>
      <c r="J524" s="221"/>
      <c r="K524" s="221"/>
      <c r="L524" s="221"/>
      <c r="M524" s="221"/>
      <c r="N524" s="144"/>
    </row>
    <row r="525" spans="5:14" s="121" customFormat="1" hidden="1">
      <c r="E525" s="88"/>
      <c r="F525" s="128"/>
      <c r="G525" s="56"/>
      <c r="H525" s="98"/>
      <c r="J525" s="221"/>
      <c r="K525" s="221"/>
      <c r="L525" s="221"/>
      <c r="M525" s="221"/>
      <c r="N525" s="144"/>
    </row>
    <row r="526" spans="5:14" s="121" customFormat="1" hidden="1">
      <c r="E526" s="88"/>
      <c r="F526" s="128"/>
      <c r="G526" s="56"/>
      <c r="H526" s="98"/>
      <c r="J526" s="221"/>
      <c r="K526" s="221"/>
      <c r="L526" s="221"/>
      <c r="M526" s="221"/>
      <c r="N526" s="144"/>
    </row>
    <row r="527" spans="5:14" s="121" customFormat="1" hidden="1">
      <c r="E527" s="88"/>
      <c r="F527" s="128"/>
      <c r="G527" s="56"/>
      <c r="H527" s="98"/>
      <c r="J527" s="221"/>
      <c r="K527" s="221"/>
      <c r="L527" s="221"/>
      <c r="M527" s="221"/>
      <c r="N527" s="144"/>
    </row>
    <row r="528" spans="5:14" s="121" customFormat="1" hidden="1">
      <c r="E528" s="88"/>
      <c r="F528" s="128"/>
      <c r="G528" s="56"/>
      <c r="H528" s="98"/>
      <c r="J528" s="221"/>
      <c r="K528" s="221"/>
      <c r="L528" s="221"/>
      <c r="M528" s="221"/>
      <c r="N528" s="144"/>
    </row>
    <row r="529" spans="5:14" s="121" customFormat="1" hidden="1">
      <c r="E529" s="88"/>
      <c r="F529" s="128"/>
      <c r="G529" s="56"/>
      <c r="H529" s="98"/>
      <c r="J529" s="221"/>
      <c r="K529" s="221"/>
      <c r="L529" s="221"/>
      <c r="M529" s="221"/>
      <c r="N529" s="144"/>
    </row>
    <row r="530" spans="5:14" s="121" customFormat="1" hidden="1">
      <c r="E530" s="88"/>
      <c r="F530" s="128"/>
      <c r="G530" s="56"/>
      <c r="H530" s="98"/>
      <c r="J530" s="221"/>
      <c r="K530" s="221"/>
      <c r="L530" s="221"/>
      <c r="M530" s="221"/>
      <c r="N530" s="144"/>
    </row>
    <row r="531" spans="5:14" s="121" customFormat="1" hidden="1">
      <c r="E531" s="88"/>
      <c r="F531" s="128"/>
      <c r="G531" s="56"/>
      <c r="H531" s="98"/>
      <c r="J531" s="221"/>
      <c r="K531" s="221"/>
      <c r="L531" s="221"/>
      <c r="M531" s="221"/>
      <c r="N531" s="144"/>
    </row>
    <row r="532" spans="5:14" s="121" customFormat="1" hidden="1">
      <c r="E532" s="88"/>
      <c r="F532" s="128"/>
      <c r="G532" s="56"/>
      <c r="H532" s="98"/>
      <c r="J532" s="221"/>
      <c r="K532" s="221"/>
      <c r="L532" s="221"/>
      <c r="M532" s="221"/>
      <c r="N532" s="144"/>
    </row>
    <row r="533" spans="5:14" s="121" customFormat="1" hidden="1">
      <c r="E533" s="88"/>
      <c r="F533" s="128"/>
      <c r="G533" s="56"/>
      <c r="H533" s="98"/>
      <c r="J533" s="221"/>
      <c r="K533" s="221"/>
      <c r="L533" s="221"/>
      <c r="M533" s="221"/>
      <c r="N533" s="144"/>
    </row>
    <row r="534" spans="5:14" s="121" customFormat="1" hidden="1">
      <c r="E534" s="88"/>
      <c r="F534" s="128"/>
      <c r="G534" s="56"/>
      <c r="H534" s="98"/>
      <c r="J534" s="221"/>
      <c r="K534" s="221"/>
      <c r="L534" s="221"/>
      <c r="M534" s="221"/>
      <c r="N534" s="144"/>
    </row>
    <row r="535" spans="5:14" s="121" customFormat="1" hidden="1">
      <c r="E535" s="88"/>
      <c r="F535" s="128"/>
      <c r="G535" s="56"/>
      <c r="H535" s="98"/>
      <c r="J535" s="221"/>
      <c r="K535" s="221"/>
      <c r="L535" s="221"/>
      <c r="M535" s="221"/>
      <c r="N535" s="144"/>
    </row>
    <row r="536" spans="5:14" s="121" customFormat="1" hidden="1">
      <c r="E536" s="88"/>
      <c r="F536" s="128"/>
      <c r="G536" s="56"/>
      <c r="H536" s="98"/>
      <c r="J536" s="221"/>
      <c r="K536" s="221"/>
      <c r="L536" s="221"/>
      <c r="M536" s="221"/>
      <c r="N536" s="144"/>
    </row>
    <row r="537" spans="5:14" s="121" customFormat="1" hidden="1">
      <c r="E537" s="88"/>
      <c r="F537" s="128"/>
      <c r="G537" s="56"/>
      <c r="H537" s="98"/>
      <c r="J537" s="221"/>
      <c r="K537" s="221"/>
      <c r="L537" s="221"/>
      <c r="M537" s="221"/>
      <c r="N537" s="144"/>
    </row>
    <row r="538" spans="5:14" s="121" customFormat="1" hidden="1">
      <c r="E538" s="88"/>
      <c r="F538" s="128"/>
      <c r="G538" s="56"/>
      <c r="H538" s="98"/>
      <c r="J538" s="221"/>
      <c r="K538" s="221"/>
      <c r="L538" s="221"/>
      <c r="M538" s="221"/>
      <c r="N538" s="144"/>
    </row>
    <row r="539" spans="5:14" s="121" customFormat="1" hidden="1">
      <c r="E539" s="88"/>
      <c r="F539" s="128"/>
      <c r="G539" s="56"/>
      <c r="H539" s="98"/>
      <c r="J539" s="221"/>
      <c r="K539" s="221"/>
      <c r="L539" s="221"/>
      <c r="M539" s="221"/>
      <c r="N539" s="144"/>
    </row>
    <row r="540" spans="5:14" s="121" customFormat="1" hidden="1">
      <c r="E540" s="88"/>
      <c r="F540" s="128"/>
      <c r="G540" s="56"/>
      <c r="H540" s="98"/>
      <c r="J540" s="221"/>
      <c r="K540" s="221"/>
      <c r="L540" s="221"/>
      <c r="M540" s="221"/>
      <c r="N540" s="144"/>
    </row>
    <row r="541" spans="5:14" s="121" customFormat="1" hidden="1">
      <c r="E541" s="88"/>
      <c r="F541" s="128"/>
      <c r="G541" s="56"/>
      <c r="H541" s="98"/>
      <c r="J541" s="221"/>
      <c r="K541" s="221"/>
      <c r="L541" s="221"/>
      <c r="M541" s="221"/>
      <c r="N541" s="144"/>
    </row>
    <row r="542" spans="5:14" s="121" customFormat="1" hidden="1">
      <c r="E542" s="88"/>
      <c r="F542" s="128"/>
      <c r="G542" s="56"/>
      <c r="H542" s="98"/>
      <c r="J542" s="221"/>
      <c r="K542" s="221"/>
      <c r="L542" s="221"/>
      <c r="M542" s="221"/>
      <c r="N542" s="144"/>
    </row>
    <row r="543" spans="5:14" s="121" customFormat="1" hidden="1">
      <c r="E543" s="88"/>
      <c r="F543" s="128"/>
      <c r="G543" s="56"/>
      <c r="H543" s="98"/>
      <c r="J543" s="221"/>
      <c r="K543" s="221"/>
      <c r="L543" s="221"/>
      <c r="M543" s="221"/>
      <c r="N543" s="144"/>
    </row>
    <row r="544" spans="5:14" s="121" customFormat="1" hidden="1">
      <c r="E544" s="88"/>
      <c r="F544" s="128"/>
      <c r="G544" s="56"/>
      <c r="H544" s="98"/>
      <c r="J544" s="221"/>
      <c r="K544" s="221"/>
      <c r="L544" s="221"/>
      <c r="M544" s="221"/>
      <c r="N544" s="144"/>
    </row>
    <row r="545" spans="5:14" s="121" customFormat="1" hidden="1">
      <c r="E545" s="88"/>
      <c r="F545" s="128"/>
      <c r="G545" s="56"/>
      <c r="H545" s="98"/>
      <c r="J545" s="221"/>
      <c r="K545" s="221"/>
      <c r="L545" s="221"/>
      <c r="M545" s="221"/>
      <c r="N545" s="144"/>
    </row>
    <row r="546" spans="5:14" s="121" customFormat="1" hidden="1">
      <c r="E546" s="88"/>
      <c r="F546" s="128"/>
      <c r="G546" s="56"/>
      <c r="H546" s="98"/>
      <c r="J546" s="221"/>
      <c r="K546" s="221"/>
      <c r="L546" s="221"/>
      <c r="M546" s="221"/>
      <c r="N546" s="144"/>
    </row>
    <row r="547" spans="5:14" s="121" customFormat="1" hidden="1">
      <c r="E547" s="88"/>
      <c r="F547" s="128"/>
      <c r="G547" s="56"/>
      <c r="H547" s="98"/>
      <c r="J547" s="221"/>
      <c r="K547" s="221"/>
      <c r="L547" s="221"/>
      <c r="M547" s="221"/>
      <c r="N547" s="144"/>
    </row>
    <row r="548" spans="5:14" s="121" customFormat="1" hidden="1">
      <c r="E548" s="88"/>
      <c r="F548" s="128"/>
      <c r="G548" s="56"/>
      <c r="H548" s="98"/>
      <c r="J548" s="221"/>
      <c r="K548" s="221"/>
      <c r="L548" s="221"/>
      <c r="M548" s="221"/>
      <c r="N548" s="144"/>
    </row>
    <row r="549" spans="5:14" s="121" customFormat="1" hidden="1">
      <c r="E549" s="88"/>
      <c r="F549" s="128"/>
      <c r="G549" s="56"/>
      <c r="H549" s="98"/>
      <c r="J549" s="221"/>
      <c r="K549" s="221"/>
      <c r="L549" s="221"/>
      <c r="M549" s="221"/>
      <c r="N549" s="144"/>
    </row>
    <row r="550" spans="5:14" s="121" customFormat="1" hidden="1">
      <c r="E550" s="88"/>
      <c r="F550" s="128"/>
      <c r="G550" s="56"/>
      <c r="H550" s="98"/>
      <c r="J550" s="221"/>
      <c r="K550" s="221"/>
      <c r="L550" s="221"/>
      <c r="M550" s="221"/>
      <c r="N550" s="144"/>
    </row>
    <row r="551" spans="5:14" s="121" customFormat="1" hidden="1">
      <c r="E551" s="88"/>
      <c r="F551" s="128"/>
      <c r="G551" s="56"/>
      <c r="H551" s="98"/>
      <c r="J551" s="221"/>
      <c r="K551" s="221"/>
      <c r="L551" s="221"/>
      <c r="M551" s="221"/>
      <c r="N551" s="144"/>
    </row>
    <row r="552" spans="5:14" s="121" customFormat="1" hidden="1">
      <c r="E552" s="88"/>
      <c r="F552" s="128"/>
      <c r="G552" s="56"/>
      <c r="H552" s="98"/>
      <c r="J552" s="221"/>
      <c r="K552" s="221"/>
      <c r="L552" s="221"/>
      <c r="M552" s="221"/>
      <c r="N552" s="144"/>
    </row>
    <row r="553" spans="5:14" s="121" customFormat="1" hidden="1">
      <c r="E553" s="88"/>
      <c r="F553" s="128"/>
      <c r="G553" s="56"/>
      <c r="H553" s="98"/>
      <c r="J553" s="221"/>
      <c r="K553" s="221"/>
      <c r="L553" s="221"/>
      <c r="M553" s="221"/>
      <c r="N553" s="144"/>
    </row>
    <row r="554" spans="5:14" s="121" customFormat="1" hidden="1">
      <c r="E554" s="88"/>
      <c r="F554" s="128"/>
      <c r="G554" s="56"/>
      <c r="H554" s="98"/>
      <c r="J554" s="221"/>
      <c r="K554" s="221"/>
      <c r="L554" s="221"/>
      <c r="M554" s="221"/>
      <c r="N554" s="144"/>
    </row>
    <row r="555" spans="5:14" s="121" customFormat="1" hidden="1">
      <c r="E555" s="88"/>
      <c r="F555" s="128"/>
      <c r="G555" s="56"/>
      <c r="H555" s="98"/>
      <c r="J555" s="221"/>
      <c r="K555" s="221"/>
      <c r="L555" s="221"/>
      <c r="M555" s="221"/>
      <c r="N555" s="144"/>
    </row>
    <row r="556" spans="5:14" s="121" customFormat="1" hidden="1">
      <c r="E556" s="88"/>
      <c r="F556" s="128"/>
      <c r="G556" s="56"/>
      <c r="H556" s="98"/>
      <c r="J556" s="221"/>
      <c r="K556" s="221"/>
      <c r="L556" s="221"/>
      <c r="M556" s="221"/>
      <c r="N556" s="144"/>
    </row>
    <row r="557" spans="5:14" s="121" customFormat="1" hidden="1">
      <c r="E557" s="88"/>
      <c r="F557" s="128"/>
      <c r="G557" s="56"/>
      <c r="H557" s="98"/>
      <c r="J557" s="221"/>
      <c r="K557" s="221"/>
      <c r="L557" s="221"/>
      <c r="M557" s="221"/>
      <c r="N557" s="144"/>
    </row>
    <row r="558" spans="5:14" s="121" customFormat="1" hidden="1">
      <c r="E558" s="88"/>
      <c r="F558" s="128"/>
      <c r="G558" s="56"/>
      <c r="H558" s="98"/>
      <c r="J558" s="221"/>
      <c r="K558" s="221"/>
      <c r="L558" s="221"/>
      <c r="M558" s="221"/>
      <c r="N558" s="144"/>
    </row>
    <row r="559" spans="5:14" s="121" customFormat="1" hidden="1">
      <c r="E559" s="88"/>
      <c r="F559" s="128"/>
      <c r="G559" s="56"/>
      <c r="H559" s="98"/>
      <c r="J559" s="221"/>
      <c r="K559" s="221"/>
      <c r="L559" s="221"/>
      <c r="M559" s="221"/>
      <c r="N559" s="144"/>
    </row>
    <row r="560" spans="5:14" s="121" customFormat="1" hidden="1">
      <c r="E560" s="88"/>
      <c r="F560" s="128"/>
      <c r="G560" s="56"/>
      <c r="H560" s="98"/>
      <c r="J560" s="221"/>
      <c r="K560" s="221"/>
      <c r="L560" s="221"/>
      <c r="M560" s="221"/>
      <c r="N560" s="144"/>
    </row>
    <row r="561" spans="5:14" s="121" customFormat="1" hidden="1">
      <c r="E561" s="88"/>
      <c r="F561" s="128"/>
      <c r="G561" s="56"/>
      <c r="H561" s="98"/>
      <c r="J561" s="221"/>
      <c r="K561" s="221"/>
      <c r="L561" s="221"/>
      <c r="M561" s="221"/>
      <c r="N561" s="144"/>
    </row>
    <row r="562" spans="5:14" s="121" customFormat="1" hidden="1">
      <c r="E562" s="88"/>
      <c r="F562" s="128"/>
      <c r="G562" s="56"/>
      <c r="H562" s="98"/>
      <c r="J562" s="221"/>
      <c r="K562" s="221"/>
      <c r="L562" s="221"/>
      <c r="M562" s="221"/>
      <c r="N562" s="144"/>
    </row>
    <row r="563" spans="5:14" s="121" customFormat="1" hidden="1">
      <c r="E563" s="88"/>
      <c r="F563" s="128"/>
      <c r="G563" s="56"/>
      <c r="H563" s="98"/>
      <c r="J563" s="221"/>
      <c r="K563" s="221"/>
      <c r="L563" s="221"/>
      <c r="M563" s="221"/>
      <c r="N563" s="144"/>
    </row>
    <row r="564" spans="5:14" s="121" customFormat="1" hidden="1">
      <c r="E564" s="88"/>
      <c r="F564" s="128"/>
      <c r="G564" s="56"/>
      <c r="H564" s="98"/>
      <c r="J564" s="221"/>
      <c r="K564" s="221"/>
      <c r="L564" s="221"/>
      <c r="M564" s="221"/>
      <c r="N564" s="144"/>
    </row>
    <row r="565" spans="5:14" s="121" customFormat="1" hidden="1">
      <c r="E565" s="88"/>
      <c r="F565" s="128"/>
      <c r="G565" s="56"/>
      <c r="H565" s="98"/>
      <c r="J565" s="221"/>
      <c r="K565" s="221"/>
      <c r="L565" s="221"/>
      <c r="M565" s="221"/>
      <c r="N565" s="144"/>
    </row>
    <row r="566" spans="5:14" s="121" customFormat="1" hidden="1">
      <c r="E566" s="88"/>
      <c r="F566" s="128"/>
      <c r="G566" s="56"/>
      <c r="H566" s="98"/>
      <c r="J566" s="221"/>
      <c r="K566" s="221"/>
      <c r="L566" s="221"/>
      <c r="M566" s="221"/>
      <c r="N566" s="144"/>
    </row>
    <row r="567" spans="5:14" s="121" customFormat="1" hidden="1">
      <c r="E567" s="88"/>
      <c r="F567" s="128"/>
      <c r="G567" s="56"/>
      <c r="H567" s="98"/>
      <c r="J567" s="221"/>
      <c r="K567" s="221"/>
      <c r="L567" s="221"/>
      <c r="M567" s="221"/>
      <c r="N567" s="144"/>
    </row>
    <row r="568" spans="5:14" s="121" customFormat="1" hidden="1">
      <c r="E568" s="88"/>
      <c r="F568" s="128"/>
      <c r="G568" s="56"/>
      <c r="H568" s="98"/>
      <c r="J568" s="221"/>
      <c r="K568" s="221"/>
      <c r="L568" s="221"/>
      <c r="M568" s="221"/>
      <c r="N568" s="144"/>
    </row>
    <row r="569" spans="5:14" s="121" customFormat="1" hidden="1">
      <c r="E569" s="88"/>
      <c r="F569" s="128"/>
      <c r="G569" s="56"/>
      <c r="H569" s="98"/>
      <c r="J569" s="221"/>
      <c r="K569" s="221"/>
      <c r="L569" s="221"/>
      <c r="M569" s="221"/>
      <c r="N569" s="144"/>
    </row>
    <row r="570" spans="5:14" s="121" customFormat="1" hidden="1">
      <c r="E570" s="88"/>
      <c r="F570" s="128"/>
      <c r="G570" s="56"/>
      <c r="H570" s="98"/>
      <c r="J570" s="221"/>
      <c r="K570" s="221"/>
      <c r="L570" s="221"/>
      <c r="M570" s="221"/>
      <c r="N570" s="144"/>
    </row>
    <row r="571" spans="5:14" s="121" customFormat="1" hidden="1">
      <c r="E571" s="88"/>
      <c r="F571" s="128"/>
      <c r="G571" s="56"/>
      <c r="H571" s="98"/>
      <c r="J571" s="221"/>
      <c r="K571" s="221"/>
      <c r="L571" s="221"/>
      <c r="M571" s="221"/>
      <c r="N571" s="144"/>
    </row>
    <row r="572" spans="5:14" s="121" customFormat="1" hidden="1">
      <c r="E572" s="88"/>
      <c r="F572" s="128"/>
      <c r="G572" s="56"/>
      <c r="H572" s="98"/>
      <c r="J572" s="221"/>
      <c r="K572" s="221"/>
      <c r="L572" s="221"/>
      <c r="M572" s="221"/>
      <c r="N572" s="144"/>
    </row>
    <row r="573" spans="5:14" s="121" customFormat="1" hidden="1">
      <c r="E573" s="88"/>
      <c r="F573" s="128"/>
      <c r="G573" s="56"/>
      <c r="H573" s="98"/>
      <c r="J573" s="221"/>
      <c r="K573" s="221"/>
      <c r="L573" s="221"/>
      <c r="M573" s="221"/>
      <c r="N573" s="144"/>
    </row>
    <row r="574" spans="5:14" s="121" customFormat="1" hidden="1">
      <c r="E574" s="88"/>
      <c r="F574" s="128"/>
      <c r="G574" s="56"/>
      <c r="H574" s="98"/>
      <c r="J574" s="221"/>
      <c r="K574" s="221"/>
      <c r="L574" s="221"/>
      <c r="M574" s="221"/>
      <c r="N574" s="144"/>
    </row>
    <row r="575" spans="5:14" s="121" customFormat="1" hidden="1">
      <c r="E575" s="88"/>
      <c r="F575" s="128"/>
      <c r="G575" s="56"/>
      <c r="H575" s="98"/>
      <c r="J575" s="221"/>
      <c r="K575" s="221"/>
      <c r="L575" s="221"/>
      <c r="M575" s="221"/>
      <c r="N575" s="144"/>
    </row>
    <row r="576" spans="5:14" s="121" customFormat="1" hidden="1">
      <c r="E576" s="88"/>
      <c r="F576" s="128"/>
      <c r="G576" s="56"/>
      <c r="H576" s="98"/>
      <c r="J576" s="221"/>
      <c r="K576" s="221"/>
      <c r="L576" s="221"/>
      <c r="M576" s="221"/>
      <c r="N576" s="144"/>
    </row>
    <row r="577" spans="5:14" s="121" customFormat="1" hidden="1">
      <c r="E577" s="88"/>
      <c r="F577" s="128"/>
      <c r="G577" s="56"/>
      <c r="H577" s="98"/>
      <c r="J577" s="221"/>
      <c r="K577" s="221"/>
      <c r="L577" s="221"/>
      <c r="M577" s="221"/>
      <c r="N577" s="144"/>
    </row>
    <row r="578" spans="5:14" s="121" customFormat="1" hidden="1">
      <c r="E578" s="88"/>
      <c r="F578" s="128"/>
      <c r="G578" s="56"/>
      <c r="H578" s="98"/>
      <c r="J578" s="221"/>
      <c r="K578" s="221"/>
      <c r="L578" s="221"/>
      <c r="M578" s="221"/>
      <c r="N578" s="144"/>
    </row>
    <row r="579" spans="5:14" s="121" customFormat="1" hidden="1">
      <c r="E579" s="88"/>
      <c r="F579" s="128"/>
      <c r="G579" s="56"/>
      <c r="H579" s="98"/>
      <c r="J579" s="221"/>
      <c r="K579" s="221"/>
      <c r="L579" s="221"/>
      <c r="M579" s="221"/>
      <c r="N579" s="144"/>
    </row>
    <row r="580" spans="5:14" s="121" customFormat="1" hidden="1">
      <c r="E580" s="88"/>
      <c r="F580" s="128"/>
      <c r="G580" s="56"/>
      <c r="H580" s="98"/>
      <c r="J580" s="221"/>
      <c r="K580" s="221"/>
      <c r="L580" s="221"/>
      <c r="M580" s="221"/>
      <c r="N580" s="144"/>
    </row>
    <row r="581" spans="5:14" s="121" customFormat="1" hidden="1">
      <c r="E581" s="88"/>
      <c r="F581" s="128"/>
      <c r="G581" s="56"/>
      <c r="H581" s="98"/>
      <c r="J581" s="221"/>
      <c r="K581" s="221"/>
      <c r="L581" s="221"/>
      <c r="M581" s="221"/>
      <c r="N581" s="144"/>
    </row>
    <row r="582" spans="5:14" s="121" customFormat="1" hidden="1">
      <c r="E582" s="88"/>
      <c r="F582" s="128"/>
      <c r="G582" s="56"/>
      <c r="H582" s="98"/>
      <c r="J582" s="221"/>
      <c r="K582" s="221"/>
      <c r="L582" s="221"/>
      <c r="M582" s="221"/>
      <c r="N582" s="144"/>
    </row>
    <row r="583" spans="5:14" s="121" customFormat="1" hidden="1">
      <c r="E583" s="88"/>
      <c r="F583" s="128"/>
      <c r="G583" s="56"/>
      <c r="H583" s="98"/>
      <c r="J583" s="221"/>
      <c r="K583" s="221"/>
      <c r="L583" s="221"/>
      <c r="M583" s="221"/>
      <c r="N583" s="144"/>
    </row>
    <row r="584" spans="5:14" s="121" customFormat="1" hidden="1">
      <c r="E584" s="88"/>
      <c r="F584" s="128"/>
      <c r="G584" s="56"/>
      <c r="H584" s="98"/>
      <c r="J584" s="221"/>
      <c r="K584" s="221"/>
      <c r="L584" s="221"/>
      <c r="M584" s="221"/>
      <c r="N584" s="144"/>
    </row>
    <row r="585" spans="5:14" s="121" customFormat="1" hidden="1">
      <c r="E585" s="88"/>
      <c r="F585" s="128"/>
      <c r="G585" s="56"/>
      <c r="H585" s="98"/>
      <c r="J585" s="221"/>
      <c r="K585" s="221"/>
      <c r="L585" s="221"/>
      <c r="M585" s="221"/>
      <c r="N585" s="144"/>
    </row>
    <row r="586" spans="5:14" s="121" customFormat="1" hidden="1">
      <c r="E586" s="88"/>
      <c r="F586" s="128"/>
      <c r="G586" s="56"/>
      <c r="H586" s="98"/>
      <c r="J586" s="221"/>
      <c r="K586" s="221"/>
      <c r="L586" s="221"/>
      <c r="M586" s="221"/>
      <c r="N586" s="144"/>
    </row>
    <row r="587" spans="5:14" s="121" customFormat="1" hidden="1">
      <c r="E587" s="88"/>
      <c r="F587" s="128"/>
      <c r="G587" s="56"/>
      <c r="H587" s="98"/>
      <c r="J587" s="221"/>
      <c r="K587" s="221"/>
      <c r="L587" s="221"/>
      <c r="M587" s="221"/>
      <c r="N587" s="144"/>
    </row>
    <row r="588" spans="5:14" s="121" customFormat="1" hidden="1">
      <c r="E588" s="88"/>
      <c r="F588" s="128"/>
      <c r="G588" s="56"/>
      <c r="H588" s="98"/>
      <c r="J588" s="221"/>
      <c r="K588" s="221"/>
      <c r="L588" s="221"/>
      <c r="M588" s="221"/>
      <c r="N588" s="144"/>
    </row>
    <row r="589" spans="5:14" s="121" customFormat="1" hidden="1">
      <c r="E589" s="88"/>
      <c r="F589" s="128"/>
      <c r="G589" s="56"/>
      <c r="H589" s="98"/>
      <c r="J589" s="221"/>
      <c r="K589" s="221"/>
      <c r="L589" s="221"/>
      <c r="M589" s="221"/>
      <c r="N589" s="144"/>
    </row>
    <row r="590" spans="5:14" s="121" customFormat="1" hidden="1">
      <c r="E590" s="88"/>
      <c r="F590" s="128"/>
      <c r="G590" s="56"/>
      <c r="H590" s="98"/>
      <c r="J590" s="221"/>
      <c r="K590" s="221"/>
      <c r="L590" s="221"/>
      <c r="M590" s="221"/>
      <c r="N590" s="144"/>
    </row>
    <row r="591" spans="5:14" s="121" customFormat="1" hidden="1">
      <c r="E591" s="88"/>
      <c r="F591" s="128"/>
      <c r="G591" s="56"/>
      <c r="H591" s="98"/>
      <c r="J591" s="221"/>
      <c r="K591" s="221"/>
      <c r="L591" s="221"/>
      <c r="M591" s="221"/>
      <c r="N591" s="144"/>
    </row>
    <row r="592" spans="5:14" s="121" customFormat="1" hidden="1">
      <c r="E592" s="88"/>
      <c r="F592" s="128"/>
      <c r="G592" s="56"/>
      <c r="H592" s="98"/>
      <c r="J592" s="221"/>
      <c r="K592" s="221"/>
      <c r="L592" s="221"/>
      <c r="M592" s="221"/>
      <c r="N592" s="144"/>
    </row>
    <row r="593" spans="5:14" s="121" customFormat="1" hidden="1">
      <c r="E593" s="88"/>
      <c r="F593" s="128"/>
      <c r="G593" s="56"/>
      <c r="H593" s="98"/>
      <c r="J593" s="221"/>
      <c r="K593" s="221"/>
      <c r="L593" s="221"/>
      <c r="M593" s="221"/>
      <c r="N593" s="144"/>
    </row>
    <row r="594" spans="5:14" s="121" customFormat="1" hidden="1">
      <c r="E594" s="88"/>
      <c r="F594" s="128"/>
      <c r="G594" s="56"/>
      <c r="H594" s="98"/>
      <c r="J594" s="221"/>
      <c r="K594" s="221"/>
      <c r="L594" s="221"/>
      <c r="M594" s="221"/>
      <c r="N594" s="144"/>
    </row>
    <row r="595" spans="5:14" s="121" customFormat="1" hidden="1">
      <c r="E595" s="88"/>
      <c r="F595" s="128"/>
      <c r="G595" s="56"/>
      <c r="H595" s="98"/>
      <c r="J595" s="221"/>
      <c r="K595" s="221"/>
      <c r="L595" s="221"/>
      <c r="M595" s="221"/>
      <c r="N595" s="144"/>
    </row>
    <row r="596" spans="5:14" s="121" customFormat="1" hidden="1">
      <c r="E596" s="88"/>
      <c r="F596" s="128"/>
      <c r="G596" s="56"/>
      <c r="H596" s="98"/>
      <c r="J596" s="221"/>
      <c r="K596" s="221"/>
      <c r="L596" s="221"/>
      <c r="M596" s="221"/>
      <c r="N596" s="144"/>
    </row>
    <row r="597" spans="5:14" s="121" customFormat="1" hidden="1">
      <c r="E597" s="88"/>
      <c r="F597" s="128"/>
      <c r="G597" s="56"/>
      <c r="H597" s="98"/>
      <c r="J597" s="221"/>
      <c r="K597" s="221"/>
      <c r="L597" s="221"/>
      <c r="M597" s="221"/>
      <c r="N597" s="144"/>
    </row>
    <row r="598" spans="5:14" s="121" customFormat="1" hidden="1">
      <c r="E598" s="88"/>
      <c r="F598" s="128"/>
      <c r="G598" s="56"/>
      <c r="H598" s="98"/>
      <c r="J598" s="221"/>
      <c r="K598" s="221"/>
      <c r="L598" s="221"/>
      <c r="M598" s="221"/>
      <c r="N598" s="144"/>
    </row>
    <row r="599" spans="5:14" s="121" customFormat="1" hidden="1">
      <c r="E599" s="88"/>
      <c r="F599" s="128"/>
      <c r="G599" s="56"/>
      <c r="H599" s="98"/>
      <c r="J599" s="221"/>
      <c r="K599" s="221"/>
      <c r="L599" s="221"/>
      <c r="M599" s="221"/>
      <c r="N599" s="144"/>
    </row>
    <row r="600" spans="5:14" s="121" customFormat="1" hidden="1">
      <c r="E600" s="88"/>
      <c r="F600" s="128"/>
      <c r="G600" s="56"/>
      <c r="H600" s="98"/>
      <c r="J600" s="221"/>
      <c r="K600" s="221"/>
      <c r="L600" s="221"/>
      <c r="M600" s="221"/>
      <c r="N600" s="144"/>
    </row>
    <row r="601" spans="5:14" s="121" customFormat="1" hidden="1">
      <c r="E601" s="88"/>
      <c r="F601" s="128"/>
      <c r="G601" s="56"/>
      <c r="H601" s="98"/>
      <c r="J601" s="221"/>
      <c r="K601" s="221"/>
      <c r="L601" s="221"/>
      <c r="M601" s="221"/>
      <c r="N601" s="144"/>
    </row>
    <row r="602" spans="5:14" s="121" customFormat="1" hidden="1">
      <c r="E602" s="88"/>
      <c r="F602" s="128"/>
      <c r="G602" s="56"/>
      <c r="H602" s="98"/>
      <c r="J602" s="221"/>
      <c r="K602" s="221"/>
      <c r="L602" s="221"/>
      <c r="M602" s="221"/>
      <c r="N602" s="144"/>
    </row>
    <row r="603" spans="5:14" s="121" customFormat="1" hidden="1">
      <c r="E603" s="88"/>
      <c r="F603" s="128"/>
      <c r="G603" s="56"/>
      <c r="H603" s="98"/>
      <c r="J603" s="221"/>
      <c r="K603" s="221"/>
      <c r="L603" s="221"/>
      <c r="M603" s="221"/>
      <c r="N603" s="144"/>
    </row>
    <row r="604" spans="5:14" s="121" customFormat="1" hidden="1">
      <c r="E604" s="88"/>
      <c r="F604" s="128"/>
      <c r="G604" s="56"/>
      <c r="H604" s="98"/>
      <c r="J604" s="221"/>
      <c r="K604" s="221"/>
      <c r="L604" s="221"/>
      <c r="M604" s="221"/>
      <c r="N604" s="144"/>
    </row>
    <row r="605" spans="5:14" s="121" customFormat="1" hidden="1">
      <c r="E605" s="88"/>
      <c r="F605" s="128"/>
      <c r="G605" s="56"/>
      <c r="H605" s="98"/>
      <c r="J605" s="221"/>
      <c r="K605" s="221"/>
      <c r="L605" s="221"/>
      <c r="M605" s="221"/>
      <c r="N605" s="144"/>
    </row>
    <row r="606" spans="5:14" s="121" customFormat="1" hidden="1">
      <c r="E606" s="88"/>
      <c r="F606" s="128"/>
      <c r="G606" s="56"/>
      <c r="H606" s="98"/>
      <c r="J606" s="221"/>
      <c r="K606" s="221"/>
      <c r="L606" s="221"/>
      <c r="M606" s="221"/>
      <c r="N606" s="144"/>
    </row>
    <row r="607" spans="5:14" s="121" customFormat="1" hidden="1">
      <c r="E607" s="88"/>
      <c r="F607" s="128"/>
      <c r="G607" s="56"/>
      <c r="H607" s="98"/>
      <c r="J607" s="221"/>
      <c r="K607" s="221"/>
      <c r="L607" s="221"/>
      <c r="M607" s="221"/>
      <c r="N607" s="144"/>
    </row>
    <row r="608" spans="5:14" s="121" customFormat="1" hidden="1">
      <c r="E608" s="88"/>
      <c r="F608" s="128"/>
      <c r="G608" s="56"/>
      <c r="H608" s="98"/>
      <c r="J608" s="221"/>
      <c r="K608" s="221"/>
      <c r="L608" s="221"/>
      <c r="M608" s="221"/>
      <c r="N608" s="144"/>
    </row>
    <row r="609" spans="5:14" s="121" customFormat="1" hidden="1">
      <c r="E609" s="88"/>
      <c r="F609" s="128"/>
      <c r="G609" s="56"/>
      <c r="H609" s="98"/>
      <c r="J609" s="221"/>
      <c r="K609" s="221"/>
      <c r="L609" s="221"/>
      <c r="M609" s="221"/>
      <c r="N609" s="144"/>
    </row>
    <row r="610" spans="5:14" s="121" customFormat="1" hidden="1">
      <c r="E610" s="88"/>
      <c r="F610" s="128"/>
      <c r="G610" s="56"/>
      <c r="H610" s="98"/>
      <c r="J610" s="221"/>
      <c r="K610" s="221"/>
      <c r="L610" s="221"/>
      <c r="M610" s="221"/>
      <c r="N610" s="144"/>
    </row>
    <row r="611" spans="5:14" s="121" customFormat="1" hidden="1">
      <c r="E611" s="88"/>
      <c r="F611" s="128"/>
      <c r="G611" s="56"/>
      <c r="H611" s="98"/>
      <c r="J611" s="221"/>
      <c r="K611" s="221"/>
      <c r="L611" s="221"/>
      <c r="M611" s="221"/>
      <c r="N611" s="144"/>
    </row>
    <row r="612" spans="5:14" s="121" customFormat="1" hidden="1">
      <c r="E612" s="88"/>
      <c r="F612" s="128"/>
      <c r="G612" s="56"/>
      <c r="H612" s="98"/>
      <c r="J612" s="221"/>
      <c r="K612" s="221"/>
      <c r="L612" s="221"/>
      <c r="M612" s="221"/>
      <c r="N612" s="144"/>
    </row>
    <row r="613" spans="5:14" s="121" customFormat="1" hidden="1">
      <c r="E613" s="88"/>
      <c r="F613" s="128"/>
      <c r="G613" s="56"/>
      <c r="H613" s="98"/>
      <c r="J613" s="221"/>
      <c r="K613" s="221"/>
      <c r="L613" s="221"/>
      <c r="M613" s="221"/>
      <c r="N613" s="144"/>
    </row>
    <row r="614" spans="5:14" s="121" customFormat="1" hidden="1">
      <c r="E614" s="88"/>
      <c r="F614" s="128"/>
      <c r="G614" s="56"/>
      <c r="H614" s="98"/>
      <c r="J614" s="221"/>
      <c r="K614" s="221"/>
      <c r="L614" s="221"/>
      <c r="M614" s="221"/>
      <c r="N614" s="144"/>
    </row>
    <row r="615" spans="5:14" s="121" customFormat="1" hidden="1">
      <c r="E615" s="88"/>
      <c r="F615" s="128"/>
      <c r="G615" s="56"/>
      <c r="H615" s="98"/>
      <c r="J615" s="221"/>
      <c r="K615" s="221"/>
      <c r="L615" s="221"/>
      <c r="M615" s="221"/>
      <c r="N615" s="144"/>
    </row>
    <row r="616" spans="5:14" s="121" customFormat="1" hidden="1">
      <c r="E616" s="88"/>
      <c r="F616" s="128"/>
      <c r="G616" s="56"/>
      <c r="H616" s="98"/>
      <c r="J616" s="221"/>
      <c r="K616" s="221"/>
      <c r="L616" s="221"/>
      <c r="M616" s="221"/>
      <c r="N616" s="144"/>
    </row>
    <row r="617" spans="5:14" s="121" customFormat="1" hidden="1">
      <c r="E617" s="88"/>
      <c r="F617" s="128"/>
      <c r="G617" s="56"/>
      <c r="H617" s="98"/>
      <c r="J617" s="221"/>
      <c r="K617" s="221"/>
      <c r="L617" s="221"/>
      <c r="M617" s="221"/>
      <c r="N617" s="144"/>
    </row>
    <row r="618" spans="5:14" s="121" customFormat="1" hidden="1">
      <c r="E618" s="88"/>
      <c r="F618" s="128"/>
      <c r="G618" s="56"/>
      <c r="H618" s="98"/>
      <c r="J618" s="221"/>
      <c r="K618" s="221"/>
      <c r="L618" s="221"/>
      <c r="M618" s="221"/>
      <c r="N618" s="144"/>
    </row>
    <row r="619" spans="5:14" s="121" customFormat="1" hidden="1">
      <c r="E619" s="88"/>
      <c r="F619" s="128"/>
      <c r="G619" s="56"/>
      <c r="H619" s="98"/>
      <c r="J619" s="221"/>
      <c r="K619" s="221"/>
      <c r="L619" s="221"/>
      <c r="M619" s="221"/>
      <c r="N619" s="144"/>
    </row>
    <row r="620" spans="5:14" s="121" customFormat="1" hidden="1">
      <c r="E620" s="88"/>
      <c r="F620" s="128"/>
      <c r="G620" s="56"/>
      <c r="H620" s="98"/>
      <c r="J620" s="221"/>
      <c r="K620" s="221"/>
      <c r="L620" s="221"/>
      <c r="M620" s="221"/>
      <c r="N620" s="144"/>
    </row>
    <row r="621" spans="5:14" s="121" customFormat="1" hidden="1">
      <c r="E621" s="88"/>
      <c r="F621" s="128"/>
      <c r="G621" s="56"/>
      <c r="H621" s="98"/>
      <c r="J621" s="221"/>
      <c r="K621" s="221"/>
      <c r="L621" s="221"/>
      <c r="M621" s="221"/>
      <c r="N621" s="144"/>
    </row>
    <row r="622" spans="5:14" s="121" customFormat="1" hidden="1">
      <c r="E622" s="88"/>
      <c r="F622" s="128"/>
      <c r="G622" s="56"/>
      <c r="H622" s="98"/>
      <c r="J622" s="221"/>
      <c r="K622" s="221"/>
      <c r="L622" s="221"/>
      <c r="M622" s="221"/>
      <c r="N622" s="144"/>
    </row>
    <row r="623" spans="5:14" s="121" customFormat="1" hidden="1">
      <c r="E623" s="88"/>
      <c r="F623" s="128"/>
      <c r="G623" s="56"/>
      <c r="H623" s="98"/>
      <c r="J623" s="221"/>
      <c r="K623" s="221"/>
      <c r="L623" s="221"/>
      <c r="M623" s="221"/>
      <c r="N623" s="144"/>
    </row>
    <row r="624" spans="5:14" s="121" customFormat="1" hidden="1">
      <c r="E624" s="88"/>
      <c r="F624" s="128"/>
      <c r="G624" s="56"/>
      <c r="H624" s="98"/>
      <c r="J624" s="221"/>
      <c r="K624" s="221"/>
      <c r="L624" s="221"/>
      <c r="M624" s="221"/>
      <c r="N624" s="144"/>
    </row>
    <row r="625" spans="5:14" s="121" customFormat="1" hidden="1">
      <c r="E625" s="88"/>
      <c r="F625" s="128"/>
      <c r="G625" s="56"/>
      <c r="H625" s="98"/>
      <c r="J625" s="221"/>
      <c r="K625" s="221"/>
      <c r="L625" s="221"/>
      <c r="M625" s="221"/>
      <c r="N625" s="144"/>
    </row>
    <row r="626" spans="5:14" s="121" customFormat="1" hidden="1">
      <c r="E626" s="88"/>
      <c r="F626" s="128"/>
      <c r="G626" s="56"/>
      <c r="H626" s="98"/>
      <c r="J626" s="221"/>
      <c r="K626" s="221"/>
      <c r="L626" s="221"/>
      <c r="M626" s="221"/>
      <c r="N626" s="144"/>
    </row>
    <row r="627" spans="5:14" s="121" customFormat="1" hidden="1">
      <c r="E627" s="88"/>
      <c r="F627" s="128"/>
      <c r="G627" s="56"/>
      <c r="H627" s="98"/>
      <c r="J627" s="221"/>
      <c r="K627" s="221"/>
      <c r="L627" s="221"/>
      <c r="M627" s="221"/>
      <c r="N627" s="144"/>
    </row>
    <row r="628" spans="5:14" s="121" customFormat="1" hidden="1">
      <c r="E628" s="88"/>
      <c r="F628" s="128"/>
      <c r="G628" s="56"/>
      <c r="H628" s="98"/>
      <c r="J628" s="221"/>
      <c r="K628" s="221"/>
      <c r="L628" s="221"/>
      <c r="M628" s="221"/>
      <c r="N628" s="144"/>
    </row>
    <row r="629" spans="5:14" s="121" customFormat="1" hidden="1">
      <c r="E629" s="88"/>
      <c r="F629" s="128"/>
      <c r="G629" s="56"/>
      <c r="H629" s="98"/>
      <c r="J629" s="221"/>
      <c r="K629" s="221"/>
      <c r="L629" s="221"/>
      <c r="M629" s="221"/>
      <c r="N629" s="144"/>
    </row>
    <row r="630" spans="5:14" s="121" customFormat="1" hidden="1">
      <c r="E630" s="88"/>
      <c r="F630" s="128"/>
      <c r="G630" s="56"/>
      <c r="H630" s="98"/>
      <c r="J630" s="221"/>
      <c r="K630" s="221"/>
      <c r="L630" s="221"/>
      <c r="M630" s="221"/>
      <c r="N630" s="144"/>
    </row>
    <row r="631" spans="5:14" s="121" customFormat="1" hidden="1">
      <c r="E631" s="88"/>
      <c r="F631" s="128"/>
      <c r="G631" s="56"/>
      <c r="H631" s="98"/>
      <c r="J631" s="221"/>
      <c r="K631" s="221"/>
      <c r="L631" s="221"/>
      <c r="M631" s="221"/>
      <c r="N631" s="144"/>
    </row>
    <row r="632" spans="5:14" s="121" customFormat="1" hidden="1">
      <c r="E632" s="88"/>
      <c r="F632" s="128"/>
      <c r="G632" s="56"/>
      <c r="H632" s="98"/>
      <c r="J632" s="221"/>
      <c r="K632" s="221"/>
      <c r="L632" s="221"/>
      <c r="M632" s="221"/>
      <c r="N632" s="144"/>
    </row>
    <row r="633" spans="5:14" s="121" customFormat="1" hidden="1">
      <c r="E633" s="88"/>
      <c r="F633" s="128"/>
      <c r="G633" s="56"/>
      <c r="H633" s="98"/>
      <c r="J633" s="221"/>
      <c r="K633" s="221"/>
      <c r="L633" s="221"/>
      <c r="M633" s="221"/>
      <c r="N633" s="144"/>
    </row>
    <row r="634" spans="5:14" s="121" customFormat="1" hidden="1">
      <c r="E634" s="88"/>
      <c r="F634" s="128"/>
      <c r="G634" s="56"/>
      <c r="H634" s="98"/>
      <c r="J634" s="221"/>
      <c r="K634" s="221"/>
      <c r="L634" s="221"/>
      <c r="M634" s="221"/>
      <c r="N634" s="144"/>
    </row>
    <row r="635" spans="5:14" s="121" customFormat="1" hidden="1">
      <c r="E635" s="88"/>
      <c r="F635" s="128"/>
      <c r="G635" s="56"/>
      <c r="H635" s="98"/>
      <c r="J635" s="221"/>
      <c r="K635" s="221"/>
      <c r="L635" s="221"/>
      <c r="M635" s="221"/>
      <c r="N635" s="144"/>
    </row>
    <row r="636" spans="5:14" s="121" customFormat="1" hidden="1">
      <c r="E636" s="88"/>
      <c r="F636" s="128"/>
      <c r="G636" s="56"/>
      <c r="H636" s="98"/>
      <c r="J636" s="221"/>
      <c r="K636" s="221"/>
      <c r="L636" s="221"/>
      <c r="M636" s="221"/>
      <c r="N636" s="144"/>
    </row>
    <row r="637" spans="5:14" s="121" customFormat="1" hidden="1">
      <c r="E637" s="88"/>
      <c r="F637" s="128"/>
      <c r="G637" s="56"/>
      <c r="H637" s="98"/>
      <c r="J637" s="221"/>
      <c r="K637" s="221"/>
      <c r="L637" s="221"/>
      <c r="M637" s="221"/>
      <c r="N637" s="144"/>
    </row>
    <row r="638" spans="5:14" s="121" customFormat="1" hidden="1">
      <c r="E638" s="88"/>
      <c r="F638" s="128"/>
      <c r="G638" s="56"/>
      <c r="H638" s="98"/>
      <c r="J638" s="221"/>
      <c r="K638" s="221"/>
      <c r="L638" s="221"/>
      <c r="M638" s="221"/>
      <c r="N638" s="144"/>
    </row>
    <row r="639" spans="5:14" s="121" customFormat="1" hidden="1">
      <c r="E639" s="88"/>
      <c r="F639" s="128"/>
      <c r="G639" s="56"/>
      <c r="H639" s="98"/>
      <c r="J639" s="221"/>
      <c r="K639" s="221"/>
      <c r="L639" s="221"/>
      <c r="M639" s="221"/>
      <c r="N639" s="144"/>
    </row>
    <row r="640" spans="5:14" s="121" customFormat="1" hidden="1">
      <c r="E640" s="88"/>
      <c r="F640" s="128"/>
      <c r="G640" s="56"/>
      <c r="H640" s="98"/>
      <c r="J640" s="221"/>
      <c r="K640" s="221"/>
      <c r="L640" s="221"/>
      <c r="M640" s="221"/>
      <c r="N640" s="144"/>
    </row>
    <row r="641" spans="5:14" s="121" customFormat="1" hidden="1">
      <c r="E641" s="88"/>
      <c r="F641" s="128"/>
      <c r="G641" s="56"/>
      <c r="H641" s="98"/>
      <c r="J641" s="221"/>
      <c r="K641" s="221"/>
      <c r="L641" s="221"/>
      <c r="M641" s="221"/>
      <c r="N641" s="144"/>
    </row>
    <row r="642" spans="5:14" s="121" customFormat="1" hidden="1">
      <c r="E642" s="88"/>
      <c r="F642" s="128"/>
      <c r="G642" s="56"/>
      <c r="H642" s="98"/>
      <c r="J642" s="221"/>
      <c r="K642" s="221"/>
      <c r="L642" s="221"/>
      <c r="M642" s="221"/>
      <c r="N642" s="144"/>
    </row>
    <row r="643" spans="5:14" s="121" customFormat="1" hidden="1">
      <c r="E643" s="88"/>
      <c r="F643" s="128"/>
      <c r="G643" s="56"/>
      <c r="H643" s="98"/>
      <c r="J643" s="221"/>
      <c r="K643" s="221"/>
      <c r="L643" s="221"/>
      <c r="M643" s="221"/>
      <c r="N643" s="144"/>
    </row>
    <row r="644" spans="5:14" s="121" customFormat="1" hidden="1">
      <c r="E644" s="88"/>
      <c r="F644" s="128"/>
      <c r="G644" s="56"/>
      <c r="H644" s="98"/>
      <c r="J644" s="221"/>
      <c r="K644" s="221"/>
      <c r="L644" s="221"/>
      <c r="M644" s="221"/>
      <c r="N644" s="144"/>
    </row>
    <row r="645" spans="5:14" s="121" customFormat="1" hidden="1">
      <c r="E645" s="88"/>
      <c r="F645" s="128"/>
      <c r="G645" s="56"/>
      <c r="H645" s="98"/>
      <c r="J645" s="221"/>
      <c r="K645" s="221"/>
      <c r="L645" s="221"/>
      <c r="M645" s="221"/>
      <c r="N645" s="144"/>
    </row>
    <row r="646" spans="5:14" s="121" customFormat="1" hidden="1">
      <c r="E646" s="88"/>
      <c r="F646" s="128"/>
      <c r="G646" s="56"/>
      <c r="H646" s="98"/>
      <c r="J646" s="221"/>
      <c r="K646" s="221"/>
      <c r="L646" s="221"/>
      <c r="M646" s="221"/>
      <c r="N646" s="144"/>
    </row>
    <row r="647" spans="5:14" s="121" customFormat="1" hidden="1">
      <c r="E647" s="88"/>
      <c r="F647" s="128"/>
      <c r="G647" s="56"/>
      <c r="H647" s="98"/>
      <c r="J647" s="221"/>
      <c r="K647" s="221"/>
      <c r="L647" s="221"/>
      <c r="M647" s="221"/>
      <c r="N647" s="144"/>
    </row>
    <row r="648" spans="5:14" s="121" customFormat="1" hidden="1">
      <c r="E648" s="88"/>
      <c r="F648" s="128"/>
      <c r="G648" s="56"/>
      <c r="H648" s="98"/>
      <c r="J648" s="221"/>
      <c r="K648" s="221"/>
      <c r="L648" s="221"/>
      <c r="M648" s="221"/>
      <c r="N648" s="144"/>
    </row>
    <row r="649" spans="5:14" s="121" customFormat="1" hidden="1">
      <c r="E649" s="88"/>
      <c r="F649" s="128"/>
      <c r="G649" s="56"/>
      <c r="H649" s="98"/>
      <c r="J649" s="221"/>
      <c r="K649" s="221"/>
      <c r="L649" s="221"/>
      <c r="M649" s="221"/>
      <c r="N649" s="144"/>
    </row>
    <row r="650" spans="5:14" s="121" customFormat="1" hidden="1">
      <c r="E650" s="88"/>
      <c r="F650" s="128"/>
      <c r="G650" s="56"/>
      <c r="H650" s="98"/>
      <c r="J650" s="221"/>
      <c r="K650" s="221"/>
      <c r="L650" s="221"/>
      <c r="M650" s="221"/>
      <c r="N650" s="144"/>
    </row>
    <row r="651" spans="5:14" s="121" customFormat="1" hidden="1">
      <c r="E651" s="88"/>
      <c r="F651" s="128"/>
      <c r="G651" s="56"/>
      <c r="H651" s="98"/>
      <c r="J651" s="221"/>
      <c r="K651" s="221"/>
      <c r="L651" s="221"/>
      <c r="M651" s="221"/>
      <c r="N651" s="144"/>
    </row>
    <row r="652" spans="5:14" s="121" customFormat="1" hidden="1">
      <c r="E652" s="88"/>
      <c r="F652" s="128"/>
      <c r="G652" s="56"/>
      <c r="H652" s="98"/>
      <c r="J652" s="221"/>
      <c r="K652" s="221"/>
      <c r="L652" s="221"/>
      <c r="M652" s="221"/>
      <c r="N652" s="144"/>
    </row>
    <row r="653" spans="5:14" s="121" customFormat="1" hidden="1">
      <c r="E653" s="88"/>
      <c r="F653" s="128"/>
      <c r="G653" s="56"/>
      <c r="H653" s="98"/>
      <c r="J653" s="221"/>
      <c r="K653" s="221"/>
      <c r="L653" s="221"/>
      <c r="M653" s="221"/>
      <c r="N653" s="144"/>
    </row>
    <row r="654" spans="5:14" s="121" customFormat="1" hidden="1">
      <c r="E654" s="88"/>
      <c r="F654" s="128"/>
      <c r="G654" s="56"/>
      <c r="H654" s="98"/>
      <c r="J654" s="221"/>
      <c r="K654" s="221"/>
      <c r="L654" s="221"/>
      <c r="M654" s="221"/>
      <c r="N654" s="144"/>
    </row>
    <row r="655" spans="5:14" s="121" customFormat="1" hidden="1">
      <c r="E655" s="88"/>
      <c r="F655" s="128"/>
      <c r="G655" s="56"/>
      <c r="H655" s="98"/>
      <c r="J655" s="221"/>
      <c r="K655" s="221"/>
      <c r="L655" s="221"/>
      <c r="M655" s="221"/>
      <c r="N655" s="144"/>
    </row>
    <row r="656" spans="5:14" s="121" customFormat="1" hidden="1">
      <c r="E656" s="88"/>
      <c r="F656" s="128"/>
      <c r="G656" s="56"/>
      <c r="H656" s="98"/>
      <c r="J656" s="221"/>
      <c r="K656" s="221"/>
      <c r="L656" s="221"/>
      <c r="M656" s="221"/>
      <c r="N656" s="144"/>
    </row>
    <row r="657" spans="5:14" s="121" customFormat="1" hidden="1">
      <c r="E657" s="88"/>
      <c r="F657" s="128"/>
      <c r="G657" s="56"/>
      <c r="H657" s="98"/>
      <c r="J657" s="221"/>
      <c r="K657" s="221"/>
      <c r="L657" s="221"/>
      <c r="M657" s="221"/>
      <c r="N657" s="144"/>
    </row>
    <row r="658" spans="5:14" s="121" customFormat="1" hidden="1">
      <c r="E658" s="88"/>
      <c r="F658" s="128"/>
      <c r="G658" s="56"/>
      <c r="H658" s="98"/>
      <c r="J658" s="221"/>
      <c r="K658" s="221"/>
      <c r="L658" s="221"/>
      <c r="M658" s="221"/>
      <c r="N658" s="144"/>
    </row>
    <row r="659" spans="5:14" s="121" customFormat="1" hidden="1">
      <c r="E659" s="88"/>
      <c r="F659" s="128"/>
      <c r="G659" s="56"/>
      <c r="H659" s="98"/>
      <c r="J659" s="221"/>
      <c r="K659" s="221"/>
      <c r="L659" s="221"/>
      <c r="M659" s="221"/>
      <c r="N659" s="144"/>
    </row>
    <row r="660" spans="5:14" s="121" customFormat="1" hidden="1">
      <c r="E660" s="88"/>
      <c r="F660" s="128"/>
      <c r="G660" s="56"/>
      <c r="H660" s="98"/>
      <c r="J660" s="221"/>
      <c r="K660" s="221"/>
      <c r="L660" s="221"/>
      <c r="M660" s="221"/>
      <c r="N660" s="144"/>
    </row>
    <row r="661" spans="5:14" s="121" customFormat="1" hidden="1">
      <c r="E661" s="88"/>
      <c r="F661" s="128"/>
      <c r="G661" s="56"/>
      <c r="H661" s="98"/>
      <c r="J661" s="221"/>
      <c r="K661" s="221"/>
      <c r="L661" s="221"/>
      <c r="M661" s="221"/>
      <c r="N661" s="144"/>
    </row>
    <row r="662" spans="5:14" s="121" customFormat="1" hidden="1">
      <c r="E662" s="88"/>
      <c r="F662" s="128"/>
      <c r="G662" s="56"/>
      <c r="H662" s="98"/>
      <c r="J662" s="221"/>
      <c r="K662" s="221"/>
      <c r="L662" s="221"/>
      <c r="M662" s="221"/>
      <c r="N662" s="144"/>
    </row>
    <row r="663" spans="5:14" s="121" customFormat="1" hidden="1">
      <c r="E663" s="88"/>
      <c r="F663" s="128"/>
      <c r="G663" s="56"/>
      <c r="H663" s="98"/>
      <c r="J663" s="221"/>
      <c r="K663" s="221"/>
      <c r="L663" s="221"/>
      <c r="M663" s="221"/>
      <c r="N663" s="144"/>
    </row>
    <row r="664" spans="5:14" s="121" customFormat="1" hidden="1">
      <c r="E664" s="88"/>
      <c r="F664" s="128"/>
      <c r="G664" s="56"/>
      <c r="H664" s="98"/>
      <c r="J664" s="221"/>
      <c r="K664" s="221"/>
      <c r="L664" s="221"/>
      <c r="M664" s="221"/>
      <c r="N664" s="144"/>
    </row>
    <row r="665" spans="5:14" s="121" customFormat="1" hidden="1">
      <c r="E665" s="88"/>
      <c r="F665" s="128"/>
      <c r="G665" s="56"/>
      <c r="H665" s="98"/>
      <c r="J665" s="221"/>
      <c r="K665" s="221"/>
      <c r="L665" s="221"/>
      <c r="M665" s="221"/>
      <c r="N665" s="144"/>
    </row>
    <row r="666" spans="5:14" s="121" customFormat="1" hidden="1">
      <c r="E666" s="88"/>
      <c r="F666" s="128"/>
      <c r="G666" s="56"/>
      <c r="H666" s="98"/>
      <c r="J666" s="221"/>
      <c r="K666" s="221"/>
      <c r="L666" s="221"/>
      <c r="M666" s="221"/>
      <c r="N666" s="144"/>
    </row>
    <row r="667" spans="5:14" s="121" customFormat="1" hidden="1">
      <c r="E667" s="88"/>
      <c r="F667" s="128"/>
      <c r="G667" s="56"/>
      <c r="H667" s="98"/>
      <c r="J667" s="221"/>
      <c r="K667" s="221"/>
      <c r="L667" s="221"/>
      <c r="M667" s="221"/>
      <c r="N667" s="144"/>
    </row>
    <row r="668" spans="5:14" s="121" customFormat="1" hidden="1">
      <c r="E668" s="88"/>
      <c r="F668" s="128"/>
      <c r="G668" s="56"/>
      <c r="H668" s="98"/>
      <c r="J668" s="221"/>
      <c r="K668" s="221"/>
      <c r="L668" s="221"/>
      <c r="M668" s="221"/>
      <c r="N668" s="144"/>
    </row>
    <row r="669" spans="5:14" s="121" customFormat="1" hidden="1">
      <c r="E669" s="88"/>
      <c r="F669" s="128"/>
      <c r="G669" s="56"/>
      <c r="H669" s="98"/>
      <c r="J669" s="221"/>
      <c r="K669" s="221"/>
      <c r="L669" s="221"/>
      <c r="M669" s="221"/>
      <c r="N669" s="144"/>
    </row>
    <row r="670" spans="5:14" s="121" customFormat="1" hidden="1">
      <c r="E670" s="88"/>
      <c r="F670" s="128"/>
      <c r="G670" s="56"/>
      <c r="H670" s="98"/>
      <c r="J670" s="221"/>
      <c r="K670" s="221"/>
      <c r="L670" s="221"/>
      <c r="M670" s="221"/>
      <c r="N670" s="144"/>
    </row>
    <row r="671" spans="5:14" s="121" customFormat="1" hidden="1">
      <c r="E671" s="88"/>
      <c r="F671" s="128"/>
      <c r="G671" s="56"/>
      <c r="H671" s="98"/>
      <c r="J671" s="221"/>
      <c r="K671" s="221"/>
      <c r="L671" s="221"/>
      <c r="M671" s="221"/>
      <c r="N671" s="144"/>
    </row>
    <row r="672" spans="5:14" s="121" customFormat="1" hidden="1">
      <c r="E672" s="88"/>
      <c r="F672" s="128"/>
      <c r="G672" s="56"/>
      <c r="H672" s="98"/>
      <c r="J672" s="221"/>
      <c r="K672" s="221"/>
      <c r="L672" s="221"/>
      <c r="M672" s="221"/>
      <c r="N672" s="144"/>
    </row>
    <row r="673" spans="5:14" s="121" customFormat="1" hidden="1">
      <c r="E673" s="88"/>
      <c r="F673" s="128"/>
      <c r="G673" s="56"/>
      <c r="H673" s="98"/>
      <c r="J673" s="221"/>
      <c r="K673" s="221"/>
      <c r="L673" s="221"/>
      <c r="M673" s="221"/>
      <c r="N673" s="144"/>
    </row>
    <row r="674" spans="5:14" s="121" customFormat="1" hidden="1">
      <c r="E674" s="88"/>
      <c r="F674" s="128"/>
      <c r="G674" s="56"/>
      <c r="H674" s="98"/>
      <c r="J674" s="221"/>
      <c r="K674" s="221"/>
      <c r="L674" s="221"/>
      <c r="M674" s="221"/>
      <c r="N674" s="144"/>
    </row>
    <row r="675" spans="5:14" s="121" customFormat="1" hidden="1">
      <c r="E675" s="88"/>
      <c r="F675" s="128"/>
      <c r="G675" s="56"/>
      <c r="H675" s="98"/>
      <c r="J675" s="221"/>
      <c r="K675" s="221"/>
      <c r="L675" s="221"/>
      <c r="M675" s="221"/>
      <c r="N675" s="144"/>
    </row>
    <row r="676" spans="5:14" s="121" customFormat="1" hidden="1">
      <c r="E676" s="88"/>
      <c r="F676" s="128"/>
      <c r="G676" s="56"/>
      <c r="H676" s="98"/>
      <c r="J676" s="221"/>
      <c r="K676" s="221"/>
      <c r="L676" s="221"/>
      <c r="M676" s="221"/>
      <c r="N676" s="144"/>
    </row>
    <row r="677" spans="5:14" s="121" customFormat="1" hidden="1">
      <c r="E677" s="88"/>
      <c r="F677" s="128"/>
      <c r="G677" s="56"/>
      <c r="H677" s="98"/>
      <c r="J677" s="221"/>
      <c r="K677" s="221"/>
      <c r="L677" s="221"/>
      <c r="M677" s="221"/>
      <c r="N677" s="144"/>
    </row>
    <row r="678" spans="5:14" s="121" customFormat="1" hidden="1">
      <c r="E678" s="88"/>
      <c r="F678" s="128"/>
      <c r="G678" s="56"/>
      <c r="H678" s="98"/>
      <c r="J678" s="221"/>
      <c r="K678" s="221"/>
      <c r="L678" s="221"/>
      <c r="M678" s="221"/>
      <c r="N678" s="144"/>
    </row>
    <row r="679" spans="5:14" s="121" customFormat="1" hidden="1">
      <c r="E679" s="88"/>
      <c r="F679" s="128"/>
      <c r="G679" s="56"/>
      <c r="H679" s="98"/>
      <c r="J679" s="221"/>
      <c r="K679" s="221"/>
      <c r="L679" s="221"/>
      <c r="M679" s="221"/>
      <c r="N679" s="144"/>
    </row>
    <row r="680" spans="5:14" s="121" customFormat="1" hidden="1">
      <c r="E680" s="88"/>
      <c r="F680" s="128"/>
      <c r="G680" s="56"/>
      <c r="H680" s="98"/>
      <c r="J680" s="221"/>
      <c r="K680" s="221"/>
      <c r="L680" s="221"/>
      <c r="M680" s="221"/>
      <c r="N680" s="144"/>
    </row>
    <row r="681" spans="5:14" s="121" customFormat="1" hidden="1">
      <c r="E681" s="88"/>
      <c r="F681" s="128"/>
      <c r="G681" s="56"/>
      <c r="H681" s="98"/>
      <c r="J681" s="221"/>
      <c r="K681" s="221"/>
      <c r="L681" s="221"/>
      <c r="M681" s="221"/>
      <c r="N681" s="144"/>
    </row>
    <row r="682" spans="5:14" s="121" customFormat="1" hidden="1">
      <c r="E682" s="88"/>
      <c r="F682" s="128"/>
      <c r="G682" s="56"/>
      <c r="H682" s="98"/>
      <c r="J682" s="221"/>
      <c r="K682" s="221"/>
      <c r="L682" s="221"/>
      <c r="M682" s="221"/>
      <c r="N682" s="144"/>
    </row>
    <row r="683" spans="5:14" s="121" customFormat="1" hidden="1">
      <c r="E683" s="88"/>
      <c r="F683" s="128"/>
      <c r="G683" s="56"/>
      <c r="H683" s="98"/>
      <c r="J683" s="221"/>
      <c r="K683" s="221"/>
      <c r="L683" s="221"/>
      <c r="M683" s="221"/>
      <c r="N683" s="144"/>
    </row>
    <row r="684" spans="5:14" s="121" customFormat="1" hidden="1">
      <c r="E684" s="88"/>
      <c r="F684" s="128"/>
      <c r="G684" s="56"/>
      <c r="H684" s="98"/>
      <c r="J684" s="221"/>
      <c r="K684" s="221"/>
      <c r="L684" s="221"/>
      <c r="M684" s="221"/>
      <c r="N684" s="144"/>
    </row>
    <row r="685" spans="5:14" s="121" customFormat="1" hidden="1">
      <c r="E685" s="88"/>
      <c r="F685" s="128"/>
      <c r="G685" s="56"/>
      <c r="H685" s="98"/>
      <c r="J685" s="221"/>
      <c r="K685" s="221"/>
      <c r="L685" s="221"/>
      <c r="M685" s="221"/>
      <c r="N685" s="144"/>
    </row>
    <row r="686" spans="5:14" s="121" customFormat="1" hidden="1">
      <c r="E686" s="88"/>
      <c r="F686" s="128"/>
      <c r="G686" s="56"/>
      <c r="H686" s="98"/>
      <c r="J686" s="221"/>
      <c r="K686" s="221"/>
      <c r="L686" s="221"/>
      <c r="M686" s="221"/>
      <c r="N686" s="144"/>
    </row>
    <row r="687" spans="5:14" s="121" customFormat="1" hidden="1">
      <c r="E687" s="88"/>
      <c r="F687" s="128"/>
      <c r="G687" s="56"/>
      <c r="H687" s="98"/>
      <c r="J687" s="221"/>
      <c r="K687" s="221"/>
      <c r="L687" s="221"/>
      <c r="M687" s="221"/>
      <c r="N687" s="144"/>
    </row>
    <row r="688" spans="5:14" s="121" customFormat="1" hidden="1">
      <c r="E688" s="88"/>
      <c r="F688" s="128"/>
      <c r="G688" s="56"/>
      <c r="H688" s="98"/>
      <c r="J688" s="221"/>
      <c r="K688" s="221"/>
      <c r="L688" s="221"/>
      <c r="M688" s="221"/>
      <c r="N688" s="144"/>
    </row>
    <row r="689" spans="1:14" hidden="1">
      <c r="A689" s="121"/>
      <c r="B689" s="121"/>
      <c r="D689" s="121"/>
      <c r="E689" s="88"/>
      <c r="F689" s="128"/>
      <c r="G689" s="56"/>
      <c r="J689" s="221"/>
      <c r="K689" s="221"/>
      <c r="L689" s="221"/>
      <c r="M689" s="221"/>
      <c r="N689" s="144"/>
    </row>
    <row r="690" spans="1:14" hidden="1">
      <c r="A690" s="121"/>
      <c r="B690" s="121"/>
      <c r="D690" s="121"/>
      <c r="E690" s="88"/>
      <c r="F690" s="128"/>
      <c r="G690" s="56"/>
      <c r="J690" s="221"/>
      <c r="K690" s="221"/>
      <c r="L690" s="221"/>
      <c r="M690" s="221"/>
      <c r="N690" s="144"/>
    </row>
    <row r="691" spans="1:14" hidden="1">
      <c r="A691" s="121"/>
      <c r="B691" s="121"/>
      <c r="D691" s="121"/>
      <c r="E691" s="88"/>
      <c r="F691" s="128"/>
      <c r="G691" s="56"/>
      <c r="J691" s="221"/>
      <c r="K691" s="221"/>
      <c r="L691" s="221"/>
      <c r="M691" s="221"/>
      <c r="N691" s="144"/>
    </row>
    <row r="692" spans="1:14" hidden="1">
      <c r="A692" s="121"/>
      <c r="B692" s="121"/>
      <c r="D692" s="121"/>
      <c r="E692" s="88"/>
      <c r="F692" s="128"/>
      <c r="G692" s="56"/>
      <c r="J692" s="221"/>
      <c r="K692" s="221"/>
      <c r="L692" s="221"/>
      <c r="M692" s="221"/>
      <c r="N692" s="144"/>
    </row>
    <row r="693" spans="1:14" hidden="1">
      <c r="A693" s="121"/>
      <c r="B693" s="121"/>
      <c r="D693" s="121"/>
      <c r="E693" s="88"/>
      <c r="F693" s="128"/>
      <c r="G693" s="56"/>
      <c r="J693" s="221"/>
      <c r="K693" s="221"/>
      <c r="L693" s="221"/>
      <c r="M693" s="221"/>
      <c r="N693" s="144"/>
    </row>
    <row r="694" spans="1:14" hidden="1">
      <c r="A694" s="121"/>
      <c r="B694" s="121"/>
      <c r="D694" s="121"/>
      <c r="E694" s="88"/>
      <c r="F694" s="128"/>
      <c r="G694" s="56"/>
      <c r="J694" s="221"/>
      <c r="K694" s="221"/>
      <c r="L694" s="221"/>
      <c r="M694" s="221"/>
      <c r="N694" s="144"/>
    </row>
    <row r="695" spans="1:14" hidden="1">
      <c r="A695" s="121"/>
      <c r="B695" s="121"/>
      <c r="D695" s="121"/>
      <c r="E695" s="88"/>
      <c r="F695" s="128"/>
      <c r="G695" s="56"/>
      <c r="J695" s="221"/>
      <c r="K695" s="221"/>
      <c r="L695" s="221"/>
      <c r="M695" s="221"/>
      <c r="N695" s="144"/>
    </row>
    <row r="696" spans="1:14" hidden="1">
      <c r="A696" s="121"/>
      <c r="B696" s="121"/>
      <c r="D696" s="121"/>
      <c r="E696" s="88"/>
      <c r="F696" s="128"/>
      <c r="G696" s="56"/>
      <c r="J696" s="221"/>
      <c r="K696" s="221"/>
      <c r="L696" s="221"/>
      <c r="M696" s="221"/>
      <c r="N696" s="144"/>
    </row>
    <row r="697" spans="1:14" hidden="1">
      <c r="A697" s="121"/>
      <c r="B697" s="121"/>
      <c r="D697" s="121"/>
      <c r="E697" s="88"/>
      <c r="F697" s="128"/>
      <c r="G697" s="56"/>
      <c r="J697" s="221"/>
      <c r="K697" s="221"/>
      <c r="L697" s="221"/>
      <c r="M697" s="221"/>
      <c r="N697" s="144"/>
    </row>
    <row r="698" spans="1:14" hidden="1">
      <c r="A698" s="121"/>
      <c r="B698" s="121"/>
      <c r="D698" s="121"/>
      <c r="E698" s="88"/>
      <c r="F698" s="128"/>
      <c r="G698" s="56"/>
      <c r="J698" s="221"/>
      <c r="K698" s="221"/>
      <c r="L698" s="221"/>
      <c r="M698" s="221"/>
      <c r="N698" s="144"/>
    </row>
    <row r="699" spans="1:14" hidden="1">
      <c r="A699" s="121"/>
      <c r="B699" s="121"/>
      <c r="D699" s="121"/>
      <c r="E699" s="88"/>
      <c r="F699" s="128"/>
      <c r="G699" s="56"/>
      <c r="J699" s="221"/>
      <c r="K699" s="221"/>
      <c r="L699" s="221"/>
      <c r="M699" s="221"/>
      <c r="N699" s="144"/>
    </row>
    <row r="700" spans="1:14" hidden="1">
      <c r="A700" s="121"/>
      <c r="B700" s="121"/>
      <c r="D700" s="121"/>
      <c r="E700" s="88"/>
      <c r="F700" s="128"/>
      <c r="G700" s="56"/>
      <c r="J700" s="221"/>
      <c r="K700" s="221"/>
      <c r="L700" s="221"/>
      <c r="M700" s="221"/>
      <c r="N700" s="144"/>
    </row>
    <row r="701" spans="1:14" hidden="1">
      <c r="A701" s="121"/>
      <c r="B701" s="121"/>
      <c r="D701" s="121"/>
      <c r="E701" s="88"/>
      <c r="F701" s="128"/>
      <c r="G701" s="56"/>
      <c r="J701" s="221"/>
      <c r="K701" s="221"/>
      <c r="L701" s="221"/>
      <c r="M701" s="221"/>
      <c r="N701" s="144"/>
    </row>
    <row r="702" spans="1:14" hidden="1">
      <c r="A702" s="121"/>
      <c r="B702" s="121"/>
      <c r="D702" s="121"/>
      <c r="E702" s="88"/>
      <c r="F702" s="128"/>
      <c r="G702" s="56"/>
      <c r="J702" s="221"/>
      <c r="K702" s="221"/>
      <c r="L702" s="221"/>
      <c r="M702" s="221"/>
      <c r="N702" s="144"/>
    </row>
    <row r="703" spans="1:14" hidden="1">
      <c r="A703" s="121"/>
      <c r="B703" s="121"/>
      <c r="D703" s="121"/>
      <c r="E703" s="88"/>
      <c r="F703" s="128"/>
      <c r="G703" s="56"/>
      <c r="J703" s="221"/>
      <c r="K703" s="221"/>
      <c r="L703" s="221"/>
      <c r="M703" s="221"/>
      <c r="N703" s="144"/>
    </row>
    <row r="704" spans="1:14" hidden="1">
      <c r="A704" s="121"/>
      <c r="B704" s="121"/>
      <c r="D704" s="121"/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A705" s="121"/>
      <c r="B705" s="121"/>
      <c r="D705" s="121"/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A706" s="121"/>
      <c r="B706" s="121"/>
      <c r="D706" s="121"/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A707" s="121"/>
      <c r="B707" s="121"/>
      <c r="D707" s="121"/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A708" s="121"/>
      <c r="B708" s="121"/>
      <c r="D708" s="121"/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A709" s="121"/>
      <c r="B709" s="121"/>
      <c r="D709" s="121"/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A710" s="121"/>
      <c r="B710" s="121"/>
      <c r="D710" s="121"/>
      <c r="J710" s="143"/>
      <c r="K710" s="143"/>
      <c r="L710" s="143"/>
      <c r="M710" s="143"/>
      <c r="N710" s="144"/>
    </row>
    <row r="711" spans="1:14" ht="13.5" hidden="1">
      <c r="A711" s="121"/>
      <c r="B711" s="121"/>
      <c r="D711" s="121"/>
      <c r="E711" s="20"/>
      <c r="F711" s="22" t="s">
        <v>34</v>
      </c>
      <c r="G711" s="21">
        <v>732109646</v>
      </c>
    </row>
    <row r="712" spans="1:14" hidden="1"/>
    <row r="713" spans="1:14" hidden="1"/>
    <row r="714" spans="1:14" hidden="1"/>
    <row r="715" spans="1:14" hidden="1"/>
    <row r="716" spans="1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48" priority="10" operator="containsText" text="ERROR">
      <formula>NOT(ISERROR(SEARCH("ERROR",F38)))</formula>
    </cfRule>
  </conditionalFormatting>
  <conditionalFormatting sqref="J38">
    <cfRule type="containsText" dxfId="247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12" zoomScaleNormal="100" workbookViewId="0">
      <selection activeCell="F728" sqref="F728"/>
    </sheetView>
  </sheetViews>
  <sheetFormatPr defaultColWidth="11.54296875" defaultRowHeight="10"/>
  <cols>
    <col min="1" max="1" width="8.72656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109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6025258945.4799995</v>
      </c>
      <c r="F10" s="73">
        <v>0</v>
      </c>
      <c r="G10" s="73">
        <v>6025258945.4799995</v>
      </c>
      <c r="H10" s="49"/>
      <c r="I10" s="73">
        <v>2157248796.1400003</v>
      </c>
      <c r="J10" s="73">
        <v>-618143977.44000006</v>
      </c>
      <c r="K10" s="73">
        <v>1539104818.7000003</v>
      </c>
      <c r="L10" s="49"/>
      <c r="M10" s="73">
        <v>4486154126.7799997</v>
      </c>
      <c r="N10" s="66"/>
    </row>
    <row r="11" spans="1:14" ht="44.25" customHeight="1">
      <c r="B11" s="220" t="s">
        <v>88</v>
      </c>
      <c r="C11" s="220"/>
      <c r="D11" s="49"/>
      <c r="E11" s="46">
        <v>965359625.5</v>
      </c>
      <c r="F11" s="46">
        <v>439448122.82000005</v>
      </c>
      <c r="G11" s="46">
        <v>1404807748.3200002</v>
      </c>
      <c r="H11" s="49"/>
      <c r="I11" s="46">
        <v>1512737417.3200002</v>
      </c>
      <c r="J11" s="46">
        <v>0</v>
      </c>
      <c r="K11" s="46">
        <v>1512737417.3200002</v>
      </c>
      <c r="L11" s="49"/>
      <c r="M11" s="46">
        <v>-107929669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12">
        <v>0</v>
      </c>
      <c r="I12" s="57"/>
      <c r="J12" s="189">
        <v>0</v>
      </c>
      <c r="K12" s="12">
        <v>0</v>
      </c>
      <c r="M12" s="57">
        <v>0</v>
      </c>
      <c r="N12" s="15"/>
    </row>
    <row r="13" spans="1:14">
      <c r="B13" s="2">
        <v>2</v>
      </c>
      <c r="C13" s="8" t="s">
        <v>90</v>
      </c>
      <c r="E13" s="56">
        <v>0</v>
      </c>
      <c r="F13" s="13">
        <v>0</v>
      </c>
      <c r="G13" s="13">
        <v>0</v>
      </c>
      <c r="I13" s="56"/>
      <c r="J13" s="56">
        <v>0</v>
      </c>
      <c r="K13" s="13">
        <v>0</v>
      </c>
      <c r="M13" s="13">
        <v>0</v>
      </c>
      <c r="N13" s="29"/>
    </row>
    <row r="14" spans="1:14">
      <c r="B14" s="10">
        <v>3</v>
      </c>
      <c r="C14" s="11" t="s">
        <v>91</v>
      </c>
      <c r="E14" s="189">
        <v>646015536.74000001</v>
      </c>
      <c r="F14" s="12">
        <v>0</v>
      </c>
      <c r="G14" s="12">
        <v>646015536.74000001</v>
      </c>
      <c r="I14" s="57">
        <v>713472646.74000001</v>
      </c>
      <c r="J14" s="12">
        <v>0</v>
      </c>
      <c r="K14" s="12">
        <v>713472646.74000001</v>
      </c>
      <c r="M14" s="12">
        <v>-67457110</v>
      </c>
      <c r="N14" s="15" t="s">
        <v>38</v>
      </c>
    </row>
    <row r="15" spans="1:14">
      <c r="B15" s="2">
        <v>4</v>
      </c>
      <c r="C15" s="8" t="s">
        <v>92</v>
      </c>
      <c r="E15" s="56">
        <v>205083545.90000001</v>
      </c>
      <c r="F15" s="13">
        <v>0</v>
      </c>
      <c r="G15" s="13">
        <v>205083545.90000001</v>
      </c>
      <c r="I15" s="56">
        <v>205083545.90000001</v>
      </c>
      <c r="J15" s="13">
        <v>0</v>
      </c>
      <c r="K15" s="13">
        <v>205083545.90000001</v>
      </c>
      <c r="M15" s="13">
        <v>0</v>
      </c>
      <c r="N15" s="29"/>
    </row>
    <row r="16" spans="1:14">
      <c r="B16" s="10">
        <v>5</v>
      </c>
      <c r="C16" s="11" t="s">
        <v>93</v>
      </c>
      <c r="E16" s="189">
        <v>87893141.480000004</v>
      </c>
      <c r="F16" s="12">
        <v>0</v>
      </c>
      <c r="G16" s="12">
        <v>87893141.480000004</v>
      </c>
      <c r="I16" s="57">
        <v>87893141.480000004</v>
      </c>
      <c r="J16" s="12">
        <v>0</v>
      </c>
      <c r="K16" s="12">
        <v>87893141.480000004</v>
      </c>
      <c r="M16" s="12">
        <v>0</v>
      </c>
      <c r="N16" s="15"/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13">
        <v>0</v>
      </c>
      <c r="I17" s="56"/>
      <c r="J17" s="13">
        <v>0</v>
      </c>
      <c r="K17" s="13">
        <v>0</v>
      </c>
      <c r="M17" s="13">
        <v>0</v>
      </c>
      <c r="N17" s="29"/>
    </row>
    <row r="18" spans="1:15" ht="33.75" customHeight="1">
      <c r="B18" s="10">
        <v>7</v>
      </c>
      <c r="C18" s="11" t="s">
        <v>95</v>
      </c>
      <c r="E18" s="189">
        <v>26367401.380000003</v>
      </c>
      <c r="F18" s="189">
        <v>0</v>
      </c>
      <c r="G18" s="12">
        <v>26367401.380000003</v>
      </c>
      <c r="I18" s="57">
        <v>26367401.380000003</v>
      </c>
      <c r="J18" s="12">
        <v>0</v>
      </c>
      <c r="K18" s="12">
        <v>26367401.380000003</v>
      </c>
      <c r="M18" s="12">
        <v>0</v>
      </c>
      <c r="N18" s="15"/>
    </row>
    <row r="19" spans="1:15" s="40" customFormat="1">
      <c r="A19" s="117"/>
      <c r="B19" s="2">
        <v>8</v>
      </c>
      <c r="C19" s="8" t="s">
        <v>96</v>
      </c>
      <c r="D19" s="98"/>
      <c r="E19" s="56">
        <v>0</v>
      </c>
      <c r="F19" s="56">
        <v>439448122.82000005</v>
      </c>
      <c r="G19" s="56">
        <v>439448122.82000005</v>
      </c>
      <c r="H19" s="98"/>
      <c r="I19" s="56">
        <v>479920681.82000005</v>
      </c>
      <c r="J19" s="56">
        <v>0</v>
      </c>
      <c r="K19" s="56">
        <v>479920681.82000005</v>
      </c>
      <c r="L19" s="98"/>
      <c r="M19" s="56">
        <v>-40472559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/>
      <c r="J22" s="189">
        <v>0</v>
      </c>
      <c r="K22" s="189">
        <v>0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439448122.82000005</v>
      </c>
      <c r="F23" s="46">
        <v>-439448122.82000005</v>
      </c>
      <c r="G23" s="46">
        <v>0</v>
      </c>
      <c r="H23" s="98"/>
      <c r="I23" s="46">
        <v>618143977.44000006</v>
      </c>
      <c r="J23" s="46">
        <v>-618143977.44000006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0</v>
      </c>
      <c r="F24" s="56">
        <v>0</v>
      </c>
      <c r="G24" s="56">
        <v>0</v>
      </c>
      <c r="H24" s="98"/>
      <c r="I24" s="56"/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>
        <v>439448122.82000005</v>
      </c>
      <c r="F25" s="189">
        <v>-439448122.82000005</v>
      </c>
      <c r="G25" s="189">
        <v>0</v>
      </c>
      <c r="H25" s="98"/>
      <c r="I25" s="189">
        <v>439448122.82000005</v>
      </c>
      <c r="J25" s="189">
        <v>-439448122.82000005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>
        <v>0</v>
      </c>
      <c r="F26" s="56">
        <v>0</v>
      </c>
      <c r="G26" s="56">
        <v>0</v>
      </c>
      <c r="H26" s="98"/>
      <c r="I26" s="56"/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>
        <v>178695854.62</v>
      </c>
      <c r="J27" s="189">
        <v>-178695854.62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>
        <v>0</v>
      </c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4620451197.1599998</v>
      </c>
      <c r="F29" s="46">
        <v>0</v>
      </c>
      <c r="G29" s="46">
        <v>4620451197.1599998</v>
      </c>
      <c r="H29" s="98"/>
      <c r="I29" s="46">
        <v>26367401.380000003</v>
      </c>
      <c r="J29" s="46">
        <v>0</v>
      </c>
      <c r="K29" s="46">
        <v>26367401.380000003</v>
      </c>
      <c r="L29" s="98"/>
      <c r="M29" s="46">
        <v>4594083795.7799997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4620451197.1599998</v>
      </c>
      <c r="F30" s="189">
        <v>0</v>
      </c>
      <c r="G30" s="189">
        <v>4620451197.1599998</v>
      </c>
      <c r="H30" s="98"/>
      <c r="I30" s="189">
        <v>26367401.380000003</v>
      </c>
      <c r="J30" s="189">
        <v>0</v>
      </c>
      <c r="K30" s="189">
        <v>26367401.380000003</v>
      </c>
      <c r="L30" s="98"/>
      <c r="M30" s="208">
        <v>4594083795.7799997</v>
      </c>
      <c r="N30" s="50" t="s">
        <v>39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>
        <v>0</v>
      </c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6025258945.4799995</v>
      </c>
      <c r="F37" s="30">
        <v>0</v>
      </c>
      <c r="G37" s="30">
        <v>6025258945.4799995</v>
      </c>
      <c r="I37" s="30">
        <v>2157248796.1400003</v>
      </c>
      <c r="J37" s="30">
        <v>-618143977.44000006</v>
      </c>
      <c r="K37" s="30">
        <v>1539104818.7000003</v>
      </c>
      <c r="M37" s="30">
        <v>4486154126.7799997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206</v>
      </c>
      <c r="B42" s="53"/>
      <c r="C42" s="62" t="s">
        <v>26</v>
      </c>
      <c r="D42" s="98"/>
      <c r="E42" s="88"/>
      <c r="F42" s="128"/>
      <c r="G42" s="176">
        <v>-439448122.82000005</v>
      </c>
      <c r="H42" s="49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202</v>
      </c>
      <c r="B43" s="122"/>
      <c r="C43" s="121" t="s">
        <v>26</v>
      </c>
      <c r="D43" s="98"/>
      <c r="E43" s="88"/>
      <c r="F43" s="128"/>
      <c r="G43" s="176">
        <v>439448122.82000005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B44" s="53"/>
      <c r="C44" s="121"/>
      <c r="D44" s="98"/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C45" s="74"/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A46" s="54"/>
      <c r="B46" s="53"/>
      <c r="C46" s="74"/>
      <c r="D46" s="98"/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C47" s="74"/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D48" s="98"/>
      <c r="E48" s="88"/>
      <c r="F48" s="128"/>
      <c r="G48" s="56"/>
      <c r="J48" s="221"/>
      <c r="K48" s="221"/>
      <c r="L48" s="221"/>
      <c r="M48" s="221"/>
      <c r="N48" s="144"/>
    </row>
    <row r="49" spans="4:14" hidden="1">
      <c r="D49" s="98"/>
      <c r="E49" s="88"/>
      <c r="F49" s="128"/>
      <c r="G49" s="56"/>
      <c r="J49" s="221"/>
      <c r="K49" s="221"/>
      <c r="L49" s="221"/>
      <c r="M49" s="221"/>
      <c r="N49" s="144"/>
    </row>
    <row r="50" spans="4:14" hidden="1">
      <c r="D50" s="98"/>
      <c r="E50" s="88"/>
      <c r="F50" s="128"/>
      <c r="G50" s="56"/>
      <c r="J50" s="221"/>
      <c r="K50" s="221"/>
      <c r="L50" s="221"/>
      <c r="M50" s="221"/>
      <c r="N50" s="144"/>
    </row>
    <row r="51" spans="4:14" hidden="1">
      <c r="D51" s="98"/>
      <c r="E51" s="88"/>
      <c r="F51" s="128"/>
      <c r="G51" s="56"/>
      <c r="J51" s="221"/>
      <c r="K51" s="221"/>
      <c r="L51" s="221"/>
      <c r="M51" s="221"/>
      <c r="N51" s="144"/>
    </row>
    <row r="52" spans="4:14" hidden="1">
      <c r="D52" s="98"/>
      <c r="E52" s="88"/>
      <c r="F52" s="128"/>
      <c r="G52" s="56"/>
      <c r="J52" s="221"/>
      <c r="K52" s="221"/>
      <c r="L52" s="221"/>
      <c r="M52" s="221"/>
      <c r="N52" s="144"/>
    </row>
    <row r="53" spans="4:14" hidden="1">
      <c r="D53" s="98"/>
      <c r="E53" s="88"/>
      <c r="F53" s="128"/>
      <c r="G53" s="56"/>
      <c r="J53" s="221"/>
      <c r="K53" s="221"/>
      <c r="L53" s="221"/>
      <c r="M53" s="221"/>
      <c r="N53" s="144"/>
    </row>
    <row r="54" spans="4:14" hidden="1">
      <c r="D54" s="98"/>
      <c r="E54" s="88"/>
      <c r="F54" s="128"/>
      <c r="G54" s="56"/>
      <c r="J54" s="221"/>
      <c r="K54" s="221"/>
      <c r="L54" s="221"/>
      <c r="M54" s="221"/>
      <c r="N54" s="144"/>
    </row>
    <row r="55" spans="4:14" hidden="1">
      <c r="D55" s="98"/>
      <c r="E55" s="88"/>
      <c r="F55" s="128"/>
      <c r="G55" s="56"/>
      <c r="J55" s="221"/>
      <c r="K55" s="221"/>
      <c r="L55" s="221"/>
      <c r="M55" s="221"/>
      <c r="N55" s="144"/>
    </row>
    <row r="56" spans="4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4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4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4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4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4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4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4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4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46" priority="25" operator="containsText" text="ERROR">
      <formula>NOT(ISERROR(SEARCH("ERROR",F38)))</formula>
    </cfRule>
  </conditionalFormatting>
  <conditionalFormatting sqref="J38">
    <cfRule type="containsText" dxfId="245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22" zoomScaleNormal="100" workbookViewId="0">
      <selection activeCell="F728" sqref="F728"/>
    </sheetView>
  </sheetViews>
  <sheetFormatPr defaultColWidth="11.54296875" defaultRowHeight="10"/>
  <cols>
    <col min="1" max="1" width="6.4531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188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151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1349383361.1800001</v>
      </c>
      <c r="F10" s="73">
        <v>0</v>
      </c>
      <c r="G10" s="73">
        <v>1349383361.1800003</v>
      </c>
      <c r="H10" s="49"/>
      <c r="I10" s="73">
        <v>2308980006.8400002</v>
      </c>
      <c r="J10" s="73">
        <v>-688767124.92000008</v>
      </c>
      <c r="K10" s="73">
        <v>1620212881.9200003</v>
      </c>
      <c r="L10" s="49"/>
      <c r="M10" s="73">
        <v>-270829520.74000001</v>
      </c>
      <c r="N10" s="83"/>
    </row>
    <row r="11" spans="1:14" ht="44.25" customHeight="1">
      <c r="B11" s="220" t="s">
        <v>88</v>
      </c>
      <c r="C11" s="220"/>
      <c r="D11" s="49"/>
      <c r="E11" s="46">
        <v>1349383361.1800001</v>
      </c>
      <c r="F11" s="46">
        <v>-32419202.220000006</v>
      </c>
      <c r="G11" s="46">
        <v>1316964158.9600003</v>
      </c>
      <c r="H11" s="49"/>
      <c r="I11" s="46">
        <v>1586853475.9600003</v>
      </c>
      <c r="J11" s="46">
        <v>0</v>
      </c>
      <c r="K11" s="46">
        <v>1586853475.9600003</v>
      </c>
      <c r="L11" s="49"/>
      <c r="M11" s="46">
        <v>-269889317</v>
      </c>
      <c r="N11" s="45"/>
    </row>
    <row r="12" spans="1:14">
      <c r="B12" s="10">
        <v>1</v>
      </c>
      <c r="C12" s="11" t="s">
        <v>89</v>
      </c>
      <c r="E12" s="189">
        <v>24421780</v>
      </c>
      <c r="F12" s="189">
        <v>0</v>
      </c>
      <c r="G12" s="57">
        <v>24421780</v>
      </c>
      <c r="H12" s="49"/>
      <c r="I12" s="57"/>
      <c r="J12" s="189">
        <v>24421780</v>
      </c>
      <c r="K12" s="57">
        <v>24421780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24421780</v>
      </c>
      <c r="J13" s="56">
        <v>-24421780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519451198.52000004</v>
      </c>
      <c r="F14" s="57">
        <v>0</v>
      </c>
      <c r="G14" s="57">
        <v>519451198.52000004</v>
      </c>
      <c r="H14" s="49"/>
      <c r="I14" s="57">
        <v>526447560.52000004</v>
      </c>
      <c r="J14" s="57">
        <v>0</v>
      </c>
      <c r="K14" s="57">
        <v>526447560.52000004</v>
      </c>
      <c r="L14" s="49"/>
      <c r="M14" s="57">
        <v>-6996362</v>
      </c>
      <c r="N14" s="50" t="s">
        <v>38</v>
      </c>
    </row>
    <row r="15" spans="1:14">
      <c r="B15" s="2">
        <v>4</v>
      </c>
      <c r="C15" s="8" t="s">
        <v>92</v>
      </c>
      <c r="E15" s="56">
        <v>164905485.92000002</v>
      </c>
      <c r="F15" s="56">
        <v>0</v>
      </c>
      <c r="G15" s="56">
        <v>164905485.92000002</v>
      </c>
      <c r="H15" s="49"/>
      <c r="I15" s="56">
        <v>164905485.92000002</v>
      </c>
      <c r="J15" s="56">
        <v>0</v>
      </c>
      <c r="K15" s="56">
        <v>164905485.92000002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81626267.700000003</v>
      </c>
      <c r="F16" s="57">
        <v>-10952488.020000001</v>
      </c>
      <c r="G16" s="57">
        <v>70673779.680000007</v>
      </c>
      <c r="H16" s="49"/>
      <c r="I16" s="57">
        <v>70673779.680000007</v>
      </c>
      <c r="J16" s="57">
        <v>0</v>
      </c>
      <c r="K16" s="57">
        <v>70673779.680000007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H17" s="49"/>
      <c r="I17" s="56">
        <v>248000000</v>
      </c>
      <c r="J17" s="56">
        <v>0</v>
      </c>
      <c r="K17" s="56">
        <v>248000000</v>
      </c>
      <c r="L17" s="49"/>
      <c r="M17" s="56">
        <v>-248000000</v>
      </c>
      <c r="N17" s="51" t="s">
        <v>38</v>
      </c>
    </row>
    <row r="18" spans="1:15" ht="33.75" customHeight="1">
      <c r="B18" s="10">
        <v>7</v>
      </c>
      <c r="C18" s="11" t="s">
        <v>95</v>
      </c>
      <c r="E18" s="189">
        <v>42668307.039999999</v>
      </c>
      <c r="F18" s="189">
        <v>-21466714.200000003</v>
      </c>
      <c r="G18" s="57">
        <v>21201592.839999996</v>
      </c>
      <c r="H18" s="49"/>
      <c r="I18" s="57">
        <v>21201592.84</v>
      </c>
      <c r="J18" s="57">
        <v>0</v>
      </c>
      <c r="K18" s="57">
        <v>21201592.84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516310322.00000006</v>
      </c>
      <c r="F19" s="56">
        <v>0</v>
      </c>
      <c r="G19" s="56">
        <v>516310322.00000006</v>
      </c>
      <c r="H19" s="98"/>
      <c r="I19" s="56">
        <v>531203277.00000006</v>
      </c>
      <c r="J19" s="56">
        <v>0</v>
      </c>
      <c r="K19" s="56">
        <v>531203277.00000006</v>
      </c>
      <c r="L19" s="98"/>
      <c r="M19" s="56">
        <v>-14892955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/>
      <c r="J22" s="189">
        <v>0</v>
      </c>
      <c r="K22" s="189">
        <v>0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688767124.92000008</v>
      </c>
      <c r="J23" s="46">
        <v>-688767124.92000008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0</v>
      </c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523861639.00000006</v>
      </c>
      <c r="J25" s="189">
        <v>-523861639.00000006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164905485.92000002</v>
      </c>
      <c r="J27" s="189">
        <v>-164905485.92000002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32419202.220000006</v>
      </c>
      <c r="G29" s="46">
        <v>32419202.220000006</v>
      </c>
      <c r="H29" s="98"/>
      <c r="I29" s="46">
        <v>33359405.960000001</v>
      </c>
      <c r="J29" s="46">
        <v>0</v>
      </c>
      <c r="K29" s="46">
        <v>33359405.960000001</v>
      </c>
      <c r="L29" s="98"/>
      <c r="M29" s="46">
        <v>-940203.73999999464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32419202.220000006</v>
      </c>
      <c r="G30" s="189">
        <v>32419202.220000006</v>
      </c>
      <c r="H30" s="98"/>
      <c r="I30" s="189">
        <v>33359405.960000001</v>
      </c>
      <c r="J30" s="189">
        <v>0</v>
      </c>
      <c r="K30" s="189">
        <v>33359405.960000001</v>
      </c>
      <c r="L30" s="98"/>
      <c r="M30" s="189">
        <v>-940203.73999999464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1349383361.1800001</v>
      </c>
      <c r="F37" s="30">
        <v>0</v>
      </c>
      <c r="G37" s="30">
        <v>1349383361.1800003</v>
      </c>
      <c r="H37" s="49"/>
      <c r="I37" s="30">
        <v>2308980006.8400002</v>
      </c>
      <c r="J37" s="30">
        <v>-688767124.92000008</v>
      </c>
      <c r="K37" s="30">
        <v>1620212881.9200003</v>
      </c>
      <c r="L37" s="49"/>
      <c r="M37" s="30">
        <v>-270829520.74000001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26" t="s">
        <v>210</v>
      </c>
      <c r="C42" s="34" t="s">
        <v>26</v>
      </c>
      <c r="D42" s="98"/>
      <c r="E42" s="88"/>
      <c r="F42" s="128"/>
      <c r="G42" s="176">
        <v>-10952488.020000001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26" t="s">
        <v>203</v>
      </c>
      <c r="C43" s="121" t="s">
        <v>26</v>
      </c>
      <c r="D43" s="98"/>
      <c r="E43" s="88"/>
      <c r="F43" s="128"/>
      <c r="G43" s="176">
        <v>-21466714.200000003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26" t="s">
        <v>204</v>
      </c>
      <c r="C44" s="121" t="s">
        <v>26</v>
      </c>
      <c r="D44" s="98"/>
      <c r="E44" s="88"/>
      <c r="F44" s="128"/>
      <c r="G44" s="176">
        <v>10952488.020000001</v>
      </c>
      <c r="J44" s="221" t="s">
        <v>208</v>
      </c>
      <c r="K44" s="221"/>
      <c r="L44" s="221"/>
      <c r="M44" s="221"/>
      <c r="N44" s="144" t="s">
        <v>26</v>
      </c>
    </row>
    <row r="45" spans="1:14" hidden="1">
      <c r="A45" s="117" t="s">
        <v>204</v>
      </c>
      <c r="B45" s="122"/>
      <c r="C45" s="121" t="s">
        <v>26</v>
      </c>
      <c r="D45" s="98"/>
      <c r="E45" s="88"/>
      <c r="F45" s="128"/>
      <c r="G45" s="176">
        <v>21466714.200000003</v>
      </c>
      <c r="J45" s="221" t="s">
        <v>207</v>
      </c>
      <c r="K45" s="221"/>
      <c r="L45" s="221"/>
      <c r="M45" s="221"/>
      <c r="N45" s="144" t="s">
        <v>26</v>
      </c>
    </row>
    <row r="46" spans="1:14" hidden="1">
      <c r="A46" s="117"/>
      <c r="B46" s="122"/>
      <c r="C46" s="121"/>
      <c r="D46" s="98"/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D48" s="98"/>
      <c r="E48" s="88"/>
      <c r="F48" s="128"/>
      <c r="G48" s="56"/>
      <c r="J48" s="221"/>
      <c r="K48" s="221"/>
      <c r="L48" s="221"/>
      <c r="M48" s="221"/>
      <c r="N48" s="144"/>
    </row>
    <row r="49" spans="4:14" hidden="1">
      <c r="D49" s="98"/>
      <c r="E49" s="88"/>
      <c r="F49" s="128"/>
      <c r="G49" s="56"/>
      <c r="J49" s="221"/>
      <c r="K49" s="221"/>
      <c r="L49" s="221"/>
      <c r="M49" s="221"/>
      <c r="N49" s="144"/>
    </row>
    <row r="50" spans="4:14" hidden="1">
      <c r="D50" s="98"/>
      <c r="E50" s="88"/>
      <c r="F50" s="128"/>
      <c r="G50" s="56"/>
      <c r="J50" s="221"/>
      <c r="K50" s="221"/>
      <c r="L50" s="221"/>
      <c r="M50" s="221"/>
      <c r="N50" s="144"/>
    </row>
    <row r="51" spans="4:14" hidden="1">
      <c r="D51" s="98"/>
      <c r="E51" s="88"/>
      <c r="F51" s="128"/>
      <c r="G51" s="56"/>
      <c r="J51" s="221"/>
      <c r="K51" s="221"/>
      <c r="L51" s="221"/>
      <c r="M51" s="221"/>
      <c r="N51" s="144"/>
    </row>
    <row r="52" spans="4:14" hidden="1">
      <c r="D52" s="98"/>
      <c r="E52" s="88"/>
      <c r="F52" s="128"/>
      <c r="G52" s="56"/>
      <c r="J52" s="221"/>
      <c r="K52" s="221"/>
      <c r="L52" s="221"/>
      <c r="M52" s="221"/>
      <c r="N52" s="144"/>
    </row>
    <row r="53" spans="4:14" hidden="1">
      <c r="D53" s="98"/>
      <c r="E53" s="88"/>
      <c r="F53" s="128"/>
      <c r="G53" s="56"/>
      <c r="J53" s="221"/>
      <c r="K53" s="221"/>
      <c r="L53" s="221"/>
      <c r="M53" s="221"/>
      <c r="N53" s="144"/>
    </row>
    <row r="54" spans="4:14" hidden="1">
      <c r="D54" s="98"/>
      <c r="E54" s="88"/>
      <c r="F54" s="128"/>
      <c r="G54" s="56"/>
      <c r="J54" s="221"/>
      <c r="K54" s="221"/>
      <c r="L54" s="221"/>
      <c r="M54" s="221"/>
      <c r="N54" s="144"/>
    </row>
    <row r="55" spans="4:14" hidden="1">
      <c r="D55" s="98"/>
      <c r="E55" s="88"/>
      <c r="F55" s="128"/>
      <c r="G55" s="56"/>
      <c r="J55" s="221"/>
      <c r="K55" s="221"/>
      <c r="L55" s="221"/>
      <c r="M55" s="221"/>
      <c r="N55" s="144"/>
    </row>
    <row r="56" spans="4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4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4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4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4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4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4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4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4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44" priority="25" operator="containsText" text="ERROR">
      <formula>NOT(ISERROR(SEARCH("ERROR",F38)))</formula>
    </cfRule>
  </conditionalFormatting>
  <conditionalFormatting sqref="J38">
    <cfRule type="containsText" dxfId="243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24" zoomScaleNormal="100" workbookViewId="0">
      <selection activeCell="F728" sqref="F728"/>
    </sheetView>
  </sheetViews>
  <sheetFormatPr defaultColWidth="11.54296875" defaultRowHeight="10"/>
  <cols>
    <col min="1" max="1" width="5.72656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125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152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1411583789.52</v>
      </c>
      <c r="F10" s="73">
        <v>0</v>
      </c>
      <c r="G10" s="73">
        <v>1411583789.52</v>
      </c>
      <c r="H10" s="49"/>
      <c r="I10" s="73">
        <v>2000814825.1399999</v>
      </c>
      <c r="J10" s="73">
        <v>-570143327.62</v>
      </c>
      <c r="K10" s="73">
        <v>1430671497.52</v>
      </c>
      <c r="L10" s="49"/>
      <c r="M10" s="73">
        <v>-19087708</v>
      </c>
      <c r="N10" s="83"/>
    </row>
    <row r="11" spans="1:14" ht="44.25" customHeight="1">
      <c r="B11" s="220" t="s">
        <v>88</v>
      </c>
      <c r="C11" s="220"/>
      <c r="D11" s="49"/>
      <c r="E11" s="46">
        <v>1382555025.98</v>
      </c>
      <c r="F11" s="46">
        <v>0</v>
      </c>
      <c r="G11" s="46">
        <v>1382555025.98</v>
      </c>
      <c r="H11" s="49"/>
      <c r="I11" s="46">
        <v>1398485295.98</v>
      </c>
      <c r="J11" s="46">
        <v>0</v>
      </c>
      <c r="K11" s="46">
        <v>1398485295.98</v>
      </c>
      <c r="L11" s="49"/>
      <c r="M11" s="46">
        <v>-15930270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57">
        <v>0</v>
      </c>
      <c r="H12" s="49"/>
      <c r="I12" s="57"/>
      <c r="J12" s="189">
        <v>0</v>
      </c>
      <c r="K12" s="57">
        <v>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61440940</v>
      </c>
      <c r="F13" s="56">
        <v>0</v>
      </c>
      <c r="G13" s="56">
        <v>61440940</v>
      </c>
      <c r="H13" s="49"/>
      <c r="I13" s="56">
        <v>61440940</v>
      </c>
      <c r="J13" s="56">
        <v>0</v>
      </c>
      <c r="K13" s="56">
        <v>61440940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571313173.77999997</v>
      </c>
      <c r="F14" s="57">
        <v>0</v>
      </c>
      <c r="G14" s="57">
        <v>571313173.77999997</v>
      </c>
      <c r="H14" s="49"/>
      <c r="I14" s="57">
        <v>581269749.77999997</v>
      </c>
      <c r="J14" s="57">
        <v>0</v>
      </c>
      <c r="K14" s="57">
        <v>581269749.77999997</v>
      </c>
      <c r="L14" s="49"/>
      <c r="M14" s="57">
        <v>-9956576</v>
      </c>
      <c r="N14" s="50" t="s">
        <v>38</v>
      </c>
    </row>
    <row r="15" spans="1:14">
      <c r="B15" s="2">
        <v>4</v>
      </c>
      <c r="C15" s="8" t="s">
        <v>92</v>
      </c>
      <c r="E15" s="56">
        <v>157717450.68000001</v>
      </c>
      <c r="F15" s="56">
        <v>0</v>
      </c>
      <c r="G15" s="56">
        <v>157717450.68000001</v>
      </c>
      <c r="H15" s="49"/>
      <c r="I15" s="56">
        <v>157717450.68000001</v>
      </c>
      <c r="J15" s="56">
        <v>0</v>
      </c>
      <c r="K15" s="56">
        <v>157717450.68000001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67593772.859999999</v>
      </c>
      <c r="F16" s="57">
        <v>0</v>
      </c>
      <c r="G16" s="57">
        <v>67593772.859999999</v>
      </c>
      <c r="H16" s="49"/>
      <c r="I16" s="57">
        <v>67593772.859999999</v>
      </c>
      <c r="J16" s="57">
        <v>0</v>
      </c>
      <c r="K16" s="57">
        <v>67593772.859999999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35000000</v>
      </c>
      <c r="F17" s="56">
        <v>0</v>
      </c>
      <c r="G17" s="56">
        <v>35000000</v>
      </c>
      <c r="H17" s="49"/>
      <c r="I17" s="56">
        <v>35000000</v>
      </c>
      <c r="J17" s="56">
        <v>0</v>
      </c>
      <c r="K17" s="56">
        <v>35000000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20277726.060000002</v>
      </c>
      <c r="F18" s="189">
        <v>0</v>
      </c>
      <c r="G18" s="57">
        <v>20277726.060000002</v>
      </c>
      <c r="H18" s="49"/>
      <c r="I18" s="57">
        <v>20277726.060000002</v>
      </c>
      <c r="J18" s="57">
        <v>0</v>
      </c>
      <c r="K18" s="57">
        <v>20277726.060000002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469211962.60000002</v>
      </c>
      <c r="F19" s="56">
        <v>0</v>
      </c>
      <c r="G19" s="56">
        <v>469211962.60000002</v>
      </c>
      <c r="H19" s="98"/>
      <c r="I19" s="56">
        <v>475185656.60000002</v>
      </c>
      <c r="J19" s="56">
        <v>0</v>
      </c>
      <c r="K19" s="56">
        <v>475185656.60000002</v>
      </c>
      <c r="L19" s="98"/>
      <c r="M19" s="56">
        <v>-5973694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/>
      <c r="J22" s="189">
        <v>0</v>
      </c>
      <c r="K22" s="189">
        <v>0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573300765.62</v>
      </c>
      <c r="J23" s="46">
        <v>-570143327.62</v>
      </c>
      <c r="K23" s="46">
        <v>3157438</v>
      </c>
      <c r="L23" s="98"/>
      <c r="M23" s="46">
        <v>-3157438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3157438</v>
      </c>
      <c r="J24" s="56">
        <v>0</v>
      </c>
      <c r="K24" s="56">
        <v>3157438</v>
      </c>
      <c r="L24" s="98"/>
      <c r="M24" s="56">
        <v>-3157438</v>
      </c>
      <c r="N24" s="51" t="s">
        <v>75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412425876.94</v>
      </c>
      <c r="J25" s="189">
        <v>-412425876.94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157717450.68000001</v>
      </c>
      <c r="J27" s="189">
        <v>-157717450.68000001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29028763.540000003</v>
      </c>
      <c r="F29" s="46">
        <v>0</v>
      </c>
      <c r="G29" s="46">
        <v>29028763.540000003</v>
      </c>
      <c r="H29" s="98"/>
      <c r="I29" s="46">
        <v>29028763.540000003</v>
      </c>
      <c r="J29" s="46">
        <v>0</v>
      </c>
      <c r="K29" s="46">
        <v>29028763.540000003</v>
      </c>
      <c r="L29" s="98"/>
      <c r="M29" s="46">
        <v>0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29028763.540000003</v>
      </c>
      <c r="F30" s="189">
        <v>0</v>
      </c>
      <c r="G30" s="189">
        <v>29028763.540000003</v>
      </c>
      <c r="H30" s="98"/>
      <c r="I30" s="189">
        <v>29028763.540000003</v>
      </c>
      <c r="J30" s="189">
        <v>0</v>
      </c>
      <c r="K30" s="189">
        <v>29028763.540000003</v>
      </c>
      <c r="L30" s="98"/>
      <c r="M30" s="189">
        <v>0</v>
      </c>
      <c r="N30" s="50"/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1411583789.52</v>
      </c>
      <c r="F37" s="30">
        <v>0</v>
      </c>
      <c r="G37" s="30">
        <v>1411583789.52</v>
      </c>
      <c r="H37" s="49"/>
      <c r="I37" s="30">
        <v>2000814825.1399999</v>
      </c>
      <c r="J37" s="30">
        <v>-570143327.62</v>
      </c>
      <c r="K37" s="30">
        <v>1430671497.52</v>
      </c>
      <c r="L37" s="49"/>
      <c r="M37" s="30">
        <v>-19087708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/>
      <c r="B42" s="53"/>
      <c r="C42" s="62"/>
      <c r="D42" s="98"/>
      <c r="E42" s="88"/>
      <c r="F42" s="128"/>
      <c r="G42" s="177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54"/>
      <c r="B43" s="53"/>
      <c r="C43" s="86"/>
      <c r="D43" s="98"/>
      <c r="E43" s="88"/>
      <c r="F43" s="128"/>
      <c r="G43" s="177"/>
      <c r="J43" s="221" t="s">
        <v>205</v>
      </c>
      <c r="K43" s="221"/>
      <c r="L43" s="221"/>
      <c r="M43" s="221"/>
      <c r="N43" s="144" t="s">
        <v>32</v>
      </c>
    </row>
    <row r="44" spans="1:14" hidden="1">
      <c r="A44" s="54"/>
      <c r="B44" s="53"/>
      <c r="C44" s="86"/>
      <c r="D44" s="98"/>
      <c r="E44" s="88"/>
      <c r="F44" s="128"/>
      <c r="G44" s="177"/>
      <c r="J44" s="221"/>
      <c r="K44" s="221"/>
      <c r="L44" s="221"/>
      <c r="M44" s="221"/>
      <c r="N44" s="144"/>
    </row>
    <row r="45" spans="1:14" hidden="1">
      <c r="A45" s="54"/>
      <c r="B45" s="53"/>
      <c r="C45" s="62"/>
      <c r="D45" s="98"/>
      <c r="E45" s="88"/>
      <c r="F45" s="128"/>
      <c r="G45" s="177"/>
      <c r="J45" s="221"/>
      <c r="K45" s="221"/>
      <c r="L45" s="221"/>
      <c r="M45" s="221"/>
      <c r="N45" s="144"/>
    </row>
    <row r="46" spans="1:14" hidden="1">
      <c r="A46" s="54"/>
      <c r="B46" s="53"/>
      <c r="C46" s="86"/>
      <c r="D46" s="98"/>
      <c r="E46" s="88"/>
      <c r="F46" s="128"/>
      <c r="G46" s="136"/>
      <c r="J46" s="221"/>
      <c r="K46" s="221"/>
      <c r="L46" s="221"/>
      <c r="M46" s="221"/>
      <c r="N46" s="144"/>
    </row>
    <row r="47" spans="1:14" hidden="1">
      <c r="A47" s="54"/>
      <c r="B47" s="53"/>
      <c r="C47" s="96"/>
      <c r="D47" s="98"/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A48" s="54"/>
      <c r="B48" s="53"/>
      <c r="C48" s="62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2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2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2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2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2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2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2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54"/>
      <c r="B68" s="53"/>
      <c r="C68" s="62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54"/>
      <c r="B69" s="53"/>
      <c r="C69" s="62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54"/>
      <c r="B70" s="53"/>
      <c r="C70" s="62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54"/>
      <c r="B71" s="53"/>
      <c r="C71" s="62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54"/>
      <c r="B72" s="53"/>
      <c r="C72" s="62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54"/>
      <c r="B73" s="53"/>
      <c r="C73" s="62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54"/>
      <c r="B74" s="53"/>
      <c r="C74" s="62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54"/>
      <c r="B75" s="53"/>
      <c r="C75" s="62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54"/>
      <c r="B76" s="53"/>
      <c r="C76" s="62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54"/>
      <c r="B77" s="53"/>
      <c r="C77" s="62"/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54"/>
      <c r="B78" s="53"/>
      <c r="C78" s="62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54"/>
      <c r="B79" s="53"/>
      <c r="C79" s="62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54"/>
      <c r="B80" s="53"/>
      <c r="C80" s="62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54"/>
      <c r="B81" s="53"/>
      <c r="C81" s="62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54"/>
      <c r="B82" s="53"/>
      <c r="C82" s="62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54"/>
      <c r="B83" s="53"/>
      <c r="C83" s="62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54"/>
      <c r="B84" s="53"/>
      <c r="C84" s="62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54"/>
      <c r="B85" s="53"/>
      <c r="C85" s="62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54"/>
      <c r="B86" s="53"/>
      <c r="C86" s="62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54"/>
      <c r="B87" s="53"/>
      <c r="C87" s="62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54"/>
      <c r="B88" s="53"/>
      <c r="C88" s="62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54"/>
      <c r="B89" s="53"/>
      <c r="C89" s="62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54"/>
      <c r="B90" s="53"/>
      <c r="C90" s="62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54"/>
      <c r="B91" s="53"/>
      <c r="C91" s="62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54"/>
      <c r="B92" s="53"/>
      <c r="C92" s="62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54"/>
      <c r="B93" s="53"/>
      <c r="C93" s="62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54"/>
      <c r="B94" s="53"/>
      <c r="C94" s="62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>
      <c r="G713" s="34">
        <v>-1350000</v>
      </c>
    </row>
    <row r="714" spans="5:14" hidden="1">
      <c r="G714" s="34">
        <v>-222928846</v>
      </c>
    </row>
    <row r="715" spans="5:14" hidden="1">
      <c r="G715" s="34">
        <v>-562000</v>
      </c>
    </row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42" priority="25" operator="containsText" text="ERROR">
      <formula>NOT(ISERROR(SEARCH("ERROR",F38)))</formula>
    </cfRule>
  </conditionalFormatting>
  <conditionalFormatting sqref="J38">
    <cfRule type="containsText" dxfId="241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5.5429687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137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153</v>
      </c>
      <c r="F3" s="34"/>
      <c r="J3" s="17" t="s">
        <v>47</v>
      </c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5779788.6600000001</v>
      </c>
      <c r="F10" s="73">
        <v>570880000</v>
      </c>
      <c r="G10" s="73">
        <v>576659788.65999997</v>
      </c>
      <c r="H10" s="49"/>
      <c r="I10" s="73">
        <v>577306682.25999999</v>
      </c>
      <c r="J10" s="73">
        <v>0</v>
      </c>
      <c r="K10" s="73">
        <v>577306682.25999999</v>
      </c>
      <c r="L10" s="49"/>
      <c r="M10" s="73">
        <v>-646893.6</v>
      </c>
      <c r="N10" s="66"/>
    </row>
    <row r="11" spans="1:14" ht="44.25" customHeight="1">
      <c r="B11" s="220" t="s">
        <v>88</v>
      </c>
      <c r="C11" s="220"/>
      <c r="D11" s="49"/>
      <c r="E11" s="46">
        <v>5779788.6600000001</v>
      </c>
      <c r="F11" s="46">
        <v>570880000</v>
      </c>
      <c r="G11" s="46">
        <v>576659788.65999997</v>
      </c>
      <c r="H11" s="49"/>
      <c r="I11" s="46">
        <v>576920344.65999997</v>
      </c>
      <c r="J11" s="46">
        <v>0</v>
      </c>
      <c r="K11" s="46">
        <v>576920344.65999997</v>
      </c>
      <c r="L11" s="49"/>
      <c r="M11" s="46">
        <v>-260556</v>
      </c>
      <c r="N11" s="45"/>
    </row>
    <row r="12" spans="1:14">
      <c r="B12" s="10">
        <v>1</v>
      </c>
      <c r="C12" s="11" t="s">
        <v>89</v>
      </c>
      <c r="E12" s="189">
        <v>0</v>
      </c>
      <c r="F12" s="189">
        <v>0</v>
      </c>
      <c r="G12" s="12">
        <v>0</v>
      </c>
      <c r="I12" s="57"/>
      <c r="J12" s="189">
        <v>0</v>
      </c>
      <c r="K12" s="12">
        <v>0</v>
      </c>
      <c r="M12" s="57">
        <v>0</v>
      </c>
      <c r="N12" s="15"/>
    </row>
    <row r="13" spans="1:14">
      <c r="B13" s="2">
        <v>2</v>
      </c>
      <c r="C13" s="8" t="s">
        <v>90</v>
      </c>
      <c r="E13" s="56">
        <v>335220</v>
      </c>
      <c r="F13" s="13">
        <v>0</v>
      </c>
      <c r="G13" s="13">
        <v>335220</v>
      </c>
      <c r="I13" s="56">
        <v>335220</v>
      </c>
      <c r="J13" s="56">
        <v>0</v>
      </c>
      <c r="K13" s="13">
        <v>335220</v>
      </c>
      <c r="M13" s="13">
        <v>0</v>
      </c>
      <c r="N13" s="29"/>
    </row>
    <row r="14" spans="1:14">
      <c r="B14" s="10">
        <v>3</v>
      </c>
      <c r="C14" s="11" t="s">
        <v>91</v>
      </c>
      <c r="E14" s="189">
        <v>0</v>
      </c>
      <c r="F14" s="12">
        <v>0</v>
      </c>
      <c r="G14" s="12">
        <v>0</v>
      </c>
      <c r="I14" s="57"/>
      <c r="J14" s="12">
        <v>0</v>
      </c>
      <c r="K14" s="12">
        <v>0</v>
      </c>
      <c r="M14" s="12">
        <v>0</v>
      </c>
      <c r="N14" s="15"/>
    </row>
    <row r="15" spans="1:14">
      <c r="B15" s="2">
        <v>4</v>
      </c>
      <c r="C15" s="8" t="s">
        <v>92</v>
      </c>
      <c r="E15" s="56">
        <v>0</v>
      </c>
      <c r="F15" s="13">
        <v>0</v>
      </c>
      <c r="G15" s="13">
        <v>0</v>
      </c>
      <c r="I15" s="56"/>
      <c r="J15" s="13">
        <v>0</v>
      </c>
      <c r="K15" s="13">
        <v>0</v>
      </c>
      <c r="M15" s="13">
        <v>0</v>
      </c>
      <c r="N15" s="29"/>
    </row>
    <row r="16" spans="1:14">
      <c r="B16" s="10">
        <v>5</v>
      </c>
      <c r="C16" s="11" t="s">
        <v>93</v>
      </c>
      <c r="E16" s="189">
        <v>0</v>
      </c>
      <c r="F16" s="12">
        <v>0</v>
      </c>
      <c r="G16" s="12">
        <v>0</v>
      </c>
      <c r="I16" s="57"/>
      <c r="J16" s="12">
        <v>0</v>
      </c>
      <c r="K16" s="12">
        <v>0</v>
      </c>
      <c r="M16" s="12">
        <v>0</v>
      </c>
      <c r="N16" s="15"/>
    </row>
    <row r="17" spans="1:15">
      <c r="B17" s="2">
        <v>6</v>
      </c>
      <c r="C17" s="8" t="s">
        <v>94</v>
      </c>
      <c r="E17" s="56">
        <v>0</v>
      </c>
      <c r="F17" s="56">
        <v>570880000</v>
      </c>
      <c r="G17" s="13">
        <v>570880000</v>
      </c>
      <c r="I17" s="56">
        <v>570880000</v>
      </c>
      <c r="J17" s="13">
        <v>0</v>
      </c>
      <c r="K17" s="13">
        <v>570880000</v>
      </c>
      <c r="M17" s="13">
        <v>0</v>
      </c>
      <c r="N17" s="29"/>
    </row>
    <row r="18" spans="1:15" ht="33.75" customHeight="1">
      <c r="B18" s="10">
        <v>7</v>
      </c>
      <c r="C18" s="11" t="s">
        <v>95</v>
      </c>
      <c r="E18" s="189">
        <v>0</v>
      </c>
      <c r="F18" s="189">
        <v>0</v>
      </c>
      <c r="G18" s="12">
        <v>0</v>
      </c>
      <c r="I18" s="57"/>
      <c r="J18" s="12">
        <v>0</v>
      </c>
      <c r="K18" s="12">
        <v>0</v>
      </c>
      <c r="M18" s="12">
        <v>0</v>
      </c>
      <c r="N18" s="15"/>
    </row>
    <row r="19" spans="1:15" s="40" customFormat="1">
      <c r="A19" s="117"/>
      <c r="B19" s="2">
        <v>8</v>
      </c>
      <c r="C19" s="8" t="s">
        <v>96</v>
      </c>
      <c r="D19" s="98"/>
      <c r="E19" s="56">
        <v>5444568.6600000001</v>
      </c>
      <c r="F19" s="56">
        <v>0</v>
      </c>
      <c r="G19" s="56">
        <v>5444568.6600000001</v>
      </c>
      <c r="H19" s="98"/>
      <c r="I19" s="56">
        <v>5444568.6600000001</v>
      </c>
      <c r="J19" s="56">
        <v>0</v>
      </c>
      <c r="K19" s="56">
        <v>5444568.6600000001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260556</v>
      </c>
      <c r="J22" s="189">
        <v>0</v>
      </c>
      <c r="K22" s="189">
        <v>260556</v>
      </c>
      <c r="L22" s="98"/>
      <c r="M22" s="189">
        <v>-260556</v>
      </c>
      <c r="N22" s="50" t="s">
        <v>75</v>
      </c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0</v>
      </c>
      <c r="J23" s="46">
        <v>0</v>
      </c>
      <c r="K23" s="46">
        <v>0</v>
      </c>
      <c r="L23" s="98"/>
      <c r="M23" s="46">
        <v>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0</v>
      </c>
      <c r="J24" s="56">
        <v>0</v>
      </c>
      <c r="K24" s="56">
        <v>0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0</v>
      </c>
      <c r="J25" s="189">
        <v>0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0</v>
      </c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386337.6</v>
      </c>
      <c r="J29" s="46">
        <v>0</v>
      </c>
      <c r="K29" s="46">
        <v>386337.6</v>
      </c>
      <c r="L29" s="98"/>
      <c r="M29" s="46">
        <v>-386337.6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0</v>
      </c>
      <c r="F30" s="189">
        <v>0</v>
      </c>
      <c r="G30" s="189">
        <v>0</v>
      </c>
      <c r="H30" s="98"/>
      <c r="I30" s="189">
        <v>386337.6</v>
      </c>
      <c r="J30" s="189">
        <v>0</v>
      </c>
      <c r="K30" s="189">
        <v>386337.6</v>
      </c>
      <c r="L30" s="98"/>
      <c r="M30" s="189">
        <v>-386337.6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5779788.6600000001</v>
      </c>
      <c r="F37" s="30">
        <v>570880000</v>
      </c>
      <c r="G37" s="30">
        <v>576659788.65999997</v>
      </c>
      <c r="I37" s="30">
        <v>577306682.25999999</v>
      </c>
      <c r="J37" s="30">
        <v>0</v>
      </c>
      <c r="K37" s="30">
        <v>577306682.25999999</v>
      </c>
      <c r="M37" s="30">
        <v>-646893.6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26" t="s">
        <v>212</v>
      </c>
      <c r="C42" s="34" t="s">
        <v>9</v>
      </c>
      <c r="D42" s="98"/>
      <c r="E42" s="88"/>
      <c r="F42" s="128"/>
      <c r="G42" s="176">
        <v>570880000</v>
      </c>
      <c r="J42" s="221"/>
      <c r="K42" s="221"/>
      <c r="L42" s="221"/>
      <c r="M42" s="221"/>
      <c r="N42" s="144"/>
    </row>
    <row r="43" spans="1:14" hidden="1">
      <c r="D43" s="98"/>
      <c r="E43" s="88"/>
      <c r="F43" s="128"/>
      <c r="G43" s="176"/>
      <c r="J43" s="221"/>
      <c r="K43" s="221"/>
      <c r="L43" s="221"/>
      <c r="M43" s="221"/>
      <c r="N43" s="144"/>
    </row>
    <row r="44" spans="1:14" hidden="1">
      <c r="D44" s="98"/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D45" s="98"/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D46" s="98"/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D47" s="98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D48" s="98"/>
      <c r="E48" s="88"/>
      <c r="F48" s="128"/>
      <c r="G48" s="56"/>
      <c r="J48" s="221"/>
      <c r="K48" s="221"/>
      <c r="L48" s="221"/>
      <c r="M48" s="221"/>
      <c r="N48" s="144"/>
    </row>
    <row r="49" spans="4:14" hidden="1">
      <c r="D49" s="98"/>
      <c r="E49" s="88"/>
      <c r="F49" s="128"/>
      <c r="G49" s="56"/>
      <c r="J49" s="221"/>
      <c r="K49" s="221"/>
      <c r="L49" s="221"/>
      <c r="M49" s="221"/>
      <c r="N49" s="144"/>
    </row>
    <row r="50" spans="4:14" hidden="1">
      <c r="D50" s="98"/>
      <c r="E50" s="88"/>
      <c r="F50" s="128"/>
      <c r="G50" s="56"/>
      <c r="J50" s="221"/>
      <c r="K50" s="221"/>
      <c r="L50" s="221"/>
      <c r="M50" s="221"/>
      <c r="N50" s="144"/>
    </row>
    <row r="51" spans="4:14" hidden="1">
      <c r="D51" s="98"/>
      <c r="E51" s="88"/>
      <c r="F51" s="128"/>
      <c r="G51" s="56"/>
      <c r="J51" s="221"/>
      <c r="K51" s="221"/>
      <c r="L51" s="221"/>
      <c r="M51" s="221"/>
      <c r="N51" s="144"/>
    </row>
    <row r="52" spans="4:14" hidden="1">
      <c r="D52" s="98"/>
      <c r="E52" s="88"/>
      <c r="F52" s="128"/>
      <c r="G52" s="56"/>
      <c r="J52" s="221"/>
      <c r="K52" s="221"/>
      <c r="L52" s="221"/>
      <c r="M52" s="221"/>
      <c r="N52" s="144"/>
    </row>
    <row r="53" spans="4:14" hidden="1">
      <c r="D53" s="98"/>
      <c r="E53" s="88"/>
      <c r="F53" s="128"/>
      <c r="G53" s="56"/>
      <c r="J53" s="221"/>
      <c r="K53" s="221"/>
      <c r="L53" s="221"/>
      <c r="M53" s="221"/>
      <c r="N53" s="144"/>
    </row>
    <row r="54" spans="4:14" hidden="1">
      <c r="D54" s="98"/>
      <c r="E54" s="88"/>
      <c r="F54" s="128"/>
      <c r="G54" s="56"/>
      <c r="J54" s="221"/>
      <c r="K54" s="221"/>
      <c r="L54" s="221"/>
      <c r="M54" s="221"/>
      <c r="N54" s="144"/>
    </row>
    <row r="55" spans="4:14" hidden="1">
      <c r="D55" s="98"/>
      <c r="E55" s="88"/>
      <c r="F55" s="128"/>
      <c r="G55" s="56"/>
      <c r="J55" s="221"/>
      <c r="K55" s="221"/>
      <c r="L55" s="221"/>
      <c r="M55" s="221"/>
      <c r="N55" s="144"/>
    </row>
    <row r="56" spans="4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4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4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4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4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4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4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4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4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570880000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40" priority="26" operator="containsText" text="ERROR">
      <formula>NOT(ISERROR(SEARCH("ERROR",F38)))</formula>
    </cfRule>
  </conditionalFormatting>
  <conditionalFormatting sqref="J38">
    <cfRule type="containsText" dxfId="239" priority="25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6"/>
  <sheetViews>
    <sheetView showGridLines="0" topLeftCell="F27" zoomScaleNormal="100" workbookViewId="0">
      <selection activeCell="F728" sqref="F728"/>
    </sheetView>
  </sheetViews>
  <sheetFormatPr defaultColWidth="11.54296875" defaultRowHeight="10"/>
  <cols>
    <col min="1" max="1" width="3.7265625" style="26" bestFit="1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1" spans="1:14">
      <c r="I1" s="80"/>
    </row>
    <row r="2" spans="1:14" s="40" customFormat="1" ht="10.5">
      <c r="A2" s="26"/>
      <c r="B2" s="6"/>
      <c r="C2" s="17" t="s">
        <v>23</v>
      </c>
      <c r="D2" s="7"/>
      <c r="E2" s="16" t="s">
        <v>136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154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5706434508.4800005</v>
      </c>
      <c r="F10" s="73">
        <v>0</v>
      </c>
      <c r="G10" s="73">
        <v>5706434508.4800005</v>
      </c>
      <c r="H10" s="49"/>
      <c r="I10" s="73">
        <v>8164247835.5800009</v>
      </c>
      <c r="J10" s="73">
        <v>-2266799056.8800001</v>
      </c>
      <c r="K10" s="73">
        <v>5897448778.7000008</v>
      </c>
      <c r="L10" s="49"/>
      <c r="M10" s="73">
        <v>-191014270.22</v>
      </c>
      <c r="N10" s="66"/>
    </row>
    <row r="11" spans="1:14" ht="44.25" customHeight="1">
      <c r="B11" s="220" t="s">
        <v>88</v>
      </c>
      <c r="C11" s="220"/>
      <c r="D11" s="49"/>
      <c r="E11" s="46">
        <v>4815917252.4800005</v>
      </c>
      <c r="F11" s="46">
        <v>-97629481.359999999</v>
      </c>
      <c r="G11" s="46">
        <v>4718287771.1200008</v>
      </c>
      <c r="H11" s="49"/>
      <c r="I11" s="46">
        <v>5050015122.500001</v>
      </c>
      <c r="J11" s="46">
        <v>-150000000</v>
      </c>
      <c r="K11" s="46">
        <v>4900015122.500001</v>
      </c>
      <c r="L11" s="49"/>
      <c r="M11" s="46">
        <v>-181727351.38</v>
      </c>
      <c r="N11" s="45"/>
    </row>
    <row r="12" spans="1:14">
      <c r="B12" s="10">
        <v>1</v>
      </c>
      <c r="C12" s="11" t="s">
        <v>89</v>
      </c>
      <c r="E12" s="189">
        <v>12412100</v>
      </c>
      <c r="F12" s="189">
        <v>0</v>
      </c>
      <c r="G12" s="12">
        <v>12412100</v>
      </c>
      <c r="I12" s="57"/>
      <c r="J12" s="189">
        <v>16486100</v>
      </c>
      <c r="K12" s="12">
        <v>16486100</v>
      </c>
      <c r="M12" s="57">
        <v>-4074000</v>
      </c>
      <c r="N12" s="15" t="s">
        <v>75</v>
      </c>
    </row>
    <row r="13" spans="1:14">
      <c r="B13" s="2">
        <v>2</v>
      </c>
      <c r="C13" s="8" t="s">
        <v>90</v>
      </c>
      <c r="E13" s="56">
        <v>0</v>
      </c>
      <c r="F13" s="13">
        <v>0</v>
      </c>
      <c r="G13" s="13">
        <v>0</v>
      </c>
      <c r="I13" s="56">
        <v>16486100</v>
      </c>
      <c r="J13" s="56">
        <v>-16486100</v>
      </c>
      <c r="K13" s="13">
        <v>0</v>
      </c>
      <c r="M13" s="13">
        <v>0</v>
      </c>
      <c r="N13" s="29"/>
    </row>
    <row r="14" spans="1:14">
      <c r="B14" s="10">
        <v>3</v>
      </c>
      <c r="C14" s="11" t="s">
        <v>91</v>
      </c>
      <c r="E14" s="189">
        <v>1718918086.2800002</v>
      </c>
      <c r="F14" s="12">
        <v>0</v>
      </c>
      <c r="G14" s="12">
        <v>1718918086.2800002</v>
      </c>
      <c r="I14" s="57">
        <v>1767915487.2800002</v>
      </c>
      <c r="J14" s="12">
        <v>0</v>
      </c>
      <c r="K14" s="12">
        <v>1767915487.2800002</v>
      </c>
      <c r="M14" s="12">
        <v>-48997401</v>
      </c>
      <c r="N14" s="15" t="s">
        <v>38</v>
      </c>
    </row>
    <row r="15" spans="1:14">
      <c r="B15" s="2">
        <v>4</v>
      </c>
      <c r="C15" s="8" t="s">
        <v>92</v>
      </c>
      <c r="E15" s="56">
        <v>529773346.98000002</v>
      </c>
      <c r="F15" s="13">
        <v>0</v>
      </c>
      <c r="G15" s="13">
        <v>529773346.98000002</v>
      </c>
      <c r="I15" s="56">
        <v>529773346.98000002</v>
      </c>
      <c r="J15" s="13">
        <v>0</v>
      </c>
      <c r="K15" s="13">
        <v>529773346.98000002</v>
      </c>
      <c r="M15" s="13">
        <v>0</v>
      </c>
      <c r="N15" s="29"/>
    </row>
    <row r="16" spans="1:14">
      <c r="B16" s="10">
        <v>5</v>
      </c>
      <c r="C16" s="11" t="s">
        <v>93</v>
      </c>
      <c r="E16" s="189">
        <v>324674815.02000004</v>
      </c>
      <c r="F16" s="12">
        <v>-97629481.359999999</v>
      </c>
      <c r="G16" s="12">
        <v>227045333.66000003</v>
      </c>
      <c r="I16" s="57">
        <v>227045333.66000003</v>
      </c>
      <c r="J16" s="12">
        <v>0</v>
      </c>
      <c r="K16" s="12">
        <v>227045333.66000003</v>
      </c>
      <c r="M16" s="12">
        <v>0</v>
      </c>
      <c r="N16" s="15"/>
    </row>
    <row r="17" spans="1:15">
      <c r="B17" s="2">
        <v>6</v>
      </c>
      <c r="C17" s="8" t="s">
        <v>94</v>
      </c>
      <c r="E17" s="56">
        <v>575000000</v>
      </c>
      <c r="F17" s="56">
        <v>0</v>
      </c>
      <c r="G17" s="13">
        <v>575000000</v>
      </c>
      <c r="I17" s="56">
        <v>725000000</v>
      </c>
      <c r="J17" s="13">
        <v>-150000000</v>
      </c>
      <c r="K17" s="13">
        <v>575000000</v>
      </c>
      <c r="M17" s="13">
        <v>0</v>
      </c>
      <c r="N17" s="29"/>
    </row>
    <row r="18" spans="1:15" ht="33.75" customHeight="1">
      <c r="B18" s="10">
        <v>7</v>
      </c>
      <c r="C18" s="11" t="s">
        <v>95</v>
      </c>
      <c r="E18" s="189">
        <v>68113194.299999997</v>
      </c>
      <c r="F18" s="189">
        <v>0</v>
      </c>
      <c r="G18" s="12">
        <v>68113194.299999997</v>
      </c>
      <c r="I18" s="12">
        <v>68113194.299999997</v>
      </c>
      <c r="J18" s="12">
        <v>0</v>
      </c>
      <c r="K18" s="12">
        <v>68113194.299999997</v>
      </c>
      <c r="M18" s="12">
        <v>0</v>
      </c>
      <c r="N18" s="15"/>
    </row>
    <row r="19" spans="1:15" s="40" customFormat="1">
      <c r="A19" s="117"/>
      <c r="B19" s="2">
        <v>8</v>
      </c>
      <c r="C19" s="8" t="s">
        <v>96</v>
      </c>
      <c r="D19" s="98"/>
      <c r="E19" s="56">
        <v>1587025709.9000001</v>
      </c>
      <c r="F19" s="56">
        <v>0</v>
      </c>
      <c r="G19" s="56">
        <v>1587025709.9000001</v>
      </c>
      <c r="H19" s="98"/>
      <c r="I19" s="56">
        <v>1585329858.9000001</v>
      </c>
      <c r="J19" s="56">
        <v>0</v>
      </c>
      <c r="K19" s="56">
        <v>1585329858.9000001</v>
      </c>
      <c r="L19" s="98"/>
      <c r="M19" s="56">
        <v>1695851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130351801.38000001</v>
      </c>
      <c r="J22" s="189">
        <v>0</v>
      </c>
      <c r="K22" s="189">
        <v>130351801.38000001</v>
      </c>
      <c r="L22" s="98"/>
      <c r="M22" s="189">
        <v>-130351801.38000001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890517256</v>
      </c>
      <c r="F23" s="46">
        <v>0</v>
      </c>
      <c r="G23" s="46">
        <v>890517256</v>
      </c>
      <c r="H23" s="98"/>
      <c r="I23" s="46">
        <v>3009216311.8800001</v>
      </c>
      <c r="J23" s="46">
        <v>-2116799056.8800001</v>
      </c>
      <c r="K23" s="46">
        <v>892417255</v>
      </c>
      <c r="L23" s="98"/>
      <c r="M23" s="46">
        <v>-1899999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186048501</v>
      </c>
      <c r="F24" s="56">
        <v>0</v>
      </c>
      <c r="G24" s="56">
        <v>186048501</v>
      </c>
      <c r="H24" s="98"/>
      <c r="I24" s="56">
        <v>186048501</v>
      </c>
      <c r="J24" s="56">
        <v>0</v>
      </c>
      <c r="K24" s="56">
        <v>186048501</v>
      </c>
      <c r="L24" s="98"/>
      <c r="M24" s="56">
        <v>0</v>
      </c>
      <c r="N24" s="51"/>
      <c r="O24" s="121"/>
    </row>
    <row r="25" spans="1:15">
      <c r="A25" s="117"/>
      <c r="B25" s="10">
        <v>13</v>
      </c>
      <c r="C25" s="11" t="s">
        <v>101</v>
      </c>
      <c r="D25" s="98"/>
      <c r="E25" s="189">
        <v>472736790</v>
      </c>
      <c r="F25" s="189">
        <v>0</v>
      </c>
      <c r="G25" s="189">
        <v>472736790</v>
      </c>
      <c r="H25" s="98"/>
      <c r="I25" s="189">
        <v>2059762499.9000001</v>
      </c>
      <c r="J25" s="189">
        <v>-1587025709.9000001</v>
      </c>
      <c r="K25" s="189">
        <v>472736790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>
        <v>231731965</v>
      </c>
      <c r="F26" s="56">
        <v>0</v>
      </c>
      <c r="G26" s="56">
        <v>231731965</v>
      </c>
      <c r="H26" s="98"/>
      <c r="I26" s="56">
        <v>233631964</v>
      </c>
      <c r="J26" s="56">
        <v>0</v>
      </c>
      <c r="K26" s="56">
        <v>233631964</v>
      </c>
      <c r="L26" s="98"/>
      <c r="M26" s="56">
        <v>-1899999</v>
      </c>
      <c r="N26" s="51" t="s">
        <v>75</v>
      </c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529773346.98000002</v>
      </c>
      <c r="J27" s="189">
        <v>-529773346.98000002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97629481.359999999</v>
      </c>
      <c r="G29" s="46">
        <v>97629481.359999999</v>
      </c>
      <c r="H29" s="98"/>
      <c r="I29" s="46">
        <v>105016401.2</v>
      </c>
      <c r="J29" s="46">
        <v>0</v>
      </c>
      <c r="K29" s="46">
        <v>105016401.2</v>
      </c>
      <c r="L29" s="98"/>
      <c r="M29" s="46">
        <v>-7386919.8400000036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97629481.359999999</v>
      </c>
      <c r="G30" s="189">
        <v>97629481.359999999</v>
      </c>
      <c r="H30" s="98"/>
      <c r="I30" s="189">
        <v>105016401.2</v>
      </c>
      <c r="J30" s="189">
        <v>0</v>
      </c>
      <c r="K30" s="189">
        <v>105016401.2</v>
      </c>
      <c r="L30" s="98"/>
      <c r="M30" s="189">
        <v>-7386919.8400000036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5706434508.4800005</v>
      </c>
      <c r="F37" s="30">
        <v>0</v>
      </c>
      <c r="G37" s="30">
        <v>5706434508.4800005</v>
      </c>
      <c r="I37" s="30">
        <v>8164247835.5800009</v>
      </c>
      <c r="J37" s="30">
        <v>-2266799056.8800001</v>
      </c>
      <c r="K37" s="30">
        <v>5897448778.7000008</v>
      </c>
      <c r="M37" s="30">
        <v>-191014270.22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26" t="s">
        <v>210</v>
      </c>
      <c r="C42" s="121" t="s">
        <v>26</v>
      </c>
      <c r="D42" s="98"/>
      <c r="E42" s="88"/>
      <c r="F42" s="128"/>
      <c r="G42" s="176">
        <v>-96101082.359999999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26" t="s">
        <v>204</v>
      </c>
      <c r="C43" s="34" t="s">
        <v>26</v>
      </c>
      <c r="D43" s="98"/>
      <c r="E43" s="88"/>
      <c r="F43" s="128"/>
      <c r="G43" s="176">
        <v>96101082.359999999</v>
      </c>
      <c r="J43" s="221" t="s">
        <v>205</v>
      </c>
      <c r="K43" s="221"/>
      <c r="L43" s="221"/>
      <c r="M43" s="221"/>
      <c r="N43" s="144" t="s">
        <v>32</v>
      </c>
    </row>
    <row r="44" spans="1:14" hidden="1">
      <c r="A44" s="117" t="s">
        <v>210</v>
      </c>
      <c r="B44" s="122"/>
      <c r="C44" s="121" t="s">
        <v>26</v>
      </c>
      <c r="D44" s="98"/>
      <c r="E44" s="88"/>
      <c r="F44" s="128"/>
      <c r="G44" s="176">
        <v>-1528399</v>
      </c>
      <c r="J44" s="221" t="s">
        <v>208</v>
      </c>
      <c r="K44" s="221"/>
      <c r="L44" s="221"/>
      <c r="M44" s="221"/>
      <c r="N44" s="144" t="s">
        <v>26</v>
      </c>
    </row>
    <row r="45" spans="1:14" hidden="1">
      <c r="A45" s="117" t="s">
        <v>204</v>
      </c>
      <c r="B45" s="122"/>
      <c r="C45" s="121" t="s">
        <v>26</v>
      </c>
      <c r="D45" s="98"/>
      <c r="E45" s="88"/>
      <c r="F45" s="128"/>
      <c r="G45" s="176">
        <v>1528399</v>
      </c>
      <c r="J45" s="221" t="s">
        <v>207</v>
      </c>
      <c r="K45" s="221"/>
      <c r="L45" s="221"/>
      <c r="M45" s="221"/>
      <c r="N45" s="144" t="s">
        <v>26</v>
      </c>
    </row>
    <row r="46" spans="1:14" hidden="1">
      <c r="D46" s="98"/>
      <c r="E46" s="88"/>
      <c r="F46" s="128"/>
      <c r="G46" s="56"/>
      <c r="J46" s="221" t="s">
        <v>206</v>
      </c>
      <c r="K46" s="221"/>
      <c r="L46" s="221"/>
      <c r="M46" s="221"/>
      <c r="N46" s="144" t="s">
        <v>32</v>
      </c>
    </row>
    <row r="47" spans="1:14" hidden="1">
      <c r="D47" s="98"/>
      <c r="E47" s="88"/>
      <c r="F47" s="128"/>
      <c r="G47" s="56"/>
      <c r="J47" s="221" t="s">
        <v>212</v>
      </c>
      <c r="K47" s="221"/>
      <c r="L47" s="221"/>
      <c r="M47" s="221"/>
      <c r="N47" s="144" t="s">
        <v>33</v>
      </c>
    </row>
    <row r="48" spans="1:14" hidden="1">
      <c r="D48" s="98"/>
      <c r="E48" s="88"/>
      <c r="F48" s="128"/>
      <c r="G48" s="56"/>
      <c r="J48" s="221"/>
      <c r="K48" s="221"/>
      <c r="L48" s="221"/>
      <c r="M48" s="221"/>
      <c r="N48" s="144"/>
    </row>
    <row r="49" spans="4:14" hidden="1">
      <c r="D49" s="98"/>
      <c r="E49" s="88"/>
      <c r="F49" s="128"/>
      <c r="G49" s="56"/>
      <c r="J49" s="221"/>
      <c r="K49" s="221"/>
      <c r="L49" s="221"/>
      <c r="M49" s="221"/>
      <c r="N49" s="144"/>
    </row>
    <row r="50" spans="4:14" hidden="1">
      <c r="D50" s="98"/>
      <c r="E50" s="88"/>
      <c r="F50" s="128"/>
      <c r="G50" s="56"/>
      <c r="J50" s="221"/>
      <c r="K50" s="221"/>
      <c r="L50" s="221"/>
      <c r="M50" s="221"/>
      <c r="N50" s="144"/>
    </row>
    <row r="51" spans="4:14" hidden="1">
      <c r="D51" s="98"/>
      <c r="E51" s="88"/>
      <c r="F51" s="128"/>
      <c r="G51" s="56"/>
      <c r="J51" s="221"/>
      <c r="K51" s="221"/>
      <c r="L51" s="221"/>
      <c r="M51" s="221"/>
      <c r="N51" s="144"/>
    </row>
    <row r="52" spans="4:14" hidden="1">
      <c r="D52" s="98"/>
      <c r="E52" s="88"/>
      <c r="F52" s="128"/>
      <c r="G52" s="56"/>
      <c r="J52" s="221"/>
      <c r="K52" s="221"/>
      <c r="L52" s="221"/>
      <c r="M52" s="221"/>
      <c r="N52" s="144"/>
    </row>
    <row r="53" spans="4:14" hidden="1">
      <c r="D53" s="98"/>
      <c r="E53" s="88"/>
      <c r="F53" s="128"/>
      <c r="G53" s="56"/>
      <c r="J53" s="221"/>
      <c r="K53" s="221"/>
      <c r="L53" s="221"/>
      <c r="M53" s="221"/>
      <c r="N53" s="144"/>
    </row>
    <row r="54" spans="4:14" hidden="1">
      <c r="D54" s="98"/>
      <c r="E54" s="88"/>
      <c r="F54" s="128"/>
      <c r="G54" s="56"/>
      <c r="J54" s="221"/>
      <c r="K54" s="221"/>
      <c r="L54" s="221"/>
      <c r="M54" s="221"/>
      <c r="N54" s="144"/>
    </row>
    <row r="55" spans="4:14" hidden="1">
      <c r="D55" s="98"/>
      <c r="E55" s="88"/>
      <c r="F55" s="128"/>
      <c r="G55" s="56"/>
      <c r="J55" s="221"/>
      <c r="K55" s="221"/>
      <c r="L55" s="221"/>
      <c r="M55" s="221"/>
      <c r="N55" s="144"/>
    </row>
    <row r="56" spans="4:14" hidden="1">
      <c r="D56" s="98"/>
      <c r="E56" s="88"/>
      <c r="F56" s="128"/>
      <c r="G56" s="56"/>
      <c r="J56" s="221"/>
      <c r="K56" s="221"/>
      <c r="L56" s="221"/>
      <c r="M56" s="221"/>
      <c r="N56" s="144"/>
    </row>
    <row r="57" spans="4:14" hidden="1">
      <c r="D57" s="98"/>
      <c r="E57" s="88"/>
      <c r="F57" s="128"/>
      <c r="G57" s="56"/>
      <c r="J57" s="221"/>
      <c r="K57" s="221"/>
      <c r="L57" s="221"/>
      <c r="M57" s="221"/>
      <c r="N57" s="144"/>
    </row>
    <row r="58" spans="4:14" hidden="1">
      <c r="D58" s="98"/>
      <c r="E58" s="88"/>
      <c r="F58" s="128"/>
      <c r="G58" s="56"/>
      <c r="J58" s="221"/>
      <c r="K58" s="221"/>
      <c r="L58" s="221"/>
      <c r="M58" s="221"/>
      <c r="N58" s="144"/>
    </row>
    <row r="59" spans="4:14" hidden="1">
      <c r="D59" s="98"/>
      <c r="E59" s="88"/>
      <c r="F59" s="128"/>
      <c r="G59" s="56"/>
      <c r="J59" s="221"/>
      <c r="K59" s="221"/>
      <c r="L59" s="221"/>
      <c r="M59" s="221"/>
      <c r="N59" s="144"/>
    </row>
    <row r="60" spans="4:14" hidden="1">
      <c r="D60" s="98"/>
      <c r="E60" s="88"/>
      <c r="F60" s="128"/>
      <c r="G60" s="56"/>
      <c r="J60" s="221"/>
      <c r="K60" s="221"/>
      <c r="L60" s="221"/>
      <c r="M60" s="221"/>
      <c r="N60" s="144"/>
    </row>
    <row r="61" spans="4:14" hidden="1">
      <c r="D61" s="98"/>
      <c r="E61" s="88"/>
      <c r="F61" s="128"/>
      <c r="G61" s="56"/>
      <c r="J61" s="221"/>
      <c r="K61" s="221"/>
      <c r="L61" s="221"/>
      <c r="M61" s="221"/>
      <c r="N61" s="144"/>
    </row>
    <row r="62" spans="4:14" hidden="1">
      <c r="D62" s="98"/>
      <c r="E62" s="88"/>
      <c r="F62" s="128"/>
      <c r="G62" s="56"/>
      <c r="J62" s="221"/>
      <c r="K62" s="221"/>
      <c r="L62" s="221"/>
      <c r="M62" s="221"/>
      <c r="N62" s="144"/>
    </row>
    <row r="63" spans="4:14" hidden="1">
      <c r="D63" s="98"/>
      <c r="E63" s="88"/>
      <c r="F63" s="128"/>
      <c r="G63" s="56"/>
      <c r="J63" s="221"/>
      <c r="K63" s="221"/>
      <c r="L63" s="221"/>
      <c r="M63" s="221"/>
      <c r="N63" s="144"/>
    </row>
    <row r="64" spans="4:14" hidden="1">
      <c r="D64" s="98"/>
      <c r="E64" s="88"/>
      <c r="F64" s="128"/>
      <c r="G64" s="56"/>
      <c r="J64" s="221"/>
      <c r="K64" s="221"/>
      <c r="L64" s="221"/>
      <c r="M64" s="221"/>
      <c r="N64" s="144"/>
    </row>
    <row r="65" spans="4:14" hidden="1">
      <c r="D65" s="98"/>
      <c r="E65" s="88"/>
      <c r="F65" s="128"/>
      <c r="G65" s="56"/>
      <c r="J65" s="221"/>
      <c r="K65" s="221"/>
      <c r="L65" s="221"/>
      <c r="M65" s="221"/>
      <c r="N65" s="144"/>
    </row>
    <row r="66" spans="4:14" hidden="1">
      <c r="D66" s="98"/>
      <c r="E66" s="88"/>
      <c r="F66" s="128"/>
      <c r="G66" s="56"/>
      <c r="J66" s="221"/>
      <c r="K66" s="221"/>
      <c r="L66" s="221"/>
      <c r="M66" s="221"/>
      <c r="N66" s="144"/>
    </row>
    <row r="67" spans="4:14" hidden="1">
      <c r="D67" s="98"/>
      <c r="E67" s="88"/>
      <c r="F67" s="128"/>
      <c r="G67" s="56"/>
      <c r="J67" s="221"/>
      <c r="K67" s="221"/>
      <c r="L67" s="221"/>
      <c r="M67" s="221"/>
      <c r="N67" s="144"/>
    </row>
    <row r="68" spans="4:14" hidden="1">
      <c r="D68" s="98"/>
      <c r="E68" s="88"/>
      <c r="F68" s="128"/>
      <c r="G68" s="56"/>
      <c r="J68" s="221"/>
      <c r="K68" s="221"/>
      <c r="L68" s="221"/>
      <c r="M68" s="221"/>
      <c r="N68" s="144"/>
    </row>
    <row r="69" spans="4:14" hidden="1">
      <c r="D69" s="98"/>
      <c r="E69" s="88"/>
      <c r="F69" s="128"/>
      <c r="G69" s="56"/>
      <c r="J69" s="221"/>
      <c r="K69" s="221"/>
      <c r="L69" s="221"/>
      <c r="M69" s="221"/>
      <c r="N69" s="144"/>
    </row>
    <row r="70" spans="4:14" hidden="1">
      <c r="D70" s="98"/>
      <c r="E70" s="88"/>
      <c r="F70" s="128"/>
      <c r="G70" s="56"/>
      <c r="J70" s="221"/>
      <c r="K70" s="221"/>
      <c r="L70" s="221"/>
      <c r="M70" s="221"/>
      <c r="N70" s="144"/>
    </row>
    <row r="71" spans="4:14" hidden="1">
      <c r="D71" s="98"/>
      <c r="E71" s="88"/>
      <c r="F71" s="128"/>
      <c r="G71" s="56"/>
      <c r="J71" s="221"/>
      <c r="K71" s="221"/>
      <c r="L71" s="221"/>
      <c r="M71" s="221"/>
      <c r="N71" s="144"/>
    </row>
    <row r="72" spans="4:14" hidden="1">
      <c r="D72" s="98"/>
      <c r="E72" s="88"/>
      <c r="F72" s="128"/>
      <c r="G72" s="56"/>
      <c r="J72" s="221"/>
      <c r="K72" s="221"/>
      <c r="L72" s="221"/>
      <c r="M72" s="221"/>
      <c r="N72" s="144"/>
    </row>
    <row r="73" spans="4:14" hidden="1">
      <c r="D73" s="98"/>
      <c r="E73" s="88"/>
      <c r="F73" s="128"/>
      <c r="G73" s="56"/>
      <c r="J73" s="221"/>
      <c r="K73" s="221"/>
      <c r="L73" s="221"/>
      <c r="M73" s="221"/>
      <c r="N73" s="144"/>
    </row>
    <row r="74" spans="4:14" hidden="1">
      <c r="D74" s="98"/>
      <c r="E74" s="88"/>
      <c r="F74" s="128"/>
      <c r="G74" s="56"/>
      <c r="J74" s="221"/>
      <c r="K74" s="221"/>
      <c r="L74" s="221"/>
      <c r="M74" s="221"/>
      <c r="N74" s="144"/>
    </row>
    <row r="75" spans="4:14" hidden="1">
      <c r="D75" s="98"/>
      <c r="E75" s="88"/>
      <c r="F75" s="128"/>
      <c r="G75" s="56"/>
      <c r="J75" s="221"/>
      <c r="K75" s="221"/>
      <c r="L75" s="221"/>
      <c r="M75" s="221"/>
      <c r="N75" s="144"/>
    </row>
    <row r="76" spans="4:14" hidden="1">
      <c r="D76" s="98"/>
      <c r="E76" s="88"/>
      <c r="F76" s="128"/>
      <c r="G76" s="56"/>
      <c r="J76" s="221"/>
      <c r="K76" s="221"/>
      <c r="L76" s="221"/>
      <c r="M76" s="221"/>
      <c r="N76" s="144"/>
    </row>
    <row r="77" spans="4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4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4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4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38" priority="25" operator="containsText" text="ERROR">
      <formula>NOT(ISERROR(SEARCH("ERROR",F38)))</formula>
    </cfRule>
  </conditionalFormatting>
  <conditionalFormatting sqref="J38">
    <cfRule type="containsText" dxfId="237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4.269531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123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155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 ht="12" customHeight="1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4431389515.2799997</v>
      </c>
      <c r="F10" s="73">
        <v>48186409</v>
      </c>
      <c r="G10" s="73">
        <v>4479575924.2799997</v>
      </c>
      <c r="H10" s="49"/>
      <c r="I10" s="73">
        <v>6332975826.8400002</v>
      </c>
      <c r="J10" s="73">
        <v>-1847036170.5599999</v>
      </c>
      <c r="K10" s="73">
        <v>4485939656.2799997</v>
      </c>
      <c r="L10" s="49"/>
      <c r="M10" s="73">
        <v>-6363732</v>
      </c>
      <c r="N10" s="83"/>
    </row>
    <row r="11" spans="1:14" ht="44.25" customHeight="1">
      <c r="B11" s="220" t="s">
        <v>88</v>
      </c>
      <c r="C11" s="220"/>
      <c r="D11" s="49"/>
      <c r="E11" s="46">
        <v>4197065961.2799997</v>
      </c>
      <c r="F11" s="46">
        <v>-27765450</v>
      </c>
      <c r="G11" s="46">
        <v>4169300511.2799997</v>
      </c>
      <c r="H11" s="49"/>
      <c r="I11" s="46">
        <v>4150525821.2799997</v>
      </c>
      <c r="J11" s="46">
        <v>25000000</v>
      </c>
      <c r="K11" s="46">
        <v>4175525821.2799997</v>
      </c>
      <c r="L11" s="49"/>
      <c r="M11" s="46">
        <v>-6225310</v>
      </c>
      <c r="N11" s="45"/>
    </row>
    <row r="12" spans="1:14">
      <c r="B12" s="10">
        <v>1</v>
      </c>
      <c r="C12" s="11" t="s">
        <v>89</v>
      </c>
      <c r="E12" s="189">
        <v>8268660</v>
      </c>
      <c r="F12" s="189">
        <v>0</v>
      </c>
      <c r="G12" s="57">
        <v>8268660</v>
      </c>
      <c r="H12" s="49"/>
      <c r="I12" s="57"/>
      <c r="J12" s="189">
        <v>8268660</v>
      </c>
      <c r="K12" s="57">
        <v>8268660</v>
      </c>
      <c r="L12" s="49"/>
      <c r="M12" s="57">
        <v>0</v>
      </c>
      <c r="N12" s="50"/>
    </row>
    <row r="13" spans="1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H13" s="49"/>
      <c r="I13" s="56">
        <v>8268660</v>
      </c>
      <c r="J13" s="56">
        <v>-8268660</v>
      </c>
      <c r="K13" s="56">
        <v>0</v>
      </c>
      <c r="L13" s="49"/>
      <c r="M13" s="56">
        <v>0</v>
      </c>
      <c r="N13" s="51"/>
    </row>
    <row r="14" spans="1:14">
      <c r="B14" s="10">
        <v>3</v>
      </c>
      <c r="C14" s="11" t="s">
        <v>91</v>
      </c>
      <c r="E14" s="189">
        <v>1886666098.5</v>
      </c>
      <c r="F14" s="57">
        <v>48186409</v>
      </c>
      <c r="G14" s="57">
        <v>1934852507.5</v>
      </c>
      <c r="H14" s="49"/>
      <c r="I14" s="57">
        <v>1934852507.5</v>
      </c>
      <c r="J14" s="57">
        <v>0</v>
      </c>
      <c r="K14" s="57">
        <v>1934852507.5</v>
      </c>
      <c r="L14" s="49"/>
      <c r="M14" s="57">
        <v>0</v>
      </c>
      <c r="N14" s="50"/>
    </row>
    <row r="15" spans="1:14">
      <c r="B15" s="2">
        <v>4</v>
      </c>
      <c r="C15" s="8" t="s">
        <v>92</v>
      </c>
      <c r="E15" s="56">
        <v>590736380.51999998</v>
      </c>
      <c r="F15" s="56">
        <v>0</v>
      </c>
      <c r="G15" s="56">
        <v>590736380.51999998</v>
      </c>
      <c r="H15" s="49"/>
      <c r="I15" s="56">
        <v>590736380.51999998</v>
      </c>
      <c r="J15" s="56">
        <v>0</v>
      </c>
      <c r="K15" s="56">
        <v>590736380.51999998</v>
      </c>
      <c r="L15" s="49"/>
      <c r="M15" s="56">
        <v>0</v>
      </c>
      <c r="N15" s="51"/>
    </row>
    <row r="16" spans="1:14">
      <c r="B16" s="10">
        <v>5</v>
      </c>
      <c r="C16" s="11" t="s">
        <v>93</v>
      </c>
      <c r="E16" s="189">
        <v>329125173.22000003</v>
      </c>
      <c r="F16" s="57">
        <v>-75951859</v>
      </c>
      <c r="G16" s="57">
        <v>253173314.22000003</v>
      </c>
      <c r="H16" s="49"/>
      <c r="I16" s="57">
        <v>253173314.22000003</v>
      </c>
      <c r="J16" s="57">
        <v>0</v>
      </c>
      <c r="K16" s="57">
        <v>253173314.22000003</v>
      </c>
      <c r="L16" s="49"/>
      <c r="M16" s="57">
        <v>0</v>
      </c>
      <c r="N16" s="50"/>
    </row>
    <row r="17" spans="1:15">
      <c r="B17" s="2">
        <v>6</v>
      </c>
      <c r="C17" s="8" t="s">
        <v>94</v>
      </c>
      <c r="E17" s="56">
        <v>25000000</v>
      </c>
      <c r="F17" s="56">
        <v>0</v>
      </c>
      <c r="G17" s="56">
        <v>25000000</v>
      </c>
      <c r="H17" s="49"/>
      <c r="I17" s="56"/>
      <c r="J17" s="56">
        <v>25000000</v>
      </c>
      <c r="K17" s="56">
        <v>25000000</v>
      </c>
      <c r="L17" s="49"/>
      <c r="M17" s="56">
        <v>0</v>
      </c>
      <c r="N17" s="51"/>
    </row>
    <row r="18" spans="1:15" ht="33.75" customHeight="1">
      <c r="B18" s="10">
        <v>7</v>
      </c>
      <c r="C18" s="11" t="s">
        <v>95</v>
      </c>
      <c r="E18" s="189">
        <v>75951859</v>
      </c>
      <c r="F18" s="189">
        <v>0</v>
      </c>
      <c r="G18" s="57">
        <v>75951859</v>
      </c>
      <c r="H18" s="49"/>
      <c r="I18" s="57">
        <v>75951859</v>
      </c>
      <c r="J18" s="57">
        <v>0</v>
      </c>
      <c r="K18" s="57">
        <v>75951859</v>
      </c>
      <c r="L18" s="49"/>
      <c r="M18" s="57">
        <v>0</v>
      </c>
      <c r="N18" s="50"/>
    </row>
    <row r="19" spans="1:15" s="40" customFormat="1">
      <c r="A19" s="117"/>
      <c r="B19" s="2">
        <v>8</v>
      </c>
      <c r="C19" s="8" t="s">
        <v>96</v>
      </c>
      <c r="D19" s="98"/>
      <c r="E19" s="56">
        <v>1281317790.04</v>
      </c>
      <c r="F19" s="56">
        <v>0</v>
      </c>
      <c r="G19" s="56">
        <v>1281317790.04</v>
      </c>
      <c r="H19" s="98"/>
      <c r="I19" s="56">
        <v>1281317790.04</v>
      </c>
      <c r="J19" s="56">
        <v>0</v>
      </c>
      <c r="K19" s="56">
        <v>1281317790.04</v>
      </c>
      <c r="L19" s="98"/>
      <c r="M19" s="56">
        <v>0</v>
      </c>
      <c r="N19" s="51"/>
    </row>
    <row r="20" spans="1:15" s="40" customFormat="1">
      <c r="A20" s="117"/>
      <c r="B20" s="10">
        <v>9</v>
      </c>
      <c r="C20" s="11" t="s">
        <v>97</v>
      </c>
      <c r="D20" s="98"/>
      <c r="E20" s="189">
        <v>0</v>
      </c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>
        <v>0</v>
      </c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>
        <v>0</v>
      </c>
      <c r="F22" s="189">
        <v>0</v>
      </c>
      <c r="G22" s="189">
        <v>0</v>
      </c>
      <c r="H22" s="98"/>
      <c r="I22" s="189">
        <v>6225310</v>
      </c>
      <c r="J22" s="189">
        <v>0</v>
      </c>
      <c r="K22" s="189">
        <v>6225310</v>
      </c>
      <c r="L22" s="98"/>
      <c r="M22" s="189">
        <v>-6225310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234323554</v>
      </c>
      <c r="F23" s="46">
        <v>0</v>
      </c>
      <c r="G23" s="46">
        <v>234323554</v>
      </c>
      <c r="H23" s="98"/>
      <c r="I23" s="46">
        <v>2102649632.5599999</v>
      </c>
      <c r="J23" s="46">
        <v>-1872036170.5599999</v>
      </c>
      <c r="K23" s="46">
        <v>230613462</v>
      </c>
      <c r="L23" s="98"/>
      <c r="M23" s="46">
        <v>3710092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59048345</v>
      </c>
      <c r="F24" s="56">
        <v>0</v>
      </c>
      <c r="G24" s="56">
        <v>59048345</v>
      </c>
      <c r="H24" s="98"/>
      <c r="I24" s="56">
        <v>58365973</v>
      </c>
      <c r="J24" s="56">
        <v>0</v>
      </c>
      <c r="K24" s="56">
        <v>58365973</v>
      </c>
      <c r="L24" s="98"/>
      <c r="M24" s="56">
        <v>682372</v>
      </c>
      <c r="N24" s="51" t="s">
        <v>75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142985359</v>
      </c>
      <c r="F25" s="189">
        <v>0</v>
      </c>
      <c r="G25" s="189">
        <v>142985359</v>
      </c>
      <c r="H25" s="98"/>
      <c r="I25" s="189">
        <v>1422580159.04</v>
      </c>
      <c r="J25" s="189">
        <v>-1281317790.04</v>
      </c>
      <c r="K25" s="189">
        <v>141262369</v>
      </c>
      <c r="L25" s="98"/>
      <c r="M25" s="189">
        <v>1722990</v>
      </c>
      <c r="N25" s="50" t="s">
        <v>75</v>
      </c>
    </row>
    <row r="26" spans="1:15">
      <c r="A26" s="117"/>
      <c r="B26" s="2">
        <v>14</v>
      </c>
      <c r="C26" s="8" t="s">
        <v>102</v>
      </c>
      <c r="D26" s="98"/>
      <c r="E26" s="56">
        <v>32289850</v>
      </c>
      <c r="F26" s="56">
        <v>0</v>
      </c>
      <c r="G26" s="56">
        <v>32289850</v>
      </c>
      <c r="H26" s="98"/>
      <c r="I26" s="56">
        <v>30967120</v>
      </c>
      <c r="J26" s="56">
        <v>18000</v>
      </c>
      <c r="K26" s="56">
        <v>30985120</v>
      </c>
      <c r="L26" s="98"/>
      <c r="M26" s="56">
        <v>1304730</v>
      </c>
      <c r="N26" s="51" t="s">
        <v>75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>
        <v>590736380.51999998</v>
      </c>
      <c r="J27" s="189">
        <v>-590736380.51999998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75951859</v>
      </c>
      <c r="G29" s="46">
        <v>75951859</v>
      </c>
      <c r="H29" s="98"/>
      <c r="I29" s="46">
        <v>79800373</v>
      </c>
      <c r="J29" s="46">
        <v>0</v>
      </c>
      <c r="K29" s="46">
        <v>79800373</v>
      </c>
      <c r="L29" s="98"/>
      <c r="M29" s="46">
        <v>-3848514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75951859</v>
      </c>
      <c r="G30" s="189">
        <v>75951859</v>
      </c>
      <c r="H30" s="98"/>
      <c r="I30" s="189">
        <v>79800373</v>
      </c>
      <c r="J30" s="189">
        <v>0</v>
      </c>
      <c r="K30" s="189">
        <v>79800373</v>
      </c>
      <c r="L30" s="98"/>
      <c r="M30" s="189">
        <v>-3848514</v>
      </c>
      <c r="N30" s="50" t="s">
        <v>75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H36" s="49"/>
      <c r="I36" s="145"/>
      <c r="J36" s="145"/>
      <c r="K36" s="145"/>
      <c r="L36" s="49"/>
      <c r="M36" s="145"/>
      <c r="N36" s="146"/>
    </row>
    <row r="37" spans="1:14" ht="11" thickTop="1">
      <c r="B37" s="35"/>
      <c r="C37" s="36" t="s">
        <v>0</v>
      </c>
      <c r="E37" s="30">
        <v>4431389515.2799997</v>
      </c>
      <c r="F37" s="30">
        <v>48186409</v>
      </c>
      <c r="G37" s="30">
        <v>4479575924.2799997</v>
      </c>
      <c r="H37" s="49"/>
      <c r="I37" s="30">
        <v>6332975826.8400002</v>
      </c>
      <c r="J37" s="30">
        <v>-1847036170.5599999</v>
      </c>
      <c r="K37" s="30">
        <v>4485939656.2799997</v>
      </c>
      <c r="L37" s="49"/>
      <c r="M37" s="30">
        <v>-6363732</v>
      </c>
      <c r="N37" s="30"/>
    </row>
    <row r="38" spans="1:14">
      <c r="F38" s="3" t="s">
        <v>240</v>
      </c>
      <c r="J38" s="3" t="s">
        <v>240</v>
      </c>
    </row>
    <row r="39" spans="1:14">
      <c r="F39" s="63">
        <v>0</v>
      </c>
      <c r="K39" s="63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 t="s">
        <v>210</v>
      </c>
      <c r="B42" s="85"/>
      <c r="C42" s="84" t="s">
        <v>26</v>
      </c>
      <c r="D42" s="98"/>
      <c r="E42" s="88"/>
      <c r="F42" s="128"/>
      <c r="G42" s="176">
        <v>-75951859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54" t="s">
        <v>204</v>
      </c>
      <c r="B43" s="85"/>
      <c r="C43" s="121" t="s">
        <v>26</v>
      </c>
      <c r="D43" s="98"/>
      <c r="E43" s="88"/>
      <c r="F43" s="128"/>
      <c r="G43" s="176">
        <v>75951859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54" t="s">
        <v>217</v>
      </c>
      <c r="B44" s="53"/>
      <c r="C44" s="62" t="s">
        <v>9</v>
      </c>
      <c r="D44" s="98"/>
      <c r="E44" s="88"/>
      <c r="F44" s="128"/>
      <c r="G44" s="176">
        <v>48186409</v>
      </c>
      <c r="J44" s="221" t="s">
        <v>206</v>
      </c>
      <c r="K44" s="221"/>
      <c r="L44" s="221"/>
      <c r="M44" s="221"/>
      <c r="N44" s="144" t="s">
        <v>32</v>
      </c>
    </row>
    <row r="45" spans="1:14" hidden="1">
      <c r="A45" s="54"/>
      <c r="B45" s="53"/>
      <c r="C45" s="62"/>
      <c r="D45" s="98"/>
      <c r="E45" s="88"/>
      <c r="F45" s="128"/>
      <c r="G45" s="176"/>
      <c r="J45" s="221" t="s">
        <v>205</v>
      </c>
      <c r="K45" s="221"/>
      <c r="L45" s="221"/>
      <c r="M45" s="221"/>
      <c r="N45" s="144" t="s">
        <v>32</v>
      </c>
    </row>
    <row r="46" spans="1:14" hidden="1">
      <c r="A46" s="54"/>
      <c r="B46" s="53"/>
      <c r="C46" s="62"/>
      <c r="D46" s="98"/>
      <c r="E46" s="88"/>
      <c r="F46" s="128"/>
      <c r="G46" s="56"/>
      <c r="J46" s="221" t="s">
        <v>206</v>
      </c>
      <c r="K46" s="221"/>
      <c r="L46" s="221"/>
      <c r="M46" s="221"/>
      <c r="N46" s="144" t="s">
        <v>32</v>
      </c>
    </row>
    <row r="47" spans="1:14" hidden="1">
      <c r="A47" s="54"/>
      <c r="B47" s="53"/>
      <c r="C47" s="62"/>
      <c r="D47" s="98"/>
      <c r="E47" s="88"/>
      <c r="F47" s="128"/>
      <c r="G47" s="56"/>
      <c r="J47" s="221" t="s">
        <v>212</v>
      </c>
      <c r="K47" s="221"/>
      <c r="L47" s="221"/>
      <c r="M47" s="221"/>
      <c r="N47" s="144" t="s">
        <v>31</v>
      </c>
    </row>
    <row r="48" spans="1:14" hidden="1">
      <c r="A48" s="54"/>
      <c r="B48" s="53"/>
      <c r="C48" s="62"/>
      <c r="D48" s="98"/>
      <c r="E48" s="88"/>
      <c r="F48" s="128"/>
      <c r="G48" s="56"/>
      <c r="J48" s="221" t="s">
        <v>229</v>
      </c>
      <c r="K48" s="221"/>
      <c r="L48" s="221"/>
      <c r="M48" s="221"/>
      <c r="N48" s="144" t="s">
        <v>31</v>
      </c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2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2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2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2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2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2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2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54"/>
      <c r="B68" s="53"/>
      <c r="C68" s="62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54"/>
      <c r="B69" s="53"/>
      <c r="C69" s="62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54"/>
      <c r="B70" s="53"/>
      <c r="C70" s="62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54"/>
      <c r="B71" s="53"/>
      <c r="C71" s="62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54"/>
      <c r="B72" s="53"/>
      <c r="C72" s="62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54"/>
      <c r="B73" s="53"/>
      <c r="C73" s="62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54"/>
      <c r="B74" s="53"/>
      <c r="C74" s="62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54"/>
      <c r="B75" s="53"/>
      <c r="C75" s="62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54"/>
      <c r="B76" s="53"/>
      <c r="C76" s="62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54"/>
      <c r="B77" s="53"/>
      <c r="C77" s="62"/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54"/>
      <c r="B78" s="53"/>
      <c r="C78" s="62"/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54"/>
      <c r="B79" s="53"/>
      <c r="C79" s="62"/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54"/>
      <c r="B80" s="53"/>
      <c r="C80" s="62"/>
      <c r="D80" s="98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54"/>
      <c r="B81" s="53"/>
      <c r="C81" s="62"/>
      <c r="D81" s="98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54"/>
      <c r="B82" s="53"/>
      <c r="C82" s="62"/>
      <c r="D82" s="98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54"/>
      <c r="B83" s="53"/>
      <c r="C83" s="62"/>
      <c r="D83" s="98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54"/>
      <c r="B84" s="53"/>
      <c r="C84" s="62"/>
      <c r="D84" s="98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54"/>
      <c r="B85" s="53"/>
      <c r="C85" s="62"/>
      <c r="D85" s="98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54"/>
      <c r="B86" s="53"/>
      <c r="C86" s="62"/>
      <c r="D86" s="98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54"/>
      <c r="B87" s="53"/>
      <c r="C87" s="62"/>
      <c r="D87" s="98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54"/>
      <c r="B88" s="53"/>
      <c r="C88" s="62"/>
      <c r="D88" s="98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54"/>
      <c r="B89" s="53"/>
      <c r="C89" s="62"/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54"/>
      <c r="B90" s="53"/>
      <c r="C90" s="62"/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54"/>
      <c r="B91" s="53"/>
      <c r="C91" s="62"/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54"/>
      <c r="B92" s="53"/>
      <c r="C92" s="62"/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54"/>
      <c r="B93" s="53"/>
      <c r="C93" s="62"/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54"/>
      <c r="B94" s="53"/>
      <c r="C94" s="62"/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54"/>
      <c r="B95" s="53"/>
      <c r="C95" s="62"/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54"/>
      <c r="B96" s="53"/>
      <c r="C96" s="62"/>
      <c r="D96" s="98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54"/>
      <c r="B97" s="53"/>
      <c r="C97" s="62"/>
      <c r="D97" s="98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54"/>
      <c r="B98" s="53"/>
      <c r="C98" s="62"/>
      <c r="D98" s="98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54"/>
      <c r="B99" s="53"/>
      <c r="C99" s="62"/>
      <c r="D99" s="98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54"/>
      <c r="B100" s="53"/>
      <c r="C100" s="62"/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54"/>
      <c r="B101" s="53"/>
      <c r="C101" s="62"/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54"/>
      <c r="B102" s="53"/>
      <c r="C102" s="62"/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54"/>
      <c r="B103" s="53"/>
      <c r="C103" s="62"/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54"/>
      <c r="B104" s="53"/>
      <c r="C104" s="62"/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54"/>
      <c r="B105" s="53"/>
      <c r="C105" s="62"/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54"/>
      <c r="B106" s="53"/>
      <c r="C106" s="62"/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54"/>
      <c r="B107" s="53"/>
      <c r="C107" s="62"/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54"/>
      <c r="B108" s="53"/>
      <c r="C108" s="62"/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54"/>
      <c r="B109" s="53"/>
      <c r="C109" s="62"/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54"/>
      <c r="B110" s="53"/>
      <c r="C110" s="62"/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54"/>
      <c r="B111" s="53"/>
      <c r="C111" s="62"/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54"/>
      <c r="B112" s="53"/>
      <c r="C112" s="62"/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54"/>
      <c r="B113" s="53"/>
      <c r="C113" s="62"/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54"/>
      <c r="B114" s="53"/>
      <c r="C114" s="62"/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54"/>
      <c r="B115" s="53"/>
      <c r="C115" s="62"/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54"/>
      <c r="B116" s="53"/>
      <c r="C116" s="62"/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54"/>
      <c r="B117" s="53"/>
      <c r="C117" s="62"/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54"/>
      <c r="B118" s="53"/>
      <c r="C118" s="62"/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54"/>
      <c r="B119" s="53"/>
      <c r="C119" s="62"/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54"/>
      <c r="B120" s="53"/>
      <c r="C120" s="62"/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54"/>
      <c r="B121" s="53"/>
      <c r="C121" s="62"/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54"/>
      <c r="B122" s="53"/>
      <c r="C122" s="62"/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54"/>
      <c r="B123" s="53"/>
      <c r="C123" s="62"/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54"/>
      <c r="B124" s="53"/>
      <c r="C124" s="62"/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54"/>
      <c r="B125" s="53"/>
      <c r="C125" s="62"/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54"/>
      <c r="B126" s="53"/>
      <c r="C126" s="62"/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54"/>
      <c r="B127" s="53"/>
      <c r="C127" s="62"/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54"/>
      <c r="B128" s="53"/>
      <c r="C128" s="62"/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54"/>
      <c r="B129" s="53"/>
      <c r="C129" s="62"/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54"/>
      <c r="B130" s="53"/>
      <c r="C130" s="62"/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A131" s="54"/>
      <c r="B131" s="53"/>
      <c r="C131" s="62"/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A132" s="54"/>
      <c r="B132" s="53"/>
      <c r="C132" s="62"/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A133" s="54"/>
      <c r="B133" s="53"/>
      <c r="C133" s="62"/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A134" s="54"/>
      <c r="B134" s="53"/>
      <c r="C134" s="62"/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A135" s="54"/>
      <c r="B135" s="53"/>
      <c r="C135" s="62"/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A136" s="54"/>
      <c r="B136" s="53"/>
      <c r="C136" s="62"/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A137" s="54"/>
      <c r="B137" s="53"/>
      <c r="C137" s="62"/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A138" s="54"/>
      <c r="B138" s="53"/>
      <c r="C138" s="62"/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A139" s="54"/>
      <c r="B139" s="53"/>
      <c r="C139" s="62"/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A140" s="54"/>
      <c r="B140" s="53"/>
      <c r="C140" s="62"/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A141" s="54"/>
      <c r="B141" s="53"/>
      <c r="C141" s="62"/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A142" s="54"/>
      <c r="B142" s="53"/>
      <c r="C142" s="62"/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A143" s="54"/>
      <c r="B143" s="53"/>
      <c r="C143" s="62"/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A144" s="54"/>
      <c r="B144" s="53"/>
      <c r="C144" s="62"/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1:14" hidden="1">
      <c r="A145" s="54"/>
      <c r="B145" s="53"/>
      <c r="C145" s="62"/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1:14" hidden="1">
      <c r="A146" s="54"/>
      <c r="B146" s="53"/>
      <c r="C146" s="62"/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1:14" hidden="1">
      <c r="A147" s="54"/>
      <c r="B147" s="53"/>
      <c r="C147" s="62"/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1:14" hidden="1">
      <c r="A148" s="54"/>
      <c r="B148" s="53"/>
      <c r="C148" s="62"/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1:14" hidden="1">
      <c r="A149" s="54"/>
      <c r="B149" s="53"/>
      <c r="C149" s="62"/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1:14" hidden="1">
      <c r="A150" s="54"/>
      <c r="B150" s="53"/>
      <c r="C150" s="62"/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1:14" hidden="1">
      <c r="A151" s="54"/>
      <c r="B151" s="53"/>
      <c r="C151" s="62"/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1:14" hidden="1">
      <c r="A152" s="54"/>
      <c r="B152" s="53"/>
      <c r="C152" s="62"/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1:14" hidden="1">
      <c r="A153" s="54"/>
      <c r="B153" s="53"/>
      <c r="C153" s="62"/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1:14" hidden="1">
      <c r="A154" s="54"/>
      <c r="B154" s="53"/>
      <c r="C154" s="62"/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1:14" hidden="1">
      <c r="A155" s="54"/>
      <c r="B155" s="53"/>
      <c r="C155" s="62"/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1:14" hidden="1">
      <c r="A156" s="54"/>
      <c r="B156" s="53"/>
      <c r="C156" s="62"/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1:14" hidden="1">
      <c r="A157" s="54"/>
      <c r="B157" s="53"/>
      <c r="C157" s="62"/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1:14" hidden="1">
      <c r="A158" s="54"/>
      <c r="B158" s="53"/>
      <c r="C158" s="62"/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1:14" hidden="1">
      <c r="A159" s="54"/>
      <c r="B159" s="53"/>
      <c r="C159" s="62"/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1:14" hidden="1">
      <c r="A160" s="54"/>
      <c r="B160" s="53"/>
      <c r="C160" s="62"/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1:14" hidden="1">
      <c r="A161" s="54"/>
      <c r="B161" s="53"/>
      <c r="C161" s="62"/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1:14" hidden="1">
      <c r="A162" s="54"/>
      <c r="B162" s="53"/>
      <c r="C162" s="62"/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1:14" hidden="1">
      <c r="A163" s="54"/>
      <c r="B163" s="53"/>
      <c r="C163" s="62"/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1:14" hidden="1">
      <c r="A164" s="54"/>
      <c r="B164" s="53"/>
      <c r="C164" s="62"/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1:14" hidden="1">
      <c r="A165" s="54"/>
      <c r="B165" s="53"/>
      <c r="C165" s="62"/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1:14" hidden="1">
      <c r="A166" s="54"/>
      <c r="B166" s="53"/>
      <c r="C166" s="62"/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1:14" hidden="1">
      <c r="A167" s="54"/>
      <c r="B167" s="53"/>
      <c r="C167" s="62"/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1:14" hidden="1">
      <c r="A168" s="54"/>
      <c r="B168" s="53"/>
      <c r="C168" s="62"/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1:14" hidden="1">
      <c r="A169" s="54"/>
      <c r="B169" s="53"/>
      <c r="C169" s="62"/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1:14" hidden="1">
      <c r="A170" s="54"/>
      <c r="B170" s="53"/>
      <c r="C170" s="62"/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1:14" hidden="1">
      <c r="A171" s="54"/>
      <c r="B171" s="53"/>
      <c r="C171" s="62"/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1:14" hidden="1">
      <c r="A172" s="54"/>
      <c r="B172" s="53"/>
      <c r="C172" s="62"/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1:14" hidden="1">
      <c r="A173" s="54"/>
      <c r="B173" s="53"/>
      <c r="C173" s="62"/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1:14" hidden="1">
      <c r="A174" s="54"/>
      <c r="B174" s="53"/>
      <c r="C174" s="62"/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1:14" hidden="1">
      <c r="A175" s="54"/>
      <c r="B175" s="53"/>
      <c r="C175" s="62"/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1:14" hidden="1">
      <c r="A176" s="54"/>
      <c r="B176" s="53"/>
      <c r="C176" s="62"/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1:14" hidden="1">
      <c r="A177" s="54"/>
      <c r="B177" s="53"/>
      <c r="C177" s="62"/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1:14" hidden="1">
      <c r="A178" s="54"/>
      <c r="B178" s="53"/>
      <c r="C178" s="62"/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1:14" hidden="1">
      <c r="A179" s="54"/>
      <c r="B179" s="53"/>
      <c r="C179" s="62"/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1:14" hidden="1">
      <c r="A180" s="54"/>
      <c r="B180" s="53"/>
      <c r="C180" s="62"/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1:14" hidden="1">
      <c r="A181" s="54"/>
      <c r="B181" s="53"/>
      <c r="C181" s="62"/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1:14" hidden="1">
      <c r="A182" s="54"/>
      <c r="B182" s="53"/>
      <c r="C182" s="62"/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1:14" hidden="1">
      <c r="A183" s="54"/>
      <c r="B183" s="53"/>
      <c r="C183" s="62"/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1:14" hidden="1">
      <c r="A184" s="54"/>
      <c r="B184" s="53"/>
      <c r="C184" s="62"/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1:14" hidden="1">
      <c r="A185" s="54"/>
      <c r="B185" s="53"/>
      <c r="C185" s="62"/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1:14" hidden="1">
      <c r="A186" s="54"/>
      <c r="B186" s="53"/>
      <c r="C186" s="62"/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1:14" hidden="1">
      <c r="A187" s="54"/>
      <c r="B187" s="53"/>
      <c r="C187" s="62"/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1:14" hidden="1">
      <c r="A188" s="54"/>
      <c r="B188" s="53"/>
      <c r="C188" s="62"/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1:14" hidden="1">
      <c r="A189" s="54"/>
      <c r="B189" s="53"/>
      <c r="C189" s="62"/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1:14" hidden="1">
      <c r="A190" s="54"/>
      <c r="B190" s="53"/>
      <c r="C190" s="62"/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1:14" hidden="1">
      <c r="A191" s="54"/>
      <c r="B191" s="53"/>
      <c r="C191" s="62"/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1:14" hidden="1">
      <c r="A192" s="54"/>
      <c r="B192" s="53"/>
      <c r="C192" s="62"/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1:14" hidden="1">
      <c r="A193" s="54"/>
      <c r="B193" s="53"/>
      <c r="C193" s="62"/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1:14" hidden="1">
      <c r="A194" s="54"/>
      <c r="B194" s="53"/>
      <c r="C194" s="62"/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1:14" hidden="1">
      <c r="A195" s="54"/>
      <c r="B195" s="53"/>
      <c r="C195" s="62"/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1:14" hidden="1">
      <c r="A196" s="54"/>
      <c r="B196" s="53"/>
      <c r="C196" s="62"/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1:14" hidden="1">
      <c r="A197" s="54"/>
      <c r="B197" s="53"/>
      <c r="C197" s="62"/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1:14" hidden="1">
      <c r="A198" s="54"/>
      <c r="B198" s="53"/>
      <c r="C198" s="62"/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1:14" hidden="1">
      <c r="A199" s="54"/>
      <c r="B199" s="53"/>
      <c r="C199" s="62"/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1:14" hidden="1">
      <c r="A200" s="54"/>
      <c r="B200" s="53"/>
      <c r="C200" s="62"/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1:14" hidden="1">
      <c r="A201" s="54"/>
      <c r="B201" s="53"/>
      <c r="C201" s="62"/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1:14" hidden="1">
      <c r="A202" s="54"/>
      <c r="B202" s="53"/>
      <c r="C202" s="62"/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1:14" hidden="1">
      <c r="A203" s="54"/>
      <c r="B203" s="53"/>
      <c r="C203" s="62"/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1:14" hidden="1">
      <c r="A204" s="54"/>
      <c r="B204" s="53"/>
      <c r="C204" s="62"/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1:14" hidden="1">
      <c r="A205" s="54"/>
      <c r="B205" s="53"/>
      <c r="C205" s="62"/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1:14" hidden="1">
      <c r="A206" s="54"/>
      <c r="B206" s="53"/>
      <c r="C206" s="62"/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1:14" hidden="1">
      <c r="A207" s="54"/>
      <c r="B207" s="53"/>
      <c r="C207" s="62"/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1:14" hidden="1">
      <c r="A208" s="54"/>
      <c r="B208" s="53"/>
      <c r="C208" s="62"/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1:14" hidden="1">
      <c r="A209" s="54"/>
      <c r="B209" s="53"/>
      <c r="C209" s="62"/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1:14" hidden="1">
      <c r="A210" s="54"/>
      <c r="B210" s="53"/>
      <c r="C210" s="62"/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1:14" hidden="1">
      <c r="A211" s="54"/>
      <c r="B211" s="53"/>
      <c r="C211" s="62"/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1:14" hidden="1">
      <c r="A212" s="54"/>
      <c r="B212" s="53"/>
      <c r="C212" s="62"/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1:14" hidden="1">
      <c r="A213" s="54"/>
      <c r="B213" s="53"/>
      <c r="C213" s="62"/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1:14" hidden="1">
      <c r="A214" s="54"/>
      <c r="B214" s="53"/>
      <c r="C214" s="62"/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1:14" hidden="1">
      <c r="A215" s="54"/>
      <c r="B215" s="53"/>
      <c r="C215" s="62"/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1:14" hidden="1">
      <c r="A216" s="54"/>
      <c r="B216" s="53"/>
      <c r="C216" s="62"/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1:14" hidden="1">
      <c r="A217" s="54"/>
      <c r="B217" s="53"/>
      <c r="C217" s="62"/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1:14" hidden="1">
      <c r="A218" s="54"/>
      <c r="B218" s="53"/>
      <c r="C218" s="62"/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1:14" hidden="1">
      <c r="A219" s="54"/>
      <c r="B219" s="53"/>
      <c r="C219" s="62"/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1:14" hidden="1">
      <c r="A220" s="54"/>
      <c r="B220" s="53"/>
      <c r="C220" s="62"/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1:14" hidden="1">
      <c r="A221" s="54"/>
      <c r="B221" s="53"/>
      <c r="C221" s="62"/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1:14" hidden="1">
      <c r="A222" s="54"/>
      <c r="B222" s="53"/>
      <c r="C222" s="62"/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1:14" hidden="1">
      <c r="A223" s="54"/>
      <c r="B223" s="53"/>
      <c r="C223" s="62"/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1:14" hidden="1">
      <c r="A224" s="54"/>
      <c r="B224" s="53"/>
      <c r="C224" s="62"/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1:14" hidden="1">
      <c r="A225" s="54"/>
      <c r="B225" s="53"/>
      <c r="C225" s="62"/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1:14" hidden="1">
      <c r="A226" s="54"/>
      <c r="B226" s="53"/>
      <c r="C226" s="62"/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1:14" hidden="1">
      <c r="A227" s="54"/>
      <c r="B227" s="53"/>
      <c r="C227" s="62"/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1:14" hidden="1">
      <c r="A228" s="54"/>
      <c r="B228" s="53"/>
      <c r="C228" s="62"/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1:14" hidden="1">
      <c r="A229" s="54"/>
      <c r="B229" s="53"/>
      <c r="C229" s="62"/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1:14" hidden="1">
      <c r="A230" s="54"/>
      <c r="B230" s="53"/>
      <c r="C230" s="62"/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1:14" hidden="1">
      <c r="A231" s="54"/>
      <c r="B231" s="53"/>
      <c r="C231" s="62"/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1:14" hidden="1">
      <c r="A232" s="54"/>
      <c r="B232" s="53"/>
      <c r="C232" s="62"/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1:14" hidden="1">
      <c r="A233" s="54"/>
      <c r="B233" s="53"/>
      <c r="C233" s="62"/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1:14" hidden="1">
      <c r="A234" s="54"/>
      <c r="B234" s="53"/>
      <c r="C234" s="62"/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1:14" hidden="1">
      <c r="A235" s="54"/>
      <c r="B235" s="53"/>
      <c r="C235" s="62"/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1:14" hidden="1">
      <c r="A236" s="54"/>
      <c r="B236" s="53"/>
      <c r="C236" s="62"/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1:14" hidden="1">
      <c r="A237" s="54"/>
      <c r="B237" s="53"/>
      <c r="C237" s="62"/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1:14" hidden="1">
      <c r="A238" s="54"/>
      <c r="B238" s="53"/>
      <c r="C238" s="62"/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1:14" hidden="1">
      <c r="A239" s="54"/>
      <c r="B239" s="53"/>
      <c r="C239" s="62"/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1:14" hidden="1">
      <c r="A240" s="54"/>
      <c r="B240" s="53"/>
      <c r="C240" s="62"/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1:14" hidden="1">
      <c r="A241" s="54"/>
      <c r="B241" s="53"/>
      <c r="C241" s="62"/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1:14" hidden="1">
      <c r="A242" s="54"/>
      <c r="B242" s="53"/>
      <c r="C242" s="62"/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1:14" hidden="1">
      <c r="A243" s="54"/>
      <c r="B243" s="53"/>
      <c r="C243" s="62"/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1:14" hidden="1">
      <c r="A244" s="54"/>
      <c r="B244" s="53"/>
      <c r="C244" s="62"/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1:14" hidden="1">
      <c r="A245" s="54"/>
      <c r="B245" s="53"/>
      <c r="C245" s="62"/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1:14" hidden="1">
      <c r="A246" s="54"/>
      <c r="B246" s="53"/>
      <c r="C246" s="62"/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1:14" hidden="1">
      <c r="A247" s="54"/>
      <c r="B247" s="53"/>
      <c r="C247" s="62"/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1:14" hidden="1">
      <c r="A248" s="54"/>
      <c r="B248" s="53"/>
      <c r="C248" s="62"/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1:14" hidden="1">
      <c r="A249" s="54"/>
      <c r="B249" s="53"/>
      <c r="C249" s="62"/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1:14" hidden="1">
      <c r="A250" s="54"/>
      <c r="B250" s="53"/>
      <c r="C250" s="62"/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1:14" hidden="1">
      <c r="A251" s="54"/>
      <c r="B251" s="53"/>
      <c r="C251" s="62"/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1:14" hidden="1">
      <c r="A252" s="54"/>
      <c r="B252" s="53"/>
      <c r="C252" s="62"/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1:14" hidden="1">
      <c r="A253" s="54"/>
      <c r="B253" s="53"/>
      <c r="C253" s="62"/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1:14" hidden="1">
      <c r="A254" s="54"/>
      <c r="B254" s="53"/>
      <c r="C254" s="62"/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1:14" hidden="1">
      <c r="A255" s="54"/>
      <c r="B255" s="53"/>
      <c r="C255" s="62"/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1:14" hidden="1">
      <c r="A256" s="54"/>
      <c r="B256" s="53"/>
      <c r="C256" s="62"/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1:14" hidden="1">
      <c r="A257" s="54"/>
      <c r="B257" s="53"/>
      <c r="C257" s="62"/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1:14" hidden="1">
      <c r="A258" s="54"/>
      <c r="B258" s="53"/>
      <c r="C258" s="62"/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1:14" hidden="1">
      <c r="A259" s="54"/>
      <c r="B259" s="53"/>
      <c r="C259" s="62"/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1:14" hidden="1">
      <c r="A260" s="54"/>
      <c r="B260" s="53"/>
      <c r="C260" s="62"/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1:14" hidden="1">
      <c r="A261" s="54"/>
      <c r="B261" s="53"/>
      <c r="C261" s="62"/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1:14" hidden="1">
      <c r="A262" s="54"/>
      <c r="B262" s="53"/>
      <c r="C262" s="62"/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1:14" hidden="1">
      <c r="A263" s="54"/>
      <c r="B263" s="53"/>
      <c r="C263" s="62"/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1:14" hidden="1">
      <c r="A264" s="54"/>
      <c r="B264" s="53"/>
      <c r="C264" s="62"/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1:14" hidden="1">
      <c r="A265" s="54"/>
      <c r="B265" s="53"/>
      <c r="C265" s="62"/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1:14" hidden="1">
      <c r="A266" s="54"/>
      <c r="B266" s="53"/>
      <c r="C266" s="62"/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1:14" hidden="1">
      <c r="A267" s="54"/>
      <c r="B267" s="53"/>
      <c r="C267" s="62"/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1:14" hidden="1">
      <c r="A268" s="54"/>
      <c r="B268" s="53"/>
      <c r="C268" s="62"/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1:14" hidden="1">
      <c r="A269" s="54"/>
      <c r="B269" s="53"/>
      <c r="C269" s="62"/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1:14" hidden="1">
      <c r="A270" s="54"/>
      <c r="B270" s="53"/>
      <c r="C270" s="62"/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1:14" hidden="1">
      <c r="A271" s="54"/>
      <c r="B271" s="53"/>
      <c r="C271" s="62"/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1:14" hidden="1">
      <c r="A272" s="54"/>
      <c r="B272" s="53"/>
      <c r="C272" s="62"/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1:14" hidden="1">
      <c r="A273" s="54"/>
      <c r="B273" s="53"/>
      <c r="C273" s="62"/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1:14" hidden="1">
      <c r="A274" s="54"/>
      <c r="B274" s="53"/>
      <c r="C274" s="62"/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1:14" hidden="1">
      <c r="A275" s="54"/>
      <c r="B275" s="53"/>
      <c r="C275" s="62"/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1:14" hidden="1">
      <c r="A276" s="54"/>
      <c r="B276" s="53"/>
      <c r="C276" s="62"/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1:14" hidden="1">
      <c r="A277" s="54"/>
      <c r="B277" s="53"/>
      <c r="C277" s="62"/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1:14" hidden="1">
      <c r="A278" s="54"/>
      <c r="B278" s="53"/>
      <c r="C278" s="62"/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1:14" hidden="1">
      <c r="A279" s="54"/>
      <c r="B279" s="53"/>
      <c r="C279" s="62"/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1:14" hidden="1">
      <c r="A280" s="54"/>
      <c r="B280" s="53"/>
      <c r="C280" s="62"/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1:14" hidden="1">
      <c r="A281" s="54"/>
      <c r="B281" s="53"/>
      <c r="C281" s="62"/>
      <c r="D281" s="49"/>
      <c r="E281" s="88"/>
      <c r="F281" s="128"/>
      <c r="G281" s="56"/>
      <c r="J281" s="221"/>
      <c r="K281" s="221"/>
      <c r="L281" s="221"/>
      <c r="M281" s="221"/>
      <c r="N281" s="144"/>
    </row>
    <row r="282" spans="1:14" hidden="1">
      <c r="A282" s="54"/>
      <c r="B282" s="53"/>
      <c r="C282" s="62"/>
      <c r="D282" s="49"/>
      <c r="E282" s="88"/>
      <c r="F282" s="128"/>
      <c r="G282" s="56"/>
      <c r="J282" s="221"/>
      <c r="K282" s="221"/>
      <c r="L282" s="221"/>
      <c r="M282" s="221"/>
      <c r="N282" s="144"/>
    </row>
    <row r="283" spans="1:14" hidden="1">
      <c r="A283" s="54"/>
      <c r="B283" s="53"/>
      <c r="C283" s="62"/>
      <c r="D283" s="49"/>
      <c r="E283" s="88"/>
      <c r="F283" s="128"/>
      <c r="G283" s="56"/>
      <c r="J283" s="221"/>
      <c r="K283" s="221"/>
      <c r="L283" s="221"/>
      <c r="M283" s="221"/>
      <c r="N283" s="144"/>
    </row>
    <row r="284" spans="1:14" hidden="1">
      <c r="A284" s="54"/>
      <c r="B284" s="53"/>
      <c r="C284" s="62"/>
      <c r="D284" s="49"/>
      <c r="E284" s="88"/>
      <c r="F284" s="128"/>
      <c r="G284" s="56"/>
      <c r="J284" s="221"/>
      <c r="K284" s="221"/>
      <c r="L284" s="221"/>
      <c r="M284" s="221"/>
      <c r="N284" s="144"/>
    </row>
    <row r="285" spans="1:14" hidden="1">
      <c r="A285" s="54"/>
      <c r="B285" s="53"/>
      <c r="C285" s="62"/>
      <c r="D285" s="49"/>
      <c r="E285" s="88"/>
      <c r="F285" s="128"/>
      <c r="G285" s="56"/>
      <c r="J285" s="221"/>
      <c r="K285" s="221"/>
      <c r="L285" s="221"/>
      <c r="M285" s="221"/>
      <c r="N285" s="144"/>
    </row>
    <row r="286" spans="1:14" hidden="1">
      <c r="A286" s="54"/>
      <c r="B286" s="53"/>
      <c r="C286" s="62"/>
      <c r="D286" s="49"/>
      <c r="E286" s="88"/>
      <c r="F286" s="128"/>
      <c r="G286" s="56"/>
      <c r="J286" s="221"/>
      <c r="K286" s="221"/>
      <c r="L286" s="221"/>
      <c r="M286" s="221"/>
      <c r="N286" s="144"/>
    </row>
    <row r="287" spans="1:14" hidden="1">
      <c r="A287" s="54"/>
      <c r="B287" s="53"/>
      <c r="C287" s="62"/>
      <c r="D287" s="49"/>
      <c r="E287" s="88"/>
      <c r="F287" s="128"/>
      <c r="G287" s="56"/>
      <c r="J287" s="221"/>
      <c r="K287" s="221"/>
      <c r="L287" s="221"/>
      <c r="M287" s="221"/>
      <c r="N287" s="144"/>
    </row>
    <row r="288" spans="1:14" hidden="1">
      <c r="A288" s="54"/>
      <c r="B288" s="53"/>
      <c r="C288" s="62"/>
      <c r="D288" s="49"/>
      <c r="E288" s="88"/>
      <c r="F288" s="128"/>
      <c r="G288" s="56"/>
      <c r="J288" s="221"/>
      <c r="K288" s="221"/>
      <c r="L288" s="221"/>
      <c r="M288" s="221"/>
      <c r="N288" s="144"/>
    </row>
    <row r="289" spans="1:14" hidden="1">
      <c r="A289" s="54"/>
      <c r="B289" s="53"/>
      <c r="C289" s="62"/>
      <c r="D289" s="49"/>
      <c r="E289" s="88"/>
      <c r="F289" s="128"/>
      <c r="G289" s="56"/>
      <c r="J289" s="221"/>
      <c r="K289" s="221"/>
      <c r="L289" s="221"/>
      <c r="M289" s="221"/>
      <c r="N289" s="144"/>
    </row>
    <row r="290" spans="1:14" hidden="1">
      <c r="A290" s="54"/>
      <c r="B290" s="53"/>
      <c r="C290" s="62"/>
      <c r="D290" s="49"/>
      <c r="E290" s="88"/>
      <c r="F290" s="128"/>
      <c r="G290" s="56"/>
      <c r="J290" s="221"/>
      <c r="K290" s="221"/>
      <c r="L290" s="221"/>
      <c r="M290" s="221"/>
      <c r="N290" s="144"/>
    </row>
    <row r="291" spans="1:14" hidden="1">
      <c r="A291" s="54"/>
      <c r="B291" s="53"/>
      <c r="C291" s="62"/>
      <c r="D291" s="49"/>
      <c r="E291" s="88"/>
      <c r="F291" s="128"/>
      <c r="G291" s="56"/>
      <c r="J291" s="221"/>
      <c r="K291" s="221"/>
      <c r="L291" s="221"/>
      <c r="M291" s="221"/>
      <c r="N291" s="144"/>
    </row>
    <row r="292" spans="1:14" hidden="1">
      <c r="A292" s="54"/>
      <c r="B292" s="53"/>
      <c r="C292" s="62"/>
      <c r="D292" s="49"/>
      <c r="E292" s="88"/>
      <c r="F292" s="128"/>
      <c r="G292" s="56"/>
      <c r="J292" s="221"/>
      <c r="K292" s="221"/>
      <c r="L292" s="221"/>
      <c r="M292" s="221"/>
      <c r="N292" s="144"/>
    </row>
    <row r="293" spans="1:14" hidden="1">
      <c r="A293" s="54"/>
      <c r="B293" s="53"/>
      <c r="C293" s="62"/>
      <c r="D293" s="49"/>
      <c r="E293" s="88"/>
      <c r="F293" s="128"/>
      <c r="G293" s="56"/>
      <c r="J293" s="221"/>
      <c r="K293" s="221"/>
      <c r="L293" s="221"/>
      <c r="M293" s="221"/>
      <c r="N293" s="144"/>
    </row>
    <row r="294" spans="1:14" hidden="1">
      <c r="A294" s="54"/>
      <c r="B294" s="53"/>
      <c r="C294" s="62"/>
      <c r="D294" s="49"/>
      <c r="E294" s="88"/>
      <c r="F294" s="128"/>
      <c r="G294" s="56"/>
      <c r="J294" s="221"/>
      <c r="K294" s="221"/>
      <c r="L294" s="221"/>
      <c r="M294" s="221"/>
      <c r="N294" s="144"/>
    </row>
    <row r="295" spans="1:14" hidden="1">
      <c r="A295" s="54"/>
      <c r="B295" s="53"/>
      <c r="C295" s="62"/>
      <c r="D295" s="49"/>
      <c r="E295" s="88"/>
      <c r="F295" s="128"/>
      <c r="G295" s="56"/>
      <c r="J295" s="221"/>
      <c r="K295" s="221"/>
      <c r="L295" s="221"/>
      <c r="M295" s="221"/>
      <c r="N295" s="144"/>
    </row>
    <row r="296" spans="1:14" hidden="1">
      <c r="A296" s="54"/>
      <c r="B296" s="53"/>
      <c r="C296" s="62"/>
      <c r="D296" s="49"/>
      <c r="E296" s="88"/>
      <c r="F296" s="128"/>
      <c r="G296" s="56"/>
      <c r="J296" s="221"/>
      <c r="K296" s="221"/>
      <c r="L296" s="221"/>
      <c r="M296" s="221"/>
      <c r="N296" s="144"/>
    </row>
    <row r="297" spans="1:14" hidden="1">
      <c r="A297" s="54"/>
      <c r="B297" s="53"/>
      <c r="C297" s="62"/>
      <c r="D297" s="49"/>
      <c r="E297" s="88"/>
      <c r="F297" s="128"/>
      <c r="G297" s="56"/>
      <c r="J297" s="221"/>
      <c r="K297" s="221"/>
      <c r="L297" s="221"/>
      <c r="M297" s="221"/>
      <c r="N297" s="144"/>
    </row>
    <row r="298" spans="1:14" hidden="1">
      <c r="A298" s="54"/>
      <c r="B298" s="53"/>
      <c r="C298" s="62"/>
      <c r="D298" s="49"/>
      <c r="E298" s="88"/>
      <c r="F298" s="128"/>
      <c r="G298" s="56"/>
      <c r="J298" s="221"/>
      <c r="K298" s="221"/>
      <c r="L298" s="221"/>
      <c r="M298" s="221"/>
      <c r="N298" s="144"/>
    </row>
    <row r="299" spans="1:14" hidden="1">
      <c r="A299" s="54"/>
      <c r="B299" s="53"/>
      <c r="C299" s="62"/>
      <c r="D299" s="49"/>
      <c r="E299" s="88"/>
      <c r="F299" s="128"/>
      <c r="G299" s="56"/>
      <c r="J299" s="221"/>
      <c r="K299" s="221"/>
      <c r="L299" s="221"/>
      <c r="M299" s="221"/>
      <c r="N299" s="144"/>
    </row>
    <row r="300" spans="1:14" hidden="1">
      <c r="A300" s="54"/>
      <c r="B300" s="53"/>
      <c r="C300" s="62"/>
      <c r="D300" s="49"/>
      <c r="E300" s="88"/>
      <c r="F300" s="128"/>
      <c r="G300" s="56"/>
      <c r="J300" s="221"/>
      <c r="K300" s="221"/>
      <c r="L300" s="221"/>
      <c r="M300" s="221"/>
      <c r="N300" s="144"/>
    </row>
    <row r="301" spans="1:14" hidden="1">
      <c r="A301" s="54"/>
      <c r="B301" s="53"/>
      <c r="C301" s="62"/>
      <c r="D301" s="49"/>
      <c r="E301" s="88"/>
      <c r="F301" s="128"/>
      <c r="G301" s="56"/>
      <c r="J301" s="221"/>
      <c r="K301" s="221"/>
      <c r="L301" s="221"/>
      <c r="M301" s="221"/>
      <c r="N301" s="144"/>
    </row>
    <row r="302" spans="1:14" hidden="1">
      <c r="A302" s="54"/>
      <c r="B302" s="53"/>
      <c r="C302" s="62"/>
      <c r="D302" s="49"/>
      <c r="E302" s="88"/>
      <c r="F302" s="128"/>
      <c r="G302" s="56"/>
      <c r="J302" s="221"/>
      <c r="K302" s="221"/>
      <c r="L302" s="221"/>
      <c r="M302" s="221"/>
      <c r="N302" s="144"/>
    </row>
    <row r="303" spans="1:14" hidden="1">
      <c r="A303" s="54"/>
      <c r="B303" s="53"/>
      <c r="C303" s="62"/>
      <c r="D303" s="49"/>
      <c r="E303" s="88"/>
      <c r="F303" s="128"/>
      <c r="G303" s="56"/>
      <c r="J303" s="221"/>
      <c r="K303" s="221"/>
      <c r="L303" s="221"/>
      <c r="M303" s="221"/>
      <c r="N303" s="144"/>
    </row>
    <row r="304" spans="1:14" hidden="1">
      <c r="A304" s="54"/>
      <c r="B304" s="53"/>
      <c r="C304" s="62"/>
      <c r="D304" s="49"/>
      <c r="E304" s="88"/>
      <c r="F304" s="128"/>
      <c r="G304" s="56"/>
      <c r="J304" s="221"/>
      <c r="K304" s="221"/>
      <c r="L304" s="221"/>
      <c r="M304" s="221"/>
      <c r="N304" s="144"/>
    </row>
    <row r="305" spans="1:14" hidden="1">
      <c r="A305" s="54"/>
      <c r="B305" s="53"/>
      <c r="C305" s="62"/>
      <c r="D305" s="49"/>
      <c r="E305" s="88"/>
      <c r="F305" s="128"/>
      <c r="G305" s="56"/>
      <c r="J305" s="221"/>
      <c r="K305" s="221"/>
      <c r="L305" s="221"/>
      <c r="M305" s="221"/>
      <c r="N305" s="144"/>
    </row>
    <row r="306" spans="1:14" hidden="1">
      <c r="A306" s="54"/>
      <c r="B306" s="53"/>
      <c r="C306" s="62"/>
      <c r="D306" s="49"/>
      <c r="E306" s="88"/>
      <c r="F306" s="128"/>
      <c r="G306" s="56"/>
      <c r="J306" s="221"/>
      <c r="K306" s="221"/>
      <c r="L306" s="221"/>
      <c r="M306" s="221"/>
      <c r="N306" s="144"/>
    </row>
    <row r="307" spans="1:14" hidden="1">
      <c r="A307" s="54"/>
      <c r="B307" s="53"/>
      <c r="C307" s="62"/>
      <c r="D307" s="49"/>
      <c r="E307" s="88"/>
      <c r="F307" s="128"/>
      <c r="G307" s="56"/>
      <c r="J307" s="221"/>
      <c r="K307" s="221"/>
      <c r="L307" s="221"/>
      <c r="M307" s="221"/>
      <c r="N307" s="144"/>
    </row>
    <row r="308" spans="1:14" hidden="1">
      <c r="A308" s="54"/>
      <c r="B308" s="53"/>
      <c r="C308" s="62"/>
      <c r="D308" s="49"/>
      <c r="E308" s="88"/>
      <c r="F308" s="128"/>
      <c r="G308" s="56"/>
      <c r="J308" s="221"/>
      <c r="K308" s="221"/>
      <c r="L308" s="221"/>
      <c r="M308" s="221"/>
      <c r="N308" s="144"/>
    </row>
    <row r="309" spans="1:14" hidden="1">
      <c r="A309" s="54"/>
      <c r="B309" s="53"/>
      <c r="C309" s="62"/>
      <c r="D309" s="49"/>
      <c r="E309" s="88"/>
      <c r="F309" s="128"/>
      <c r="G309" s="56"/>
      <c r="J309" s="221"/>
      <c r="K309" s="221"/>
      <c r="L309" s="221"/>
      <c r="M309" s="221"/>
      <c r="N309" s="144"/>
    </row>
    <row r="310" spans="1:14" hidden="1">
      <c r="A310" s="54"/>
      <c r="B310" s="53"/>
      <c r="C310" s="62"/>
      <c r="D310" s="49"/>
      <c r="E310" s="88"/>
      <c r="F310" s="128"/>
      <c r="G310" s="56"/>
      <c r="J310" s="221"/>
      <c r="K310" s="221"/>
      <c r="L310" s="221"/>
      <c r="M310" s="221"/>
      <c r="N310" s="144"/>
    </row>
    <row r="311" spans="1:14" hidden="1">
      <c r="A311" s="54"/>
      <c r="B311" s="53"/>
      <c r="C311" s="62"/>
      <c r="D311" s="49"/>
      <c r="E311" s="88"/>
      <c r="F311" s="128"/>
      <c r="G311" s="56"/>
      <c r="J311" s="221"/>
      <c r="K311" s="221"/>
      <c r="L311" s="221"/>
      <c r="M311" s="221"/>
      <c r="N311" s="144"/>
    </row>
    <row r="312" spans="1:14" hidden="1">
      <c r="A312" s="54"/>
      <c r="B312" s="53"/>
      <c r="C312" s="62"/>
      <c r="D312" s="49"/>
      <c r="E312" s="88"/>
      <c r="F312" s="128"/>
      <c r="G312" s="56"/>
      <c r="J312" s="221"/>
      <c r="K312" s="221"/>
      <c r="L312" s="221"/>
      <c r="M312" s="221"/>
      <c r="N312" s="144"/>
    </row>
    <row r="313" spans="1:14" hidden="1">
      <c r="A313" s="54"/>
      <c r="B313" s="53"/>
      <c r="C313" s="62"/>
      <c r="D313" s="49"/>
      <c r="E313" s="88"/>
      <c r="F313" s="128"/>
      <c r="G313" s="56"/>
      <c r="J313" s="221"/>
      <c r="K313" s="221"/>
      <c r="L313" s="221"/>
      <c r="M313" s="221"/>
      <c r="N313" s="144"/>
    </row>
    <row r="314" spans="1:14" hidden="1">
      <c r="A314" s="54"/>
      <c r="B314" s="53"/>
      <c r="C314" s="62"/>
      <c r="D314" s="49"/>
      <c r="E314" s="88"/>
      <c r="F314" s="128"/>
      <c r="G314" s="56"/>
      <c r="J314" s="221"/>
      <c r="K314" s="221"/>
      <c r="L314" s="221"/>
      <c r="M314" s="221"/>
      <c r="N314" s="144"/>
    </row>
    <row r="315" spans="1:14" hidden="1">
      <c r="A315" s="54"/>
      <c r="B315" s="53"/>
      <c r="C315" s="62"/>
      <c r="D315" s="49"/>
      <c r="E315" s="88"/>
      <c r="F315" s="128"/>
      <c r="G315" s="56"/>
      <c r="J315" s="221"/>
      <c r="K315" s="221"/>
      <c r="L315" s="221"/>
      <c r="M315" s="221"/>
      <c r="N315" s="144"/>
    </row>
    <row r="316" spans="1:14" hidden="1">
      <c r="A316" s="54"/>
      <c r="B316" s="53"/>
      <c r="C316" s="62"/>
      <c r="D316" s="49"/>
      <c r="E316" s="88"/>
      <c r="F316" s="128"/>
      <c r="G316" s="56"/>
      <c r="J316" s="221"/>
      <c r="K316" s="221"/>
      <c r="L316" s="221"/>
      <c r="M316" s="221"/>
      <c r="N316" s="144"/>
    </row>
    <row r="317" spans="1:14" hidden="1">
      <c r="A317" s="54"/>
      <c r="B317" s="53"/>
      <c r="C317" s="62"/>
      <c r="D317" s="49"/>
      <c r="E317" s="88"/>
      <c r="F317" s="128"/>
      <c r="G317" s="56"/>
      <c r="J317" s="221"/>
      <c r="K317" s="221"/>
      <c r="L317" s="221"/>
      <c r="M317" s="221"/>
      <c r="N317" s="144"/>
    </row>
    <row r="318" spans="1:14" hidden="1">
      <c r="E318" s="88"/>
      <c r="F318" s="128"/>
      <c r="G318" s="56"/>
      <c r="J318" s="221"/>
      <c r="K318" s="221"/>
      <c r="L318" s="221"/>
      <c r="M318" s="221"/>
      <c r="N318" s="144"/>
    </row>
    <row r="319" spans="1:14" hidden="1">
      <c r="E319" s="88"/>
      <c r="F319" s="128"/>
      <c r="G319" s="56"/>
      <c r="J319" s="221"/>
      <c r="K319" s="221"/>
      <c r="L319" s="221"/>
      <c r="M319" s="221"/>
      <c r="N319" s="144"/>
    </row>
    <row r="320" spans="1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48186409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36" priority="25" operator="containsText" text="ERROR">
      <formula>NOT(ISERROR(SEARCH("ERROR",F38)))</formula>
    </cfRule>
  </conditionalFormatting>
  <conditionalFormatting sqref="J38">
    <cfRule type="containsText" dxfId="235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A11" zoomScaleNormal="100" workbookViewId="0">
      <selection activeCell="F728" sqref="F728"/>
    </sheetView>
  </sheetViews>
  <sheetFormatPr defaultColWidth="11.54296875" defaultRowHeight="10"/>
  <cols>
    <col min="1" max="1" width="6.7265625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128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156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3549826323.3600006</v>
      </c>
      <c r="F10" s="73">
        <v>0</v>
      </c>
      <c r="G10" s="73">
        <v>3549826323.3600006</v>
      </c>
      <c r="H10" s="49"/>
      <c r="I10" s="73">
        <v>4129882412.48</v>
      </c>
      <c r="J10" s="73">
        <v>0</v>
      </c>
      <c r="K10" s="73">
        <v>4129882412.48</v>
      </c>
      <c r="L10" s="49"/>
      <c r="M10" s="73">
        <v>-580056089.12</v>
      </c>
      <c r="N10" s="66"/>
    </row>
    <row r="11" spans="1:14" ht="44.25" customHeight="1">
      <c r="B11" s="220" t="s">
        <v>88</v>
      </c>
      <c r="C11" s="220"/>
      <c r="D11" s="49"/>
      <c r="E11" s="46">
        <v>3549826323.3600006</v>
      </c>
      <c r="F11" s="46">
        <v>0</v>
      </c>
      <c r="G11" s="46">
        <v>3549826323.3600006</v>
      </c>
      <c r="H11" s="49"/>
      <c r="I11" s="46">
        <v>4031756439.54</v>
      </c>
      <c r="J11" s="46">
        <v>0</v>
      </c>
      <c r="K11" s="46">
        <v>4031756439.54</v>
      </c>
      <c r="L11" s="49"/>
      <c r="M11" s="46">
        <v>-481930116.18000001</v>
      </c>
      <c r="N11" s="45"/>
    </row>
    <row r="12" spans="1:14">
      <c r="B12" s="10">
        <v>1</v>
      </c>
      <c r="C12" s="11" t="s">
        <v>89</v>
      </c>
      <c r="E12" s="57">
        <v>534335880</v>
      </c>
      <c r="F12" s="189">
        <v>0</v>
      </c>
      <c r="G12" s="12">
        <v>534335880</v>
      </c>
      <c r="I12" s="57"/>
      <c r="J12" s="189">
        <v>780251320</v>
      </c>
      <c r="K12" s="12">
        <v>780251320</v>
      </c>
      <c r="M12" s="208">
        <v>-245915440</v>
      </c>
      <c r="N12" s="15" t="s">
        <v>38</v>
      </c>
    </row>
    <row r="13" spans="1:14">
      <c r="B13" s="2">
        <v>2</v>
      </c>
      <c r="C13" s="8" t="s">
        <v>90</v>
      </c>
      <c r="E13" s="56"/>
      <c r="F13" s="13">
        <v>0</v>
      </c>
      <c r="G13" s="13">
        <v>0</v>
      </c>
      <c r="I13" s="56">
        <v>780251320</v>
      </c>
      <c r="J13" s="56">
        <v>-780251320</v>
      </c>
      <c r="K13" s="13">
        <v>0</v>
      </c>
      <c r="M13" s="13">
        <v>0</v>
      </c>
      <c r="N13" s="29"/>
    </row>
    <row r="14" spans="1:14">
      <c r="B14" s="10">
        <v>3</v>
      </c>
      <c r="C14" s="11" t="s">
        <v>91</v>
      </c>
      <c r="E14" s="57">
        <v>1403896243.3200002</v>
      </c>
      <c r="F14" s="12">
        <v>0</v>
      </c>
      <c r="G14" s="12">
        <v>1403896243.3200002</v>
      </c>
      <c r="I14" s="57">
        <v>1542713409.8400002</v>
      </c>
      <c r="J14" s="12">
        <v>0</v>
      </c>
      <c r="K14" s="12">
        <v>1542713409.8400002</v>
      </c>
      <c r="M14" s="208">
        <v>-138817166.51999998</v>
      </c>
      <c r="N14" s="15" t="s">
        <v>38</v>
      </c>
    </row>
    <row r="15" spans="1:14">
      <c r="B15" s="2">
        <v>4</v>
      </c>
      <c r="C15" s="8" t="s">
        <v>92</v>
      </c>
      <c r="E15" s="56">
        <v>430392064.12</v>
      </c>
      <c r="F15" s="13">
        <v>0</v>
      </c>
      <c r="G15" s="13">
        <v>430392064.12</v>
      </c>
      <c r="I15" s="56">
        <v>430392064.12</v>
      </c>
      <c r="J15" s="13">
        <v>0</v>
      </c>
      <c r="K15" s="13">
        <v>430392064.12</v>
      </c>
      <c r="M15" s="13">
        <v>0</v>
      </c>
      <c r="N15" s="29"/>
    </row>
    <row r="16" spans="1:14">
      <c r="B16" s="10">
        <v>5</v>
      </c>
      <c r="C16" s="11" t="s">
        <v>93</v>
      </c>
      <c r="E16" s="57">
        <v>184454128.24000001</v>
      </c>
      <c r="F16" s="12">
        <v>0</v>
      </c>
      <c r="G16" s="12">
        <v>184454128.24000001</v>
      </c>
      <c r="I16" s="57">
        <v>184454128.24000001</v>
      </c>
      <c r="J16" s="12">
        <v>0</v>
      </c>
      <c r="K16" s="12">
        <v>184454128.24000001</v>
      </c>
      <c r="M16" s="12">
        <v>0</v>
      </c>
      <c r="N16" s="15"/>
    </row>
    <row r="17" spans="1:15">
      <c r="B17" s="2">
        <v>6</v>
      </c>
      <c r="C17" s="8" t="s">
        <v>94</v>
      </c>
      <c r="E17" s="56"/>
      <c r="F17" s="56">
        <v>0</v>
      </c>
      <c r="G17" s="13">
        <v>0</v>
      </c>
      <c r="I17" s="56">
        <v>4000000</v>
      </c>
      <c r="J17" s="13">
        <v>0</v>
      </c>
      <c r="K17" s="13">
        <v>4000000</v>
      </c>
      <c r="M17" s="13">
        <v>-4000000</v>
      </c>
      <c r="N17" s="29" t="s">
        <v>75</v>
      </c>
    </row>
    <row r="18" spans="1:15" ht="33.75" customHeight="1">
      <c r="B18" s="10">
        <v>7</v>
      </c>
      <c r="C18" s="11" t="s">
        <v>95</v>
      </c>
      <c r="E18" s="57">
        <v>56010945.280000001</v>
      </c>
      <c r="F18" s="189">
        <v>0</v>
      </c>
      <c r="G18" s="12">
        <v>56010945.280000001</v>
      </c>
      <c r="I18" s="57">
        <v>55335967.940000005</v>
      </c>
      <c r="J18" s="12">
        <v>0</v>
      </c>
      <c r="K18" s="12">
        <v>55335967.940000005</v>
      </c>
      <c r="M18" s="12">
        <v>674977.33999999613</v>
      </c>
      <c r="N18" s="15" t="s">
        <v>75</v>
      </c>
    </row>
    <row r="19" spans="1:15" s="40" customFormat="1">
      <c r="A19" s="117"/>
      <c r="B19" s="2">
        <v>8</v>
      </c>
      <c r="C19" s="8" t="s">
        <v>96</v>
      </c>
      <c r="D19" s="98"/>
      <c r="E19" s="56">
        <v>940737062.4000001</v>
      </c>
      <c r="F19" s="56">
        <v>0</v>
      </c>
      <c r="G19" s="56">
        <v>940737062.4000001</v>
      </c>
      <c r="H19" s="98"/>
      <c r="I19" s="56">
        <v>1034609549.4000001</v>
      </c>
      <c r="J19" s="56">
        <v>0</v>
      </c>
      <c r="K19" s="56">
        <v>1034609549.4000001</v>
      </c>
      <c r="L19" s="98"/>
      <c r="M19" s="208">
        <v>-93872487</v>
      </c>
      <c r="N19" s="51" t="s">
        <v>38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/>
      <c r="J22" s="189">
        <v>0</v>
      </c>
      <c r="K22" s="189">
        <v>0</v>
      </c>
      <c r="L22" s="98"/>
      <c r="M22" s="189">
        <v>0</v>
      </c>
      <c r="N22" s="50"/>
    </row>
    <row r="23" spans="1:15" ht="32.25" customHeight="1">
      <c r="A23" s="117"/>
      <c r="B23" s="220" t="s">
        <v>99</v>
      </c>
      <c r="C23" s="220"/>
      <c r="D23" s="98"/>
      <c r="E23" s="46">
        <v>0</v>
      </c>
      <c r="F23" s="46">
        <v>0</v>
      </c>
      <c r="G23" s="46">
        <v>0</v>
      </c>
      <c r="H23" s="98"/>
      <c r="I23" s="46">
        <v>41471670</v>
      </c>
      <c r="J23" s="46">
        <v>0</v>
      </c>
      <c r="K23" s="46">
        <v>41471670</v>
      </c>
      <c r="L23" s="98"/>
      <c r="M23" s="46">
        <v>-41471670</v>
      </c>
      <c r="N23" s="45"/>
    </row>
    <row r="24" spans="1:15">
      <c r="A24" s="117"/>
      <c r="B24" s="2">
        <v>12</v>
      </c>
      <c r="C24" s="8" t="s">
        <v>100</v>
      </c>
      <c r="D24" s="98"/>
      <c r="E24" s="56"/>
      <c r="F24" s="56">
        <v>0</v>
      </c>
      <c r="G24" s="56">
        <v>0</v>
      </c>
      <c r="H24" s="98"/>
      <c r="I24" s="56">
        <v>41471670</v>
      </c>
      <c r="J24" s="56">
        <v>0</v>
      </c>
      <c r="K24" s="56">
        <v>41471670</v>
      </c>
      <c r="L24" s="98"/>
      <c r="M24" s="208">
        <v>-41471670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/>
      <c r="F25" s="189">
        <v>0</v>
      </c>
      <c r="G25" s="189">
        <v>0</v>
      </c>
      <c r="H25" s="98"/>
      <c r="I25" s="189">
        <v>0</v>
      </c>
      <c r="J25" s="189">
        <v>0</v>
      </c>
      <c r="K25" s="189">
        <v>0</v>
      </c>
      <c r="L25" s="98"/>
      <c r="M25" s="189">
        <v>0</v>
      </c>
      <c r="N25" s="50"/>
    </row>
    <row r="26" spans="1:15">
      <c r="A26" s="117"/>
      <c r="B26" s="2">
        <v>14</v>
      </c>
      <c r="C26" s="8" t="s">
        <v>102</v>
      </c>
      <c r="D26" s="98"/>
      <c r="E26" s="56"/>
      <c r="F26" s="56">
        <v>0</v>
      </c>
      <c r="G26" s="56">
        <v>0</v>
      </c>
      <c r="H26" s="98"/>
      <c r="I26" s="56">
        <v>0</v>
      </c>
      <c r="J26" s="56">
        <v>0</v>
      </c>
      <c r="K26" s="56">
        <v>0</v>
      </c>
      <c r="L26" s="98"/>
      <c r="M26" s="56">
        <v>0</v>
      </c>
      <c r="N26" s="51"/>
    </row>
    <row r="27" spans="1:15">
      <c r="A27" s="117"/>
      <c r="B27" s="10">
        <v>15</v>
      </c>
      <c r="C27" s="11" t="s">
        <v>103</v>
      </c>
      <c r="D27" s="98"/>
      <c r="E27" s="189"/>
      <c r="F27" s="189">
        <v>0</v>
      </c>
      <c r="G27" s="189">
        <v>0</v>
      </c>
      <c r="H27" s="98"/>
      <c r="I27" s="189">
        <v>0</v>
      </c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>
        <v>0</v>
      </c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0</v>
      </c>
      <c r="F29" s="46">
        <v>0</v>
      </c>
      <c r="G29" s="46">
        <v>0</v>
      </c>
      <c r="H29" s="98"/>
      <c r="I29" s="46">
        <v>56654302.940000005</v>
      </c>
      <c r="J29" s="46">
        <v>0</v>
      </c>
      <c r="K29" s="46">
        <v>56654302.940000005</v>
      </c>
      <c r="L29" s="98"/>
      <c r="M29" s="46">
        <v>-56654302.940000005</v>
      </c>
      <c r="N29" s="45"/>
    </row>
    <row r="30" spans="1:15">
      <c r="A30" s="117"/>
      <c r="B30" s="10">
        <v>17</v>
      </c>
      <c r="C30" s="11" t="s">
        <v>58</v>
      </c>
      <c r="D30" s="98"/>
      <c r="E30" s="189"/>
      <c r="F30" s="189">
        <v>0</v>
      </c>
      <c r="G30" s="189">
        <v>0</v>
      </c>
      <c r="H30" s="98"/>
      <c r="I30" s="189">
        <v>56654302.940000005</v>
      </c>
      <c r="J30" s="189">
        <v>0</v>
      </c>
      <c r="K30" s="189">
        <v>56654302.940000005</v>
      </c>
      <c r="L30" s="98"/>
      <c r="M30" s="208">
        <v>-56654302.940000005</v>
      </c>
      <c r="N30" s="50" t="s">
        <v>38</v>
      </c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3549826323.3600006</v>
      </c>
      <c r="F37" s="30">
        <v>0</v>
      </c>
      <c r="G37" s="30">
        <v>3549826323.3600006</v>
      </c>
      <c r="I37" s="30">
        <v>4129882412.48</v>
      </c>
      <c r="J37" s="30">
        <v>0</v>
      </c>
      <c r="K37" s="30">
        <v>4129882412.48</v>
      </c>
      <c r="M37" s="30">
        <v>-580056089.12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54"/>
      <c r="B42" s="85"/>
      <c r="C42" s="84"/>
      <c r="D42" s="98"/>
      <c r="E42" s="131"/>
      <c r="F42" s="132"/>
      <c r="G42" s="176"/>
      <c r="J42" s="221" t="s">
        <v>208</v>
      </c>
      <c r="K42" s="221"/>
      <c r="L42" s="221"/>
      <c r="M42" s="221"/>
      <c r="N42" s="144" t="s">
        <v>26</v>
      </c>
    </row>
    <row r="43" spans="1:14" hidden="1">
      <c r="A43" s="54"/>
      <c r="B43" s="85"/>
      <c r="C43" s="84"/>
      <c r="D43" s="98"/>
      <c r="E43" s="131"/>
      <c r="F43" s="132"/>
      <c r="G43" s="176"/>
      <c r="J43" s="221" t="s">
        <v>207</v>
      </c>
      <c r="K43" s="221"/>
      <c r="L43" s="221"/>
      <c r="M43" s="221"/>
      <c r="N43" s="144" t="s">
        <v>26</v>
      </c>
    </row>
    <row r="44" spans="1:14" hidden="1">
      <c r="A44" s="54"/>
      <c r="B44" s="85"/>
      <c r="C44" s="84"/>
      <c r="D44" s="98"/>
      <c r="E44" s="131"/>
      <c r="F44" s="132"/>
      <c r="G44" s="176"/>
      <c r="J44" s="221"/>
      <c r="K44" s="221"/>
      <c r="L44" s="221"/>
      <c r="M44" s="221"/>
      <c r="N44" s="144"/>
    </row>
    <row r="45" spans="1:14" hidden="1">
      <c r="A45" s="54"/>
      <c r="B45" s="85"/>
      <c r="C45" s="84"/>
      <c r="D45" s="98"/>
      <c r="E45" s="131"/>
      <c r="F45" s="132"/>
      <c r="G45" s="176"/>
      <c r="J45" s="221"/>
      <c r="K45" s="221"/>
      <c r="L45" s="221"/>
      <c r="M45" s="221"/>
      <c r="N45" s="144"/>
    </row>
    <row r="46" spans="1:14" hidden="1">
      <c r="A46" s="54"/>
      <c r="B46" s="85"/>
      <c r="C46" s="84"/>
      <c r="D46" s="98"/>
      <c r="E46" s="131"/>
      <c r="F46" s="132"/>
      <c r="G46" s="93"/>
      <c r="J46" s="221"/>
      <c r="K46" s="221"/>
      <c r="L46" s="221"/>
      <c r="M46" s="221"/>
      <c r="N46" s="144"/>
    </row>
    <row r="47" spans="1:14" hidden="1">
      <c r="A47" s="54"/>
      <c r="B47" s="85"/>
      <c r="C47" s="84"/>
      <c r="D47" s="98"/>
      <c r="E47" s="131"/>
      <c r="F47" s="132"/>
      <c r="G47" s="93"/>
      <c r="J47" s="221"/>
      <c r="K47" s="221"/>
      <c r="L47" s="221"/>
      <c r="M47" s="221"/>
      <c r="N47" s="144"/>
    </row>
    <row r="48" spans="1:14" hidden="1">
      <c r="A48" s="54"/>
      <c r="B48" s="85"/>
      <c r="C48" s="84"/>
      <c r="D48" s="98"/>
      <c r="E48" s="131"/>
      <c r="F48" s="132"/>
      <c r="G48" s="93"/>
      <c r="J48" s="221"/>
      <c r="K48" s="221"/>
      <c r="L48" s="221"/>
      <c r="M48" s="221"/>
      <c r="N48" s="144"/>
    </row>
    <row r="49" spans="1:14" hidden="1">
      <c r="A49" s="54"/>
      <c r="B49" s="85"/>
      <c r="C49" s="84"/>
      <c r="D49" s="98"/>
      <c r="E49" s="131"/>
      <c r="F49" s="132"/>
      <c r="G49" s="93"/>
      <c r="J49" s="221"/>
      <c r="K49" s="221"/>
      <c r="L49" s="221"/>
      <c r="M49" s="221"/>
      <c r="N49" s="144"/>
    </row>
    <row r="50" spans="1:14" hidden="1">
      <c r="A50" s="54"/>
      <c r="B50" s="85"/>
      <c r="C50" s="84"/>
      <c r="D50" s="98"/>
      <c r="E50" s="131"/>
      <c r="F50" s="132"/>
      <c r="G50" s="93"/>
      <c r="J50" s="221"/>
      <c r="K50" s="221"/>
      <c r="L50" s="221"/>
      <c r="M50" s="221"/>
      <c r="N50" s="144"/>
    </row>
    <row r="51" spans="1:14" hidden="1">
      <c r="A51" s="54"/>
      <c r="B51" s="85"/>
      <c r="C51" s="84"/>
      <c r="D51" s="98"/>
      <c r="E51" s="131"/>
      <c r="F51" s="132"/>
      <c r="G51" s="93"/>
      <c r="J51" s="221"/>
      <c r="K51" s="221"/>
      <c r="L51" s="221"/>
      <c r="M51" s="221"/>
      <c r="N51" s="144"/>
    </row>
    <row r="52" spans="1:14" hidden="1">
      <c r="A52" s="54"/>
      <c r="B52" s="85"/>
      <c r="C52" s="84"/>
      <c r="D52" s="98"/>
      <c r="E52" s="131"/>
      <c r="F52" s="132"/>
      <c r="G52" s="93"/>
      <c r="J52" s="221"/>
      <c r="K52" s="221"/>
      <c r="L52" s="221"/>
      <c r="M52" s="221"/>
      <c r="N52" s="144"/>
    </row>
    <row r="53" spans="1:14" hidden="1">
      <c r="A53" s="54"/>
      <c r="B53" s="85"/>
      <c r="C53" s="84"/>
      <c r="D53" s="98"/>
      <c r="E53" s="131"/>
      <c r="F53" s="132"/>
      <c r="G53" s="93"/>
      <c r="J53" s="221"/>
      <c r="K53" s="221"/>
      <c r="L53" s="221"/>
      <c r="M53" s="221"/>
      <c r="N53" s="144"/>
    </row>
    <row r="54" spans="1:14" hidden="1">
      <c r="A54" s="54"/>
      <c r="B54" s="85"/>
      <c r="C54" s="84"/>
      <c r="D54" s="98"/>
      <c r="E54" s="131"/>
      <c r="F54" s="132"/>
      <c r="G54" s="93"/>
      <c r="J54" s="221"/>
      <c r="K54" s="221"/>
      <c r="L54" s="221"/>
      <c r="M54" s="221"/>
      <c r="N54" s="144"/>
    </row>
    <row r="55" spans="1:14" hidden="1">
      <c r="A55" s="54"/>
      <c r="B55" s="85"/>
      <c r="C55" s="84"/>
      <c r="D55" s="98"/>
      <c r="E55" s="131"/>
      <c r="F55" s="132"/>
      <c r="G55" s="93"/>
      <c r="J55" s="221"/>
      <c r="K55" s="221"/>
      <c r="L55" s="221"/>
      <c r="M55" s="221"/>
      <c r="N55" s="144"/>
    </row>
    <row r="56" spans="1:14" hidden="1">
      <c r="A56" s="54"/>
      <c r="B56" s="85"/>
      <c r="C56" s="84"/>
      <c r="D56" s="98"/>
      <c r="E56" s="131"/>
      <c r="F56" s="132"/>
      <c r="G56" s="93"/>
      <c r="J56" s="221"/>
      <c r="K56" s="221"/>
      <c r="L56" s="221"/>
      <c r="M56" s="221"/>
      <c r="N56" s="144"/>
    </row>
    <row r="57" spans="1:14" hidden="1">
      <c r="A57" s="54"/>
      <c r="B57" s="85"/>
      <c r="C57" s="84"/>
      <c r="D57" s="98"/>
      <c r="E57" s="131"/>
      <c r="F57" s="132"/>
      <c r="G57" s="93"/>
      <c r="J57" s="221"/>
      <c r="K57" s="221"/>
      <c r="L57" s="221"/>
      <c r="M57" s="221"/>
      <c r="N57" s="144"/>
    </row>
    <row r="58" spans="1:14" hidden="1">
      <c r="A58" s="54"/>
      <c r="B58" s="85"/>
      <c r="C58" s="84"/>
      <c r="D58" s="98"/>
      <c r="E58" s="131"/>
      <c r="F58" s="132"/>
      <c r="G58" s="93"/>
      <c r="J58" s="221"/>
      <c r="K58" s="221"/>
      <c r="L58" s="221"/>
      <c r="M58" s="221"/>
      <c r="N58" s="144"/>
    </row>
    <row r="59" spans="1:14" hidden="1">
      <c r="A59" s="54"/>
      <c r="B59" s="85"/>
      <c r="C59" s="84"/>
      <c r="D59" s="98"/>
      <c r="E59" s="131"/>
      <c r="F59" s="132"/>
      <c r="G59" s="135"/>
      <c r="J59" s="221"/>
      <c r="K59" s="221"/>
      <c r="L59" s="221"/>
      <c r="M59" s="221"/>
      <c r="N59" s="144"/>
    </row>
    <row r="60" spans="1:14" hidden="1">
      <c r="A60" s="54"/>
      <c r="B60" s="85"/>
      <c r="C60" s="84"/>
      <c r="D60" s="98"/>
      <c r="E60" s="131"/>
      <c r="F60" s="132"/>
      <c r="G60" s="93"/>
      <c r="J60" s="221"/>
      <c r="K60" s="221"/>
      <c r="L60" s="221"/>
      <c r="M60" s="221"/>
      <c r="N60" s="144"/>
    </row>
    <row r="61" spans="1:14" hidden="1">
      <c r="A61" s="54"/>
      <c r="B61" s="85"/>
      <c r="C61" s="84"/>
      <c r="D61" s="98"/>
      <c r="E61" s="131"/>
      <c r="F61" s="132"/>
      <c r="G61" s="93"/>
      <c r="J61" s="221"/>
      <c r="K61" s="221"/>
      <c r="L61" s="221"/>
      <c r="M61" s="221"/>
      <c r="N61" s="144"/>
    </row>
    <row r="62" spans="1:14" hidden="1">
      <c r="A62" s="54"/>
      <c r="B62" s="85"/>
      <c r="C62" s="84"/>
      <c r="D62" s="98"/>
      <c r="E62" s="131"/>
      <c r="F62" s="132"/>
      <c r="G62" s="93"/>
      <c r="J62" s="141"/>
      <c r="K62" s="141"/>
      <c r="L62" s="141"/>
      <c r="M62" s="141"/>
      <c r="N62" s="144"/>
    </row>
    <row r="63" spans="1:14" hidden="1">
      <c r="A63" s="54"/>
      <c r="B63" s="85"/>
      <c r="C63" s="84"/>
      <c r="D63" s="98"/>
      <c r="E63" s="131"/>
      <c r="F63" s="132"/>
      <c r="G63" s="93"/>
      <c r="J63" s="141"/>
      <c r="K63" s="141"/>
      <c r="L63" s="141"/>
      <c r="M63" s="141"/>
      <c r="N63" s="144"/>
    </row>
    <row r="64" spans="1:14" hidden="1">
      <c r="A64" s="54"/>
      <c r="B64" s="85"/>
      <c r="C64" s="84"/>
      <c r="D64" s="98"/>
      <c r="E64" s="131"/>
      <c r="F64" s="132"/>
      <c r="G64" s="93"/>
      <c r="J64" s="141"/>
      <c r="K64" s="141"/>
      <c r="L64" s="141"/>
      <c r="M64" s="141"/>
      <c r="N64" s="144"/>
    </row>
    <row r="65" spans="1:14" hidden="1">
      <c r="A65" s="54"/>
      <c r="B65" s="85"/>
      <c r="C65" s="84"/>
      <c r="D65" s="98"/>
      <c r="E65" s="131"/>
      <c r="F65" s="132"/>
      <c r="G65" s="93"/>
      <c r="J65" s="141"/>
      <c r="K65" s="141"/>
      <c r="L65" s="141"/>
      <c r="M65" s="141"/>
      <c r="N65" s="144"/>
    </row>
    <row r="66" spans="1:14" hidden="1">
      <c r="A66" s="54"/>
      <c r="B66" s="85"/>
      <c r="C66" s="84"/>
      <c r="D66" s="98"/>
      <c r="E66" s="131"/>
      <c r="F66" s="132"/>
      <c r="G66" s="93"/>
      <c r="J66" s="221"/>
      <c r="K66" s="221"/>
      <c r="L66" s="221"/>
      <c r="M66" s="221"/>
      <c r="N66" s="144"/>
    </row>
    <row r="67" spans="1:14" hidden="1">
      <c r="A67" s="54"/>
      <c r="B67" s="85"/>
      <c r="C67" s="84"/>
      <c r="D67" s="98"/>
      <c r="E67" s="131"/>
      <c r="F67" s="132"/>
      <c r="G67" s="93"/>
      <c r="J67" s="221"/>
      <c r="K67" s="221"/>
      <c r="L67" s="221"/>
      <c r="M67" s="221"/>
      <c r="N67" s="144"/>
    </row>
    <row r="68" spans="1:14" hidden="1">
      <c r="A68" s="54"/>
      <c r="B68" s="85"/>
      <c r="C68" s="84"/>
      <c r="D68" s="98"/>
      <c r="E68" s="131"/>
      <c r="F68" s="132"/>
      <c r="G68" s="93"/>
      <c r="J68" s="221"/>
      <c r="K68" s="221"/>
      <c r="L68" s="221"/>
      <c r="M68" s="221"/>
      <c r="N68" s="144"/>
    </row>
    <row r="69" spans="1:14" hidden="1">
      <c r="A69" s="54"/>
      <c r="B69" s="85"/>
      <c r="C69" s="84"/>
      <c r="D69" s="98"/>
      <c r="E69" s="131"/>
      <c r="F69" s="132"/>
      <c r="G69" s="93"/>
      <c r="J69" s="221"/>
      <c r="K69" s="221"/>
      <c r="L69" s="221"/>
      <c r="M69" s="221"/>
      <c r="N69" s="144"/>
    </row>
    <row r="70" spans="1:14" hidden="1">
      <c r="A70" s="54"/>
      <c r="B70" s="85"/>
      <c r="C70" s="84"/>
      <c r="D70" s="98"/>
      <c r="E70" s="131"/>
      <c r="F70" s="132"/>
      <c r="G70" s="93"/>
      <c r="J70" s="221"/>
      <c r="K70" s="221"/>
      <c r="L70" s="221"/>
      <c r="M70" s="221"/>
      <c r="N70" s="144"/>
    </row>
    <row r="71" spans="1:14" hidden="1">
      <c r="A71" s="54"/>
      <c r="B71" s="85"/>
      <c r="C71" s="84"/>
      <c r="D71" s="98"/>
      <c r="E71" s="131"/>
      <c r="F71" s="132"/>
      <c r="G71" s="93"/>
      <c r="J71" s="221"/>
      <c r="K71" s="221"/>
      <c r="L71" s="221"/>
      <c r="M71" s="221"/>
      <c r="N71" s="144"/>
    </row>
    <row r="72" spans="1:14" hidden="1">
      <c r="A72" s="54"/>
      <c r="B72" s="85"/>
      <c r="C72" s="84"/>
      <c r="D72" s="98"/>
      <c r="E72" s="131"/>
      <c r="F72" s="132"/>
      <c r="G72" s="93"/>
      <c r="J72" s="221"/>
      <c r="K72" s="221"/>
      <c r="L72" s="221"/>
      <c r="M72" s="221"/>
      <c r="N72" s="144"/>
    </row>
    <row r="73" spans="1:14" hidden="1">
      <c r="A73" s="54"/>
      <c r="B73" s="85"/>
      <c r="C73" s="84"/>
      <c r="D73" s="98"/>
      <c r="E73" s="131"/>
      <c r="F73" s="132"/>
      <c r="G73" s="93"/>
      <c r="J73" s="221"/>
      <c r="K73" s="221"/>
      <c r="L73" s="221"/>
      <c r="M73" s="221"/>
      <c r="N73" s="144"/>
    </row>
    <row r="74" spans="1:14" hidden="1">
      <c r="A74" s="54"/>
      <c r="B74" s="85"/>
      <c r="C74" s="84"/>
      <c r="D74" s="98"/>
      <c r="E74" s="131"/>
      <c r="F74" s="132"/>
      <c r="G74" s="93"/>
      <c r="J74" s="221"/>
      <c r="K74" s="221"/>
      <c r="L74" s="221"/>
      <c r="M74" s="221"/>
      <c r="N74" s="144"/>
    </row>
    <row r="75" spans="1:14" hidden="1">
      <c r="A75" s="54"/>
      <c r="B75" s="85"/>
      <c r="C75" s="84"/>
      <c r="D75" s="98"/>
      <c r="E75" s="131"/>
      <c r="F75" s="132"/>
      <c r="G75" s="93"/>
      <c r="J75" s="221"/>
      <c r="K75" s="221"/>
      <c r="L75" s="221"/>
      <c r="M75" s="221"/>
      <c r="N75" s="144"/>
    </row>
    <row r="76" spans="1:14" hidden="1">
      <c r="A76" s="54"/>
      <c r="B76" s="85"/>
      <c r="C76" s="84"/>
      <c r="D76" s="98"/>
      <c r="E76" s="131"/>
      <c r="F76" s="132"/>
      <c r="G76" s="93"/>
      <c r="J76" s="221"/>
      <c r="K76" s="221"/>
      <c r="L76" s="221"/>
      <c r="M76" s="221"/>
      <c r="N76" s="144"/>
    </row>
    <row r="77" spans="1:14" hidden="1">
      <c r="A77" s="54"/>
      <c r="B77" s="85"/>
      <c r="C77" s="84"/>
      <c r="D77" s="98"/>
      <c r="E77" s="131"/>
      <c r="F77" s="132"/>
      <c r="G77" s="93"/>
      <c r="J77" s="221"/>
      <c r="K77" s="221"/>
      <c r="L77" s="221"/>
      <c r="M77" s="221"/>
      <c r="N77" s="144"/>
    </row>
    <row r="78" spans="1:14" hidden="1">
      <c r="A78" s="54"/>
      <c r="B78" s="85"/>
      <c r="C78" s="84"/>
      <c r="D78" s="98"/>
      <c r="E78" s="131"/>
      <c r="F78" s="132"/>
      <c r="G78" s="93"/>
      <c r="J78" s="221"/>
      <c r="K78" s="221"/>
      <c r="L78" s="221"/>
      <c r="M78" s="221"/>
      <c r="N78" s="144"/>
    </row>
    <row r="79" spans="1:14" hidden="1">
      <c r="A79" s="54"/>
      <c r="B79" s="85"/>
      <c r="C79" s="84"/>
      <c r="D79" s="98"/>
      <c r="E79" s="131"/>
      <c r="F79" s="132"/>
      <c r="G79" s="93"/>
      <c r="J79" s="221"/>
      <c r="K79" s="221"/>
      <c r="L79" s="221"/>
      <c r="M79" s="221"/>
      <c r="N79" s="144"/>
    </row>
    <row r="80" spans="1:14" hidden="1">
      <c r="A80" s="54"/>
      <c r="B80" s="85"/>
      <c r="C80" s="84"/>
      <c r="D80" s="98"/>
      <c r="E80" s="131"/>
      <c r="F80" s="132"/>
      <c r="G80" s="93"/>
      <c r="J80" s="221"/>
      <c r="K80" s="221"/>
      <c r="L80" s="221"/>
      <c r="M80" s="221"/>
      <c r="N80" s="144"/>
    </row>
    <row r="81" spans="1:14" hidden="1">
      <c r="A81" s="54"/>
      <c r="B81" s="85"/>
      <c r="C81" s="84"/>
      <c r="D81" s="98"/>
      <c r="E81" s="131"/>
      <c r="F81" s="132"/>
      <c r="G81" s="93"/>
      <c r="J81" s="221"/>
      <c r="K81" s="221"/>
      <c r="L81" s="221"/>
      <c r="M81" s="221"/>
      <c r="N81" s="144"/>
    </row>
    <row r="82" spans="1:14" hidden="1">
      <c r="A82" s="54"/>
      <c r="B82" s="85"/>
      <c r="C82" s="84"/>
      <c r="D82" s="98"/>
      <c r="E82" s="131"/>
      <c r="F82" s="132"/>
      <c r="G82" s="93"/>
      <c r="J82" s="221"/>
      <c r="K82" s="221"/>
      <c r="L82" s="221"/>
      <c r="M82" s="221"/>
      <c r="N82" s="144"/>
    </row>
    <row r="83" spans="1:14" hidden="1">
      <c r="A83" s="54"/>
      <c r="B83" s="85"/>
      <c r="C83" s="84"/>
      <c r="D83" s="98"/>
      <c r="E83" s="131"/>
      <c r="F83" s="132"/>
      <c r="G83" s="93"/>
      <c r="J83" s="221"/>
      <c r="K83" s="221"/>
      <c r="L83" s="221"/>
      <c r="M83" s="221"/>
      <c r="N83" s="144"/>
    </row>
    <row r="84" spans="1:14" hidden="1">
      <c r="A84" s="54"/>
      <c r="B84" s="85"/>
      <c r="C84" s="84"/>
      <c r="D84" s="98"/>
      <c r="E84" s="131"/>
      <c r="F84" s="132"/>
      <c r="G84" s="93"/>
      <c r="J84" s="221"/>
      <c r="K84" s="221"/>
      <c r="L84" s="221"/>
      <c r="M84" s="221"/>
      <c r="N84" s="144"/>
    </row>
    <row r="85" spans="1:14" hidden="1">
      <c r="A85" s="54"/>
      <c r="B85" s="85"/>
      <c r="C85" s="84"/>
      <c r="D85" s="98"/>
      <c r="E85" s="131"/>
      <c r="F85" s="132"/>
      <c r="G85" s="93"/>
      <c r="J85" s="221"/>
      <c r="K85" s="221"/>
      <c r="L85" s="221"/>
      <c r="M85" s="221"/>
      <c r="N85" s="144"/>
    </row>
    <row r="86" spans="1:14" hidden="1">
      <c r="D86" s="98"/>
      <c r="E86" s="88"/>
      <c r="F86" s="128"/>
      <c r="G86" s="56"/>
      <c r="J86" s="141"/>
      <c r="K86" s="141"/>
      <c r="L86" s="141"/>
      <c r="M86" s="141"/>
      <c r="N86" s="144"/>
    </row>
    <row r="87" spans="1:14" hidden="1">
      <c r="D87" s="98"/>
      <c r="E87" s="88"/>
      <c r="F87" s="128"/>
      <c r="G87" s="56"/>
      <c r="J87" s="141"/>
      <c r="K87" s="141"/>
      <c r="L87" s="141"/>
      <c r="M87" s="141"/>
      <c r="N87" s="144"/>
    </row>
    <row r="88" spans="1:14" hidden="1">
      <c r="D88" s="98"/>
      <c r="E88" s="88"/>
      <c r="F88" s="128"/>
      <c r="G88" s="56"/>
      <c r="J88" s="141"/>
      <c r="K88" s="141"/>
      <c r="L88" s="141"/>
      <c r="M88" s="141"/>
      <c r="N88" s="144"/>
    </row>
    <row r="89" spans="1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73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6:M66"/>
    <mergeCell ref="J67:M67"/>
    <mergeCell ref="J68:M68"/>
    <mergeCell ref="J81:M81"/>
    <mergeCell ref="J82:M82"/>
    <mergeCell ref="J83:M83"/>
    <mergeCell ref="J84:M84"/>
    <mergeCell ref="J85:M85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34" priority="25" operator="containsText" text="ERROR">
      <formula>NOT(ISERROR(SEARCH("ERROR",F38)))</formula>
    </cfRule>
  </conditionalFormatting>
  <conditionalFormatting sqref="J38">
    <cfRule type="containsText" dxfId="233" priority="24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16"/>
  <sheetViews>
    <sheetView showGridLines="0" topLeftCell="E31" zoomScaleNormal="100" workbookViewId="0">
      <selection activeCell="F728" sqref="F728"/>
    </sheetView>
  </sheetViews>
  <sheetFormatPr defaultColWidth="11.54296875" defaultRowHeight="10"/>
  <cols>
    <col min="1" max="1" width="3.7265625" style="26" bestFit="1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hidden="1" customWidth="1"/>
    <col min="15" max="16384" width="11.54296875" style="34"/>
  </cols>
  <sheetData>
    <row r="2" spans="1:14" s="40" customFormat="1" ht="10.5">
      <c r="A2" s="26"/>
      <c r="B2" s="6"/>
      <c r="C2" s="17" t="s">
        <v>23</v>
      </c>
      <c r="D2" s="7"/>
      <c r="E2" s="16" t="s">
        <v>189</v>
      </c>
      <c r="F2" s="6"/>
      <c r="H2" s="7"/>
      <c r="J2" s="17" t="s">
        <v>20</v>
      </c>
      <c r="K2" s="16" t="s">
        <v>213</v>
      </c>
      <c r="L2" s="7"/>
      <c r="N2" s="26"/>
    </row>
    <row r="3" spans="1:14" ht="34.5" customHeight="1">
      <c r="C3" s="17" t="s">
        <v>60</v>
      </c>
      <c r="E3" s="34" t="s">
        <v>157</v>
      </c>
      <c r="F3" s="34"/>
      <c r="J3" s="17"/>
    </row>
    <row r="4" spans="1:14" ht="10.5">
      <c r="C4" s="5"/>
      <c r="F4" s="34"/>
    </row>
    <row r="5" spans="1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1:14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</row>
    <row r="7" spans="1:14" ht="11" thickTop="1">
      <c r="A7" s="117"/>
      <c r="B7" s="195" t="s">
        <v>106</v>
      </c>
      <c r="C7" s="195"/>
      <c r="D7" s="98"/>
      <c r="E7" s="73">
        <v>0</v>
      </c>
      <c r="F7" s="73">
        <v>0</v>
      </c>
      <c r="G7" s="73">
        <v>0</v>
      </c>
      <c r="H7" s="98"/>
      <c r="I7" s="73">
        <v>0</v>
      </c>
      <c r="J7" s="73">
        <v>0</v>
      </c>
      <c r="K7" s="73">
        <v>0</v>
      </c>
      <c r="L7" s="98"/>
      <c r="M7" s="73">
        <v>0</v>
      </c>
      <c r="N7" s="194"/>
    </row>
    <row r="8" spans="1:14" ht="33.75" customHeight="1">
      <c r="A8" s="117"/>
      <c r="B8" s="220" t="s">
        <v>105</v>
      </c>
      <c r="C8" s="220"/>
      <c r="D8" s="98"/>
      <c r="E8" s="46">
        <v>0</v>
      </c>
      <c r="F8" s="46">
        <v>0</v>
      </c>
      <c r="G8" s="46">
        <v>0</v>
      </c>
      <c r="H8" s="98"/>
      <c r="I8" s="46">
        <v>0</v>
      </c>
      <c r="J8" s="46">
        <v>0</v>
      </c>
      <c r="K8" s="46">
        <v>0</v>
      </c>
      <c r="L8" s="98"/>
      <c r="M8" s="46">
        <v>0</v>
      </c>
      <c r="N8" s="45"/>
    </row>
    <row r="9" spans="1:14">
      <c r="A9" s="117"/>
      <c r="B9" s="2">
        <v>1</v>
      </c>
      <c r="C9" s="8" t="s">
        <v>87</v>
      </c>
      <c r="D9" s="98"/>
      <c r="E9" s="56"/>
      <c r="F9" s="56">
        <v>0</v>
      </c>
      <c r="G9" s="56">
        <v>0</v>
      </c>
      <c r="H9" s="98"/>
      <c r="I9" s="56"/>
      <c r="J9" s="56">
        <v>0</v>
      </c>
      <c r="K9" s="56">
        <v>0</v>
      </c>
      <c r="L9" s="98"/>
      <c r="M9" s="56">
        <v>0</v>
      </c>
      <c r="N9" s="51"/>
    </row>
    <row r="10" spans="1:14" ht="10.5">
      <c r="A10" s="54"/>
      <c r="B10" s="67" t="s">
        <v>107</v>
      </c>
      <c r="C10" s="67"/>
      <c r="D10" s="49"/>
      <c r="E10" s="73">
        <v>7685739266.7600002</v>
      </c>
      <c r="F10" s="73">
        <v>-249898285.80000007</v>
      </c>
      <c r="G10" s="73">
        <v>7435840980.96</v>
      </c>
      <c r="H10" s="49"/>
      <c r="I10" s="73">
        <v>10799215979.880001</v>
      </c>
      <c r="J10" s="73">
        <v>-3358860249.9200001</v>
      </c>
      <c r="K10" s="73">
        <v>7440355729.96</v>
      </c>
      <c r="L10" s="49"/>
      <c r="M10" s="73">
        <v>-4514749</v>
      </c>
      <c r="N10" s="66"/>
    </row>
    <row r="11" spans="1:14" ht="44.25" customHeight="1">
      <c r="B11" s="220" t="s">
        <v>88</v>
      </c>
      <c r="C11" s="220"/>
      <c r="D11" s="49"/>
      <c r="E11" s="46">
        <v>6841986309.9200001</v>
      </c>
      <c r="F11" s="46">
        <v>316887120</v>
      </c>
      <c r="G11" s="46">
        <v>7158873429.9200001</v>
      </c>
      <c r="H11" s="49"/>
      <c r="I11" s="46">
        <v>7127152719.9200001</v>
      </c>
      <c r="J11" s="46">
        <v>0</v>
      </c>
      <c r="K11" s="46">
        <v>7127152719.9200001</v>
      </c>
      <c r="L11" s="49"/>
      <c r="M11" s="46">
        <v>31720710</v>
      </c>
      <c r="N11" s="45"/>
    </row>
    <row r="12" spans="1:14">
      <c r="B12" s="10">
        <v>1</v>
      </c>
      <c r="C12" s="11" t="s">
        <v>89</v>
      </c>
      <c r="E12" s="57">
        <v>246806060</v>
      </c>
      <c r="F12" s="189">
        <v>16647120</v>
      </c>
      <c r="G12" s="12">
        <v>263453180</v>
      </c>
      <c r="I12" s="57"/>
      <c r="J12" s="189">
        <v>221416920</v>
      </c>
      <c r="K12" s="12">
        <v>221416920</v>
      </c>
      <c r="M12" s="57">
        <v>42036260</v>
      </c>
      <c r="N12" s="15" t="s">
        <v>39</v>
      </c>
    </row>
    <row r="13" spans="1:14">
      <c r="B13" s="2">
        <v>2</v>
      </c>
      <c r="C13" s="8" t="s">
        <v>90</v>
      </c>
      <c r="E13" s="13"/>
      <c r="F13" s="13">
        <v>0</v>
      </c>
      <c r="G13" s="13">
        <v>0</v>
      </c>
      <c r="I13" s="56">
        <v>221416920</v>
      </c>
      <c r="J13" s="56">
        <v>-221416920</v>
      </c>
      <c r="K13" s="13">
        <v>0</v>
      </c>
      <c r="M13" s="13">
        <v>0</v>
      </c>
      <c r="N13" s="29"/>
    </row>
    <row r="14" spans="1:14">
      <c r="B14" s="10">
        <v>3</v>
      </c>
      <c r="C14" s="11" t="s">
        <v>91</v>
      </c>
      <c r="E14" s="57"/>
      <c r="F14" s="12">
        <v>0</v>
      </c>
      <c r="G14" s="12">
        <v>0</v>
      </c>
      <c r="I14" s="57"/>
      <c r="J14" s="12">
        <v>0</v>
      </c>
      <c r="K14" s="12">
        <v>0</v>
      </c>
      <c r="M14" s="12">
        <v>0</v>
      </c>
      <c r="N14" s="15"/>
    </row>
    <row r="15" spans="1:14">
      <c r="B15" s="2">
        <v>4</v>
      </c>
      <c r="C15" s="8" t="s">
        <v>92</v>
      </c>
      <c r="E15" s="13"/>
      <c r="F15" s="13">
        <v>0</v>
      </c>
      <c r="G15" s="13">
        <v>0</v>
      </c>
      <c r="I15" s="56"/>
      <c r="J15" s="13">
        <v>0</v>
      </c>
      <c r="K15" s="13">
        <v>0</v>
      </c>
      <c r="M15" s="13">
        <v>0</v>
      </c>
      <c r="N15" s="29"/>
    </row>
    <row r="16" spans="1:14">
      <c r="B16" s="10">
        <v>5</v>
      </c>
      <c r="C16" s="11" t="s">
        <v>93</v>
      </c>
      <c r="E16" s="12"/>
      <c r="F16" s="12">
        <v>0</v>
      </c>
      <c r="G16" s="12">
        <v>0</v>
      </c>
      <c r="I16" s="57"/>
      <c r="J16" s="12">
        <v>0</v>
      </c>
      <c r="K16" s="12">
        <v>0</v>
      </c>
      <c r="M16" s="12">
        <v>0</v>
      </c>
      <c r="N16" s="15"/>
    </row>
    <row r="17" spans="1:15">
      <c r="B17" s="2">
        <v>6</v>
      </c>
      <c r="C17" s="8" t="s">
        <v>94</v>
      </c>
      <c r="E17" s="13">
        <v>3236320000</v>
      </c>
      <c r="F17" s="56">
        <v>300240000</v>
      </c>
      <c r="G17" s="13">
        <v>3536560000</v>
      </c>
      <c r="I17" s="56">
        <v>3536560000</v>
      </c>
      <c r="J17" s="13">
        <v>0</v>
      </c>
      <c r="K17" s="13">
        <v>3536560000</v>
      </c>
      <c r="M17" s="13">
        <v>0</v>
      </c>
      <c r="N17" s="29"/>
    </row>
    <row r="18" spans="1:15" ht="33.75" customHeight="1">
      <c r="B18" s="10">
        <v>7</v>
      </c>
      <c r="C18" s="11" t="s">
        <v>95</v>
      </c>
      <c r="E18" s="12"/>
      <c r="F18" s="189">
        <v>0</v>
      </c>
      <c r="G18" s="12">
        <v>0</v>
      </c>
      <c r="I18" s="57"/>
      <c r="J18" s="12">
        <v>0</v>
      </c>
      <c r="K18" s="12">
        <v>0</v>
      </c>
      <c r="M18" s="12">
        <v>0</v>
      </c>
      <c r="N18" s="15"/>
    </row>
    <row r="19" spans="1:15" s="40" customFormat="1">
      <c r="A19" s="117"/>
      <c r="B19" s="2">
        <v>8</v>
      </c>
      <c r="C19" s="8" t="s">
        <v>96</v>
      </c>
      <c r="D19" s="98"/>
      <c r="E19" s="56">
        <v>3358860249.9200001</v>
      </c>
      <c r="F19" s="56">
        <v>0</v>
      </c>
      <c r="G19" s="56">
        <v>3358860249.9200001</v>
      </c>
      <c r="H19" s="98"/>
      <c r="I19" s="56">
        <v>3358860249.9200001</v>
      </c>
      <c r="J19" s="56">
        <v>0</v>
      </c>
      <c r="K19" s="56">
        <v>3358860249.9200001</v>
      </c>
      <c r="L19" s="98"/>
      <c r="M19" s="56">
        <v>0</v>
      </c>
      <c r="N19" s="51" t="s">
        <v>75</v>
      </c>
    </row>
    <row r="20" spans="1:15" s="40" customFormat="1">
      <c r="A20" s="117"/>
      <c r="B20" s="10">
        <v>9</v>
      </c>
      <c r="C20" s="11" t="s">
        <v>97</v>
      </c>
      <c r="D20" s="98"/>
      <c r="E20" s="189"/>
      <c r="F20" s="189">
        <v>0</v>
      </c>
      <c r="G20" s="189">
        <v>0</v>
      </c>
      <c r="H20" s="98"/>
      <c r="I20" s="189"/>
      <c r="J20" s="189">
        <v>0</v>
      </c>
      <c r="K20" s="189">
        <v>0</v>
      </c>
      <c r="L20" s="98"/>
      <c r="M20" s="189">
        <v>0</v>
      </c>
      <c r="N20" s="50"/>
    </row>
    <row r="21" spans="1:15" s="40" customFormat="1">
      <c r="A21" s="117"/>
      <c r="B21" s="2">
        <v>10</v>
      </c>
      <c r="C21" s="8" t="s">
        <v>98</v>
      </c>
      <c r="D21" s="98"/>
      <c r="E21" s="56"/>
      <c r="F21" s="56">
        <v>0</v>
      </c>
      <c r="G21" s="56">
        <v>0</v>
      </c>
      <c r="H21" s="98"/>
      <c r="I21" s="56"/>
      <c r="J21" s="56">
        <v>0</v>
      </c>
      <c r="K21" s="56">
        <v>0</v>
      </c>
      <c r="L21" s="98"/>
      <c r="M21" s="56">
        <v>0</v>
      </c>
      <c r="N21" s="51"/>
    </row>
    <row r="22" spans="1:15">
      <c r="A22" s="117"/>
      <c r="B22" s="10">
        <v>11</v>
      </c>
      <c r="C22" s="11" t="s">
        <v>54</v>
      </c>
      <c r="D22" s="98"/>
      <c r="E22" s="189"/>
      <c r="F22" s="189">
        <v>0</v>
      </c>
      <c r="G22" s="189">
        <v>0</v>
      </c>
      <c r="H22" s="98"/>
      <c r="I22" s="189">
        <v>10315550</v>
      </c>
      <c r="J22" s="189">
        <v>0</v>
      </c>
      <c r="K22" s="189">
        <v>10315550</v>
      </c>
      <c r="L22" s="98"/>
      <c r="M22" s="189">
        <v>-10315550</v>
      </c>
      <c r="N22" s="50" t="s">
        <v>38</v>
      </c>
    </row>
    <row r="23" spans="1:15" ht="32.25" customHeight="1">
      <c r="A23" s="117"/>
      <c r="B23" s="220" t="s">
        <v>99</v>
      </c>
      <c r="C23" s="220"/>
      <c r="D23" s="98"/>
      <c r="E23" s="46">
        <v>20221085</v>
      </c>
      <c r="F23" s="46">
        <v>0</v>
      </c>
      <c r="G23" s="46">
        <v>20221085</v>
      </c>
      <c r="H23" s="98"/>
      <c r="I23" s="46">
        <v>3415316793.9200001</v>
      </c>
      <c r="J23" s="46">
        <v>-3358860249.9200001</v>
      </c>
      <c r="K23" s="46">
        <v>56456544</v>
      </c>
      <c r="L23" s="98"/>
      <c r="M23" s="46">
        <v>-36235459</v>
      </c>
      <c r="N23" s="45"/>
    </row>
    <row r="24" spans="1:15">
      <c r="A24" s="117"/>
      <c r="B24" s="2">
        <v>12</v>
      </c>
      <c r="C24" s="8" t="s">
        <v>100</v>
      </c>
      <c r="D24" s="98"/>
      <c r="E24" s="56">
        <v>4946317</v>
      </c>
      <c r="F24" s="56">
        <v>0</v>
      </c>
      <c r="G24" s="56">
        <v>4946317</v>
      </c>
      <c r="H24" s="98"/>
      <c r="I24" s="56">
        <v>53690889</v>
      </c>
      <c r="J24" s="56">
        <v>0</v>
      </c>
      <c r="K24" s="56">
        <v>53690889</v>
      </c>
      <c r="L24" s="98"/>
      <c r="M24" s="56">
        <v>-48744572</v>
      </c>
      <c r="N24" s="51" t="s">
        <v>38</v>
      </c>
      <c r="O24" s="121"/>
    </row>
    <row r="25" spans="1:15">
      <c r="A25" s="117"/>
      <c r="B25" s="10">
        <v>13</v>
      </c>
      <c r="C25" s="11" t="s">
        <v>101</v>
      </c>
      <c r="D25" s="98"/>
      <c r="E25" s="189">
        <v>11790030</v>
      </c>
      <c r="F25" s="189">
        <v>0</v>
      </c>
      <c r="G25" s="189">
        <v>11790030</v>
      </c>
      <c r="H25" s="98"/>
      <c r="I25" s="189">
        <v>3358860249.9200001</v>
      </c>
      <c r="J25" s="189">
        <v>-3358860249.9200001</v>
      </c>
      <c r="K25" s="189">
        <v>0</v>
      </c>
      <c r="L25" s="98"/>
      <c r="M25" s="189">
        <v>11790030</v>
      </c>
      <c r="N25" s="50" t="s">
        <v>39</v>
      </c>
    </row>
    <row r="26" spans="1:15">
      <c r="A26" s="117"/>
      <c r="B26" s="2">
        <v>14</v>
      </c>
      <c r="C26" s="8" t="s">
        <v>102</v>
      </c>
      <c r="D26" s="98"/>
      <c r="E26" s="56">
        <v>3484738</v>
      </c>
      <c r="F26" s="56">
        <v>0</v>
      </c>
      <c r="G26" s="56">
        <v>3484738</v>
      </c>
      <c r="H26" s="98"/>
      <c r="I26" s="56">
        <v>2765655</v>
      </c>
      <c r="J26" s="56">
        <v>0</v>
      </c>
      <c r="K26" s="56">
        <v>2765655</v>
      </c>
      <c r="L26" s="98"/>
      <c r="M26" s="56">
        <v>719083</v>
      </c>
      <c r="N26" s="51" t="s">
        <v>75</v>
      </c>
    </row>
    <row r="27" spans="1:15">
      <c r="A27" s="117"/>
      <c r="B27" s="10">
        <v>15</v>
      </c>
      <c r="C27" s="11" t="s">
        <v>103</v>
      </c>
      <c r="D27" s="98"/>
      <c r="E27" s="189">
        <v>0</v>
      </c>
      <c r="F27" s="189">
        <v>0</v>
      </c>
      <c r="G27" s="189">
        <v>0</v>
      </c>
      <c r="H27" s="98"/>
      <c r="I27" s="189"/>
      <c r="J27" s="189">
        <v>0</v>
      </c>
      <c r="K27" s="189">
        <v>0</v>
      </c>
      <c r="L27" s="98"/>
      <c r="M27" s="189">
        <v>0</v>
      </c>
      <c r="N27" s="50"/>
    </row>
    <row r="28" spans="1:15">
      <c r="A28" s="117"/>
      <c r="B28" s="2">
        <v>16</v>
      </c>
      <c r="C28" s="8" t="s">
        <v>239</v>
      </c>
      <c r="D28" s="98"/>
      <c r="E28" s="56"/>
      <c r="F28" s="56">
        <v>0</v>
      </c>
      <c r="G28" s="56">
        <v>0</v>
      </c>
      <c r="H28" s="98"/>
      <c r="I28" s="56"/>
      <c r="J28" s="56">
        <v>0</v>
      </c>
      <c r="K28" s="56">
        <v>0</v>
      </c>
      <c r="L28" s="98"/>
      <c r="M28" s="56">
        <v>0</v>
      </c>
      <c r="N28" s="51"/>
    </row>
    <row r="29" spans="1:15" ht="10.5">
      <c r="A29" s="117"/>
      <c r="B29" s="44" t="s">
        <v>104</v>
      </c>
      <c r="C29" s="43"/>
      <c r="D29" s="98"/>
      <c r="E29" s="46">
        <v>823531871.84000003</v>
      </c>
      <c r="F29" s="46">
        <v>-566785405.80000007</v>
      </c>
      <c r="G29" s="46">
        <v>256746466.03999996</v>
      </c>
      <c r="H29" s="98"/>
      <c r="I29" s="46">
        <v>256746466.04000002</v>
      </c>
      <c r="J29" s="46">
        <v>0</v>
      </c>
      <c r="K29" s="46">
        <v>256746466.04000002</v>
      </c>
      <c r="L29" s="98"/>
      <c r="M29" s="46">
        <v>0</v>
      </c>
      <c r="N29" s="45"/>
    </row>
    <row r="30" spans="1:15">
      <c r="A30" s="117"/>
      <c r="B30" s="10">
        <v>17</v>
      </c>
      <c r="C30" s="11" t="s">
        <v>58</v>
      </c>
      <c r="D30" s="98"/>
      <c r="E30" s="189">
        <v>823531871.84000003</v>
      </c>
      <c r="F30" s="189">
        <v>-566785405.80000007</v>
      </c>
      <c r="G30" s="189">
        <v>256746466.03999996</v>
      </c>
      <c r="H30" s="98"/>
      <c r="I30" s="189">
        <v>256746466.04000002</v>
      </c>
      <c r="J30" s="189">
        <v>0</v>
      </c>
      <c r="K30" s="189">
        <v>256746466.04000002</v>
      </c>
      <c r="L30" s="98"/>
      <c r="M30" s="189">
        <v>0</v>
      </c>
      <c r="N30" s="50"/>
    </row>
    <row r="31" spans="1:15" ht="10.5">
      <c r="B31" s="44" t="s">
        <v>82</v>
      </c>
      <c r="C31" s="112"/>
      <c r="D31" s="49"/>
      <c r="E31" s="46">
        <v>0</v>
      </c>
      <c r="F31" s="46">
        <v>0</v>
      </c>
      <c r="G31" s="46">
        <v>0</v>
      </c>
      <c r="H31" s="49"/>
      <c r="I31" s="46">
        <v>0</v>
      </c>
      <c r="J31" s="46">
        <v>0</v>
      </c>
      <c r="K31" s="46">
        <v>0</v>
      </c>
      <c r="L31" s="49"/>
      <c r="M31" s="46">
        <v>0</v>
      </c>
      <c r="N31" s="45"/>
    </row>
    <row r="32" spans="1:15">
      <c r="B32" s="2">
        <v>18</v>
      </c>
      <c r="C32" s="8" t="s">
        <v>59</v>
      </c>
      <c r="D32" s="98"/>
      <c r="E32" s="56"/>
      <c r="F32" s="56">
        <v>0</v>
      </c>
      <c r="G32" s="56">
        <v>0</v>
      </c>
      <c r="H32" s="98"/>
      <c r="I32" s="56"/>
      <c r="J32" s="56">
        <v>0</v>
      </c>
      <c r="K32" s="56">
        <v>0</v>
      </c>
      <c r="L32" s="98"/>
      <c r="M32" s="56">
        <v>0</v>
      </c>
      <c r="N32" s="51"/>
    </row>
    <row r="33" spans="1:14" ht="10.5">
      <c r="B33" s="71" t="s">
        <v>48</v>
      </c>
      <c r="C33" s="72"/>
      <c r="D33" s="49"/>
      <c r="E33" s="73">
        <v>0</v>
      </c>
      <c r="F33" s="73">
        <v>0</v>
      </c>
      <c r="G33" s="73">
        <v>0</v>
      </c>
      <c r="H33" s="49"/>
      <c r="I33" s="73">
        <v>0</v>
      </c>
      <c r="J33" s="73">
        <v>0</v>
      </c>
      <c r="K33" s="73">
        <v>0</v>
      </c>
      <c r="L33" s="49"/>
      <c r="M33" s="73">
        <v>0</v>
      </c>
      <c r="N33" s="72"/>
    </row>
    <row r="34" spans="1:14" ht="10.5">
      <c r="B34" s="44" t="s">
        <v>108</v>
      </c>
      <c r="C34" s="43"/>
      <c r="D34" s="49"/>
      <c r="E34" s="46">
        <v>0</v>
      </c>
      <c r="F34" s="46">
        <v>0</v>
      </c>
      <c r="G34" s="46">
        <v>0</v>
      </c>
      <c r="H34" s="49"/>
      <c r="I34" s="46">
        <v>0</v>
      </c>
      <c r="J34" s="46">
        <v>0</v>
      </c>
      <c r="K34" s="46">
        <v>0</v>
      </c>
      <c r="L34" s="49"/>
      <c r="M34" s="46">
        <v>0</v>
      </c>
      <c r="N34" s="45"/>
    </row>
    <row r="35" spans="1:14">
      <c r="B35" s="10">
        <v>19</v>
      </c>
      <c r="C35" s="11" t="s">
        <v>61</v>
      </c>
      <c r="D35" s="49"/>
      <c r="E35" s="57"/>
      <c r="F35" s="57">
        <v>0</v>
      </c>
      <c r="G35" s="57">
        <v>0</v>
      </c>
      <c r="H35" s="49"/>
      <c r="I35" s="145"/>
      <c r="J35" s="145"/>
      <c r="K35" s="145"/>
      <c r="L35" s="49"/>
      <c r="M35" s="145"/>
      <c r="N35" s="146"/>
    </row>
    <row r="36" spans="1:14" ht="10.5" thickBot="1">
      <c r="B36" s="2">
        <v>20</v>
      </c>
      <c r="C36" s="8" t="s">
        <v>62</v>
      </c>
      <c r="E36" s="13"/>
      <c r="F36" s="13">
        <v>0</v>
      </c>
      <c r="G36" s="13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7685739266.7600002</v>
      </c>
      <c r="F37" s="30">
        <v>-249898285.80000007</v>
      </c>
      <c r="G37" s="30">
        <v>7435840980.96</v>
      </c>
      <c r="I37" s="30">
        <v>10799215979.880001</v>
      </c>
      <c r="J37" s="30">
        <v>-3358860249.9200001</v>
      </c>
      <c r="K37" s="30">
        <v>7440355729.96</v>
      </c>
      <c r="M37" s="30">
        <v>-4514749</v>
      </c>
      <c r="N37" s="30"/>
    </row>
    <row r="38" spans="1:14">
      <c r="F38" s="3" t="s">
        <v>240</v>
      </c>
      <c r="J38" s="3" t="s">
        <v>240</v>
      </c>
    </row>
    <row r="39" spans="1:14">
      <c r="F39" s="34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207</v>
      </c>
      <c r="B42" s="122"/>
      <c r="C42" s="121" t="s">
        <v>9</v>
      </c>
      <c r="D42" s="98"/>
      <c r="E42" s="88"/>
      <c r="F42" s="128"/>
      <c r="G42" s="176">
        <v>16647120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212</v>
      </c>
      <c r="B43" s="122"/>
      <c r="C43" s="121" t="s">
        <v>9</v>
      </c>
      <c r="D43" s="98"/>
      <c r="E43" s="88" t="s">
        <v>215</v>
      </c>
      <c r="F43" s="128">
        <v>42312</v>
      </c>
      <c r="G43" s="176">
        <v>300240000</v>
      </c>
      <c r="J43" s="221" t="s">
        <v>208</v>
      </c>
      <c r="K43" s="221"/>
      <c r="L43" s="221"/>
      <c r="M43" s="221"/>
      <c r="N43" s="144" t="s">
        <v>26</v>
      </c>
    </row>
    <row r="44" spans="1:14" hidden="1">
      <c r="A44" s="54" t="s">
        <v>204</v>
      </c>
      <c r="B44" s="53"/>
      <c r="C44" s="62" t="s">
        <v>25</v>
      </c>
      <c r="D44" s="98"/>
      <c r="E44" s="128" t="s">
        <v>216</v>
      </c>
      <c r="F44" s="128">
        <v>42230</v>
      </c>
      <c r="G44" s="176">
        <v>-628351149.80000007</v>
      </c>
      <c r="J44" s="221" t="s">
        <v>207</v>
      </c>
      <c r="K44" s="221"/>
      <c r="L44" s="221"/>
      <c r="M44" s="221"/>
      <c r="N44" s="144" t="s">
        <v>26</v>
      </c>
    </row>
    <row r="45" spans="1:14" hidden="1">
      <c r="A45" s="54" t="s">
        <v>204</v>
      </c>
      <c r="B45" s="53"/>
      <c r="C45" s="121" t="s">
        <v>9</v>
      </c>
      <c r="D45" s="98"/>
      <c r="E45" s="88"/>
      <c r="F45" s="128"/>
      <c r="G45" s="176">
        <v>28753344</v>
      </c>
      <c r="J45" s="221"/>
      <c r="K45" s="221"/>
      <c r="L45" s="221"/>
      <c r="M45" s="221"/>
      <c r="N45" s="144"/>
    </row>
    <row r="46" spans="1:14" hidden="1">
      <c r="A46" s="117" t="s">
        <v>204</v>
      </c>
      <c r="B46" s="53"/>
      <c r="C46" s="121" t="s">
        <v>9</v>
      </c>
      <c r="D46" s="98"/>
      <c r="E46" s="88"/>
      <c r="F46" s="128"/>
      <c r="G46" s="56">
        <v>31884000</v>
      </c>
      <c r="J46" s="221"/>
      <c r="K46" s="221"/>
      <c r="L46" s="221"/>
      <c r="M46" s="221"/>
      <c r="N46" s="144"/>
    </row>
    <row r="47" spans="1:14" hidden="1">
      <c r="A47" s="117" t="s">
        <v>204</v>
      </c>
      <c r="B47" s="53"/>
      <c r="C47" s="121" t="s">
        <v>9</v>
      </c>
      <c r="D47" s="98"/>
      <c r="E47" s="88"/>
      <c r="F47" s="128"/>
      <c r="G47" s="56">
        <v>928400</v>
      </c>
      <c r="J47" s="221"/>
      <c r="K47" s="221"/>
      <c r="L47" s="221"/>
      <c r="M47" s="221"/>
      <c r="N47" s="144"/>
    </row>
    <row r="48" spans="1:14" hidden="1">
      <c r="A48" s="54"/>
      <c r="B48" s="53"/>
      <c r="C48" s="62"/>
      <c r="D48" s="98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54"/>
      <c r="B49" s="53"/>
      <c r="C49" s="62"/>
      <c r="D49" s="98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54"/>
      <c r="B50" s="53"/>
      <c r="C50" s="62"/>
      <c r="D50" s="98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A51" s="54"/>
      <c r="B51" s="53"/>
      <c r="C51" s="62"/>
      <c r="D51" s="98"/>
      <c r="E51" s="88"/>
      <c r="F51" s="128"/>
      <c r="G51" s="56"/>
      <c r="J51" s="221"/>
      <c r="K51" s="221"/>
      <c r="L51" s="221"/>
      <c r="M51" s="221"/>
      <c r="N51" s="144"/>
    </row>
    <row r="52" spans="1:14" hidden="1">
      <c r="A52" s="54"/>
      <c r="B52" s="53"/>
      <c r="C52" s="62"/>
      <c r="D52" s="98"/>
      <c r="E52" s="88"/>
      <c r="F52" s="128"/>
      <c r="G52" s="56"/>
      <c r="J52" s="221"/>
      <c r="K52" s="221"/>
      <c r="L52" s="221"/>
      <c r="M52" s="221"/>
      <c r="N52" s="144"/>
    </row>
    <row r="53" spans="1:14" hidden="1">
      <c r="A53" s="54"/>
      <c r="B53" s="53"/>
      <c r="C53" s="62"/>
      <c r="D53" s="98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A54" s="54"/>
      <c r="B54" s="53"/>
      <c r="C54" s="62"/>
      <c r="D54" s="98"/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A55" s="54"/>
      <c r="B55" s="53"/>
      <c r="C55" s="62"/>
      <c r="D55" s="98"/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A56" s="54"/>
      <c r="B56" s="53"/>
      <c r="C56" s="62"/>
      <c r="D56" s="98"/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A57" s="54"/>
      <c r="B57" s="53"/>
      <c r="C57" s="62"/>
      <c r="D57" s="98"/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A58" s="54"/>
      <c r="B58" s="53"/>
      <c r="C58" s="62"/>
      <c r="D58" s="98"/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A59" s="54"/>
      <c r="B59" s="53"/>
      <c r="C59" s="62"/>
      <c r="D59" s="98"/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A60" s="54"/>
      <c r="B60" s="53"/>
      <c r="C60" s="62"/>
      <c r="D60" s="98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54"/>
      <c r="B61" s="53"/>
      <c r="C61" s="62"/>
      <c r="D61" s="98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54"/>
      <c r="B62" s="53"/>
      <c r="C62" s="62"/>
      <c r="D62" s="98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A63" s="54"/>
      <c r="B63" s="53"/>
      <c r="C63" s="62"/>
      <c r="D63" s="98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54"/>
      <c r="B64" s="53"/>
      <c r="C64" s="62"/>
      <c r="D64" s="98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54"/>
      <c r="B65" s="53"/>
      <c r="C65" s="62"/>
      <c r="D65" s="98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54"/>
      <c r="B66" s="53"/>
      <c r="C66" s="62"/>
      <c r="D66" s="98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54"/>
      <c r="B67" s="53"/>
      <c r="C67" s="62"/>
      <c r="D67" s="98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54"/>
      <c r="B68" s="53"/>
      <c r="C68" s="62"/>
      <c r="D68" s="98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54"/>
      <c r="B69" s="53"/>
      <c r="C69" s="62"/>
      <c r="D69" s="98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54"/>
      <c r="B70" s="53"/>
      <c r="C70" s="62"/>
      <c r="D70" s="98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54"/>
      <c r="B71" s="53"/>
      <c r="C71" s="62"/>
      <c r="D71" s="98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54"/>
      <c r="B72" s="53"/>
      <c r="C72" s="62"/>
      <c r="D72" s="98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54"/>
      <c r="B73" s="53"/>
      <c r="C73" s="62"/>
      <c r="D73" s="98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54"/>
      <c r="B74" s="53"/>
      <c r="C74" s="62"/>
      <c r="D74" s="98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54"/>
      <c r="B75" s="53"/>
      <c r="C75" s="62"/>
      <c r="D75" s="98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54"/>
      <c r="B76" s="53"/>
      <c r="C76" s="62"/>
      <c r="D76" s="98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D77" s="98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D78" s="98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D79" s="98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D80" s="98"/>
      <c r="E80" s="88"/>
      <c r="F80" s="128"/>
      <c r="G80" s="56"/>
      <c r="J80" s="221"/>
      <c r="K80" s="221"/>
      <c r="L80" s="221"/>
      <c r="M80" s="221"/>
      <c r="N80" s="144"/>
    </row>
    <row r="81" spans="4:14" hidden="1">
      <c r="D81" s="98"/>
      <c r="E81" s="88"/>
      <c r="F81" s="128"/>
      <c r="G81" s="56"/>
      <c r="J81" s="221"/>
      <c r="K81" s="221"/>
      <c r="L81" s="221"/>
      <c r="M81" s="221"/>
      <c r="N81" s="144"/>
    </row>
    <row r="82" spans="4:14" hidden="1">
      <c r="D82" s="98"/>
      <c r="E82" s="88"/>
      <c r="F82" s="128"/>
      <c r="G82" s="56"/>
      <c r="J82" s="221"/>
      <c r="K82" s="221"/>
      <c r="L82" s="221"/>
      <c r="M82" s="221"/>
      <c r="N82" s="144"/>
    </row>
    <row r="83" spans="4:14" hidden="1">
      <c r="D83" s="98"/>
      <c r="E83" s="88"/>
      <c r="F83" s="128"/>
      <c r="G83" s="56"/>
      <c r="J83" s="221"/>
      <c r="K83" s="221"/>
      <c r="L83" s="221"/>
      <c r="M83" s="221"/>
      <c r="N83" s="144"/>
    </row>
    <row r="84" spans="4:14" hidden="1">
      <c r="D84" s="98"/>
      <c r="E84" s="88"/>
      <c r="F84" s="128"/>
      <c r="G84" s="56"/>
      <c r="J84" s="221"/>
      <c r="K84" s="221"/>
      <c r="L84" s="221"/>
      <c r="M84" s="221"/>
      <c r="N84" s="144"/>
    </row>
    <row r="85" spans="4:14" hidden="1">
      <c r="D85" s="98"/>
      <c r="E85" s="88"/>
      <c r="F85" s="128"/>
      <c r="G85" s="56"/>
      <c r="J85" s="221"/>
      <c r="K85" s="221"/>
      <c r="L85" s="221"/>
      <c r="M85" s="221"/>
      <c r="N85" s="144"/>
    </row>
    <row r="86" spans="4:14" hidden="1">
      <c r="D86" s="98"/>
      <c r="E86" s="88"/>
      <c r="F86" s="128"/>
      <c r="G86" s="56"/>
      <c r="J86" s="221"/>
      <c r="K86" s="221"/>
      <c r="L86" s="221"/>
      <c r="M86" s="221"/>
      <c r="N86" s="144"/>
    </row>
    <row r="87" spans="4:14" hidden="1">
      <c r="D87" s="98"/>
      <c r="E87" s="88"/>
      <c r="F87" s="128"/>
      <c r="G87" s="56"/>
      <c r="J87" s="221"/>
      <c r="K87" s="221"/>
      <c r="L87" s="221"/>
      <c r="M87" s="221"/>
      <c r="N87" s="144"/>
    </row>
    <row r="88" spans="4:14" hidden="1">
      <c r="D88" s="98"/>
      <c r="E88" s="88"/>
      <c r="F88" s="128"/>
      <c r="G88" s="56"/>
      <c r="J88" s="221"/>
      <c r="K88" s="221"/>
      <c r="L88" s="221"/>
      <c r="M88" s="221"/>
      <c r="N88" s="144"/>
    </row>
    <row r="89" spans="4:14" hidden="1">
      <c r="D89" s="98"/>
      <c r="E89" s="88"/>
      <c r="F89" s="128"/>
      <c r="G89" s="56"/>
      <c r="J89" s="221"/>
      <c r="K89" s="221"/>
      <c r="L89" s="221"/>
      <c r="M89" s="221"/>
      <c r="N89" s="144"/>
    </row>
    <row r="90" spans="4:14" hidden="1">
      <c r="D90" s="98"/>
      <c r="E90" s="88"/>
      <c r="F90" s="128"/>
      <c r="G90" s="56"/>
      <c r="J90" s="221"/>
      <c r="K90" s="221"/>
      <c r="L90" s="221"/>
      <c r="M90" s="221"/>
      <c r="N90" s="144"/>
    </row>
    <row r="91" spans="4:14" hidden="1">
      <c r="D91" s="98"/>
      <c r="E91" s="88"/>
      <c r="F91" s="128"/>
      <c r="G91" s="56"/>
      <c r="J91" s="221"/>
      <c r="K91" s="221"/>
      <c r="L91" s="221"/>
      <c r="M91" s="221"/>
      <c r="N91" s="144"/>
    </row>
    <row r="92" spans="4:14" hidden="1">
      <c r="D92" s="98"/>
      <c r="E92" s="88"/>
      <c r="F92" s="128"/>
      <c r="G92" s="56"/>
      <c r="J92" s="221"/>
      <c r="K92" s="221"/>
      <c r="L92" s="221"/>
      <c r="M92" s="221"/>
      <c r="N92" s="144"/>
    </row>
    <row r="93" spans="4:14" hidden="1">
      <c r="D93" s="98"/>
      <c r="E93" s="88"/>
      <c r="F93" s="128"/>
      <c r="G93" s="56"/>
      <c r="J93" s="221"/>
      <c r="K93" s="221"/>
      <c r="L93" s="221"/>
      <c r="M93" s="221"/>
      <c r="N93" s="144"/>
    </row>
    <row r="94" spans="4:14" hidden="1">
      <c r="D94" s="98"/>
      <c r="E94" s="88"/>
      <c r="F94" s="128"/>
      <c r="G94" s="56"/>
      <c r="J94" s="221"/>
      <c r="K94" s="221"/>
      <c r="L94" s="221"/>
      <c r="M94" s="221"/>
      <c r="N94" s="144"/>
    </row>
    <row r="95" spans="4:14" hidden="1">
      <c r="D95" s="98"/>
      <c r="E95" s="88"/>
      <c r="F95" s="128"/>
      <c r="G95" s="56"/>
      <c r="J95" s="221"/>
      <c r="K95" s="221"/>
      <c r="L95" s="221"/>
      <c r="M95" s="221"/>
      <c r="N95" s="144"/>
    </row>
    <row r="96" spans="4:14" hidden="1">
      <c r="D96" s="98"/>
      <c r="E96" s="88"/>
      <c r="F96" s="128"/>
      <c r="G96" s="56"/>
      <c r="J96" s="221"/>
      <c r="K96" s="221"/>
      <c r="L96" s="221"/>
      <c r="M96" s="221"/>
      <c r="N96" s="144"/>
    </row>
    <row r="97" spans="4:14" hidden="1">
      <c r="D97" s="98"/>
      <c r="E97" s="88"/>
      <c r="F97" s="128"/>
      <c r="G97" s="56"/>
      <c r="J97" s="221"/>
      <c r="K97" s="221"/>
      <c r="L97" s="221"/>
      <c r="M97" s="221"/>
      <c r="N97" s="144"/>
    </row>
    <row r="98" spans="4:14" hidden="1">
      <c r="D98" s="98"/>
      <c r="E98" s="88"/>
      <c r="F98" s="128"/>
      <c r="G98" s="56"/>
      <c r="J98" s="221"/>
      <c r="K98" s="221"/>
      <c r="L98" s="221"/>
      <c r="M98" s="221"/>
      <c r="N98" s="144"/>
    </row>
    <row r="99" spans="4:14" hidden="1">
      <c r="D99" s="98"/>
      <c r="E99" s="88"/>
      <c r="F99" s="128"/>
      <c r="G99" s="56"/>
      <c r="J99" s="221"/>
      <c r="K99" s="221"/>
      <c r="L99" s="221"/>
      <c r="M99" s="221"/>
      <c r="N99" s="144"/>
    </row>
    <row r="100" spans="4:14" hidden="1">
      <c r="D100" s="98"/>
      <c r="E100" s="88"/>
      <c r="F100" s="128"/>
      <c r="G100" s="56"/>
      <c r="J100" s="221"/>
      <c r="K100" s="221"/>
      <c r="L100" s="221"/>
      <c r="M100" s="221"/>
      <c r="N100" s="144"/>
    </row>
    <row r="101" spans="4:14" hidden="1">
      <c r="D101" s="98"/>
      <c r="E101" s="88"/>
      <c r="F101" s="128"/>
      <c r="G101" s="56"/>
      <c r="J101" s="221"/>
      <c r="K101" s="221"/>
      <c r="L101" s="221"/>
      <c r="M101" s="221"/>
      <c r="N101" s="144"/>
    </row>
    <row r="102" spans="4:14" hidden="1">
      <c r="D102" s="98"/>
      <c r="E102" s="88"/>
      <c r="F102" s="128"/>
      <c r="G102" s="56"/>
      <c r="J102" s="221"/>
      <c r="K102" s="221"/>
      <c r="L102" s="221"/>
      <c r="M102" s="221"/>
      <c r="N102" s="144"/>
    </row>
    <row r="103" spans="4:14" hidden="1">
      <c r="D103" s="98"/>
      <c r="E103" s="88"/>
      <c r="F103" s="128"/>
      <c r="G103" s="56"/>
      <c r="J103" s="221"/>
      <c r="K103" s="221"/>
      <c r="L103" s="221"/>
      <c r="M103" s="221"/>
      <c r="N103" s="144"/>
    </row>
    <row r="104" spans="4:14" hidden="1">
      <c r="D104" s="98"/>
      <c r="E104" s="88"/>
      <c r="F104" s="128"/>
      <c r="G104" s="56"/>
      <c r="J104" s="221"/>
      <c r="K104" s="221"/>
      <c r="L104" s="221"/>
      <c r="M104" s="221"/>
      <c r="N104" s="144"/>
    </row>
    <row r="105" spans="4:14" hidden="1">
      <c r="D105" s="98"/>
      <c r="E105" s="88"/>
      <c r="F105" s="128"/>
      <c r="G105" s="56"/>
      <c r="J105" s="221"/>
      <c r="K105" s="221"/>
      <c r="L105" s="221"/>
      <c r="M105" s="221"/>
      <c r="N105" s="144"/>
    </row>
    <row r="106" spans="4:14" hidden="1">
      <c r="D106" s="98"/>
      <c r="E106" s="88"/>
      <c r="F106" s="128"/>
      <c r="G106" s="56"/>
      <c r="J106" s="221"/>
      <c r="K106" s="221"/>
      <c r="L106" s="221"/>
      <c r="M106" s="221"/>
      <c r="N106" s="144"/>
    </row>
    <row r="107" spans="4:14" hidden="1">
      <c r="D107" s="98"/>
      <c r="E107" s="88"/>
      <c r="F107" s="128"/>
      <c r="G107" s="56"/>
      <c r="J107" s="221"/>
      <c r="K107" s="221"/>
      <c r="L107" s="221"/>
      <c r="M107" s="221"/>
      <c r="N107" s="144"/>
    </row>
    <row r="108" spans="4:14" hidden="1">
      <c r="D108" s="98"/>
      <c r="E108" s="88"/>
      <c r="F108" s="128"/>
      <c r="G108" s="56"/>
      <c r="J108" s="221"/>
      <c r="K108" s="221"/>
      <c r="L108" s="221"/>
      <c r="M108" s="221"/>
      <c r="N108" s="144"/>
    </row>
    <row r="109" spans="4:14" hidden="1">
      <c r="D109" s="98"/>
      <c r="E109" s="88"/>
      <c r="F109" s="128"/>
      <c r="G109" s="56"/>
      <c r="J109" s="221"/>
      <c r="K109" s="221"/>
      <c r="L109" s="221"/>
      <c r="M109" s="221"/>
      <c r="N109" s="144"/>
    </row>
    <row r="110" spans="4:14" hidden="1">
      <c r="D110" s="98"/>
      <c r="E110" s="88"/>
      <c r="F110" s="128"/>
      <c r="G110" s="56"/>
      <c r="J110" s="221"/>
      <c r="K110" s="221"/>
      <c r="L110" s="221"/>
      <c r="M110" s="221"/>
      <c r="N110" s="144"/>
    </row>
    <row r="111" spans="4:14" hidden="1">
      <c r="D111" s="98"/>
      <c r="E111" s="88"/>
      <c r="F111" s="128"/>
      <c r="G111" s="56"/>
      <c r="J111" s="221"/>
      <c r="K111" s="221"/>
      <c r="L111" s="221"/>
      <c r="M111" s="221"/>
      <c r="N111" s="144"/>
    </row>
    <row r="112" spans="4:14" hidden="1">
      <c r="D112" s="98"/>
      <c r="E112" s="88"/>
      <c r="F112" s="128"/>
      <c r="G112" s="56"/>
      <c r="J112" s="221"/>
      <c r="K112" s="221"/>
      <c r="L112" s="221"/>
      <c r="M112" s="221"/>
      <c r="N112" s="144"/>
    </row>
    <row r="113" spans="4:14" hidden="1">
      <c r="D113" s="98"/>
      <c r="E113" s="88"/>
      <c r="F113" s="128"/>
      <c r="G113" s="56"/>
      <c r="J113" s="221"/>
      <c r="K113" s="221"/>
      <c r="L113" s="221"/>
      <c r="M113" s="221"/>
      <c r="N113" s="144"/>
    </row>
    <row r="114" spans="4:14" hidden="1">
      <c r="D114" s="98"/>
      <c r="E114" s="88"/>
      <c r="F114" s="128"/>
      <c r="G114" s="56"/>
      <c r="J114" s="221"/>
      <c r="K114" s="221"/>
      <c r="L114" s="221"/>
      <c r="M114" s="221"/>
      <c r="N114" s="144"/>
    </row>
    <row r="115" spans="4:14" hidden="1">
      <c r="D115" s="98"/>
      <c r="E115" s="88"/>
      <c r="F115" s="128"/>
      <c r="G115" s="56"/>
      <c r="J115" s="221"/>
      <c r="K115" s="221"/>
      <c r="L115" s="221"/>
      <c r="M115" s="221"/>
      <c r="N115" s="144"/>
    </row>
    <row r="116" spans="4:14" hidden="1">
      <c r="D116" s="98"/>
      <c r="E116" s="88"/>
      <c r="F116" s="128"/>
      <c r="G116" s="56"/>
      <c r="J116" s="221"/>
      <c r="K116" s="221"/>
      <c r="L116" s="221"/>
      <c r="M116" s="221"/>
      <c r="N116" s="144"/>
    </row>
    <row r="117" spans="4:14" hidden="1">
      <c r="D117" s="98"/>
      <c r="E117" s="88"/>
      <c r="F117" s="128"/>
      <c r="G117" s="56"/>
      <c r="J117" s="221"/>
      <c r="K117" s="221"/>
      <c r="L117" s="221"/>
      <c r="M117" s="221"/>
      <c r="N117" s="144"/>
    </row>
    <row r="118" spans="4:14" hidden="1">
      <c r="D118" s="98"/>
      <c r="E118" s="88"/>
      <c r="F118" s="128"/>
      <c r="G118" s="56"/>
      <c r="J118" s="221"/>
      <c r="K118" s="221"/>
      <c r="L118" s="221"/>
      <c r="M118" s="221"/>
      <c r="N118" s="144"/>
    </row>
    <row r="119" spans="4:14" hidden="1">
      <c r="D119" s="98"/>
      <c r="E119" s="88"/>
      <c r="F119" s="128"/>
      <c r="G119" s="56"/>
      <c r="J119" s="221"/>
      <c r="K119" s="221"/>
      <c r="L119" s="221"/>
      <c r="M119" s="221"/>
      <c r="N119" s="144"/>
    </row>
    <row r="120" spans="4:14" hidden="1">
      <c r="D120" s="98"/>
      <c r="E120" s="88"/>
      <c r="F120" s="128"/>
      <c r="G120" s="56"/>
      <c r="J120" s="221"/>
      <c r="K120" s="221"/>
      <c r="L120" s="221"/>
      <c r="M120" s="221"/>
      <c r="N120" s="144"/>
    </row>
    <row r="121" spans="4:14" hidden="1">
      <c r="D121" s="98"/>
      <c r="E121" s="88"/>
      <c r="F121" s="128"/>
      <c r="G121" s="56"/>
      <c r="J121" s="221"/>
      <c r="K121" s="221"/>
      <c r="L121" s="221"/>
      <c r="M121" s="221"/>
      <c r="N121" s="144"/>
    </row>
    <row r="122" spans="4:14" hidden="1">
      <c r="D122" s="98"/>
      <c r="E122" s="88"/>
      <c r="F122" s="128"/>
      <c r="G122" s="56"/>
      <c r="J122" s="221"/>
      <c r="K122" s="221"/>
      <c r="L122" s="221"/>
      <c r="M122" s="221"/>
      <c r="N122" s="144"/>
    </row>
    <row r="123" spans="4:14" hidden="1">
      <c r="D123" s="98"/>
      <c r="E123" s="88"/>
      <c r="F123" s="128"/>
      <c r="G123" s="56"/>
      <c r="J123" s="221"/>
      <c r="K123" s="221"/>
      <c r="L123" s="221"/>
      <c r="M123" s="221"/>
      <c r="N123" s="144"/>
    </row>
    <row r="124" spans="4:14" hidden="1">
      <c r="D124" s="98"/>
      <c r="E124" s="88"/>
      <c r="F124" s="128"/>
      <c r="G124" s="56"/>
      <c r="J124" s="221"/>
      <c r="K124" s="221"/>
      <c r="L124" s="221"/>
      <c r="M124" s="221"/>
      <c r="N124" s="144"/>
    </row>
    <row r="125" spans="4:14" hidden="1">
      <c r="D125" s="98"/>
      <c r="E125" s="88"/>
      <c r="F125" s="128"/>
      <c r="G125" s="56"/>
      <c r="J125" s="221"/>
      <c r="K125" s="221"/>
      <c r="L125" s="221"/>
      <c r="M125" s="221"/>
      <c r="N125" s="144"/>
    </row>
    <row r="126" spans="4:14" hidden="1">
      <c r="D126" s="98"/>
      <c r="E126" s="88"/>
      <c r="F126" s="128"/>
      <c r="G126" s="56"/>
      <c r="J126" s="221"/>
      <c r="K126" s="221"/>
      <c r="L126" s="221"/>
      <c r="M126" s="221"/>
      <c r="N126" s="144"/>
    </row>
    <row r="127" spans="4:14" hidden="1">
      <c r="D127" s="98"/>
      <c r="E127" s="88"/>
      <c r="F127" s="128"/>
      <c r="G127" s="56"/>
      <c r="J127" s="221"/>
      <c r="K127" s="221"/>
      <c r="L127" s="221"/>
      <c r="M127" s="221"/>
      <c r="N127" s="144"/>
    </row>
    <row r="128" spans="4:14" hidden="1">
      <c r="D128" s="98"/>
      <c r="E128" s="88"/>
      <c r="F128" s="128"/>
      <c r="G128" s="56"/>
      <c r="J128" s="221"/>
      <c r="K128" s="221"/>
      <c r="L128" s="221"/>
      <c r="M128" s="221"/>
      <c r="N128" s="144"/>
    </row>
    <row r="129" spans="4:14" hidden="1">
      <c r="D129" s="98"/>
      <c r="E129" s="88"/>
      <c r="F129" s="128"/>
      <c r="G129" s="56"/>
      <c r="J129" s="221"/>
      <c r="K129" s="221"/>
      <c r="L129" s="221"/>
      <c r="M129" s="221"/>
      <c r="N129" s="144"/>
    </row>
    <row r="130" spans="4:14" hidden="1">
      <c r="D130" s="98"/>
      <c r="E130" s="88"/>
      <c r="F130" s="128"/>
      <c r="G130" s="56"/>
      <c r="J130" s="221"/>
      <c r="K130" s="221"/>
      <c r="L130" s="221"/>
      <c r="M130" s="221"/>
      <c r="N130" s="144"/>
    </row>
    <row r="131" spans="4:14" hidden="1">
      <c r="D131" s="98"/>
      <c r="E131" s="88"/>
      <c r="F131" s="128"/>
      <c r="G131" s="56"/>
      <c r="J131" s="221"/>
      <c r="K131" s="221"/>
      <c r="L131" s="221"/>
      <c r="M131" s="221"/>
      <c r="N131" s="144"/>
    </row>
    <row r="132" spans="4:14" hidden="1">
      <c r="D132" s="98"/>
      <c r="E132" s="88"/>
      <c r="F132" s="128"/>
      <c r="G132" s="56"/>
      <c r="J132" s="221"/>
      <c r="K132" s="221"/>
      <c r="L132" s="221"/>
      <c r="M132" s="221"/>
      <c r="N132" s="144"/>
    </row>
    <row r="133" spans="4:14" hidden="1">
      <c r="D133" s="98"/>
      <c r="E133" s="88"/>
      <c r="F133" s="128"/>
      <c r="G133" s="56"/>
      <c r="J133" s="221"/>
      <c r="K133" s="221"/>
      <c r="L133" s="221"/>
      <c r="M133" s="221"/>
      <c r="N133" s="144"/>
    </row>
    <row r="134" spans="4:14" hidden="1">
      <c r="D134" s="98"/>
      <c r="E134" s="88"/>
      <c r="F134" s="128"/>
      <c r="G134" s="56"/>
      <c r="J134" s="221"/>
      <c r="K134" s="221"/>
      <c r="L134" s="221"/>
      <c r="M134" s="221"/>
      <c r="N134" s="144"/>
    </row>
    <row r="135" spans="4:14" hidden="1">
      <c r="D135" s="98"/>
      <c r="E135" s="88"/>
      <c r="F135" s="128"/>
      <c r="G135" s="56"/>
      <c r="J135" s="221"/>
      <c r="K135" s="221"/>
      <c r="L135" s="221"/>
      <c r="M135" s="221"/>
      <c r="N135" s="144"/>
    </row>
    <row r="136" spans="4:14" hidden="1">
      <c r="D136" s="98"/>
      <c r="E136" s="88"/>
      <c r="F136" s="128"/>
      <c r="G136" s="56"/>
      <c r="J136" s="221"/>
      <c r="K136" s="221"/>
      <c r="L136" s="221"/>
      <c r="M136" s="221"/>
      <c r="N136" s="144"/>
    </row>
    <row r="137" spans="4:14" hidden="1">
      <c r="D137" s="98"/>
      <c r="E137" s="88"/>
      <c r="F137" s="128"/>
      <c r="G137" s="56"/>
      <c r="J137" s="221"/>
      <c r="K137" s="221"/>
      <c r="L137" s="221"/>
      <c r="M137" s="221"/>
      <c r="N137" s="144"/>
    </row>
    <row r="138" spans="4:14" hidden="1">
      <c r="D138" s="98"/>
      <c r="E138" s="88"/>
      <c r="F138" s="128"/>
      <c r="G138" s="56"/>
      <c r="J138" s="221"/>
      <c r="K138" s="221"/>
      <c r="L138" s="221"/>
      <c r="M138" s="221"/>
      <c r="N138" s="144"/>
    </row>
    <row r="139" spans="4:14" hidden="1">
      <c r="D139" s="98"/>
      <c r="E139" s="88"/>
      <c r="F139" s="128"/>
      <c r="G139" s="56"/>
      <c r="J139" s="221"/>
      <c r="K139" s="221"/>
      <c r="L139" s="221"/>
      <c r="M139" s="221"/>
      <c r="N139" s="144"/>
    </row>
    <row r="140" spans="4:14" hidden="1">
      <c r="D140" s="98"/>
      <c r="E140" s="88"/>
      <c r="F140" s="128"/>
      <c r="G140" s="56"/>
      <c r="J140" s="221"/>
      <c r="K140" s="221"/>
      <c r="L140" s="221"/>
      <c r="M140" s="221"/>
      <c r="N140" s="144"/>
    </row>
    <row r="141" spans="4:14" hidden="1">
      <c r="D141" s="98"/>
      <c r="E141" s="88"/>
      <c r="F141" s="128"/>
      <c r="G141" s="56"/>
      <c r="J141" s="221"/>
      <c r="K141" s="221"/>
      <c r="L141" s="221"/>
      <c r="M141" s="221"/>
      <c r="N141" s="144"/>
    </row>
    <row r="142" spans="4:14" hidden="1">
      <c r="D142" s="98"/>
      <c r="E142" s="88"/>
      <c r="F142" s="128"/>
      <c r="G142" s="56"/>
      <c r="J142" s="221"/>
      <c r="K142" s="221"/>
      <c r="L142" s="221"/>
      <c r="M142" s="221"/>
      <c r="N142" s="144"/>
    </row>
    <row r="143" spans="4:14" hidden="1">
      <c r="D143" s="98"/>
      <c r="E143" s="88"/>
      <c r="F143" s="128"/>
      <c r="G143" s="56"/>
      <c r="J143" s="221"/>
      <c r="K143" s="221"/>
      <c r="L143" s="221"/>
      <c r="M143" s="221"/>
      <c r="N143" s="144"/>
    </row>
    <row r="144" spans="4:14" hidden="1">
      <c r="D144" s="98"/>
      <c r="E144" s="88"/>
      <c r="F144" s="128"/>
      <c r="G144" s="56"/>
      <c r="J144" s="221"/>
      <c r="K144" s="221"/>
      <c r="L144" s="221"/>
      <c r="M144" s="221"/>
      <c r="N144" s="144"/>
    </row>
    <row r="145" spans="4:14" hidden="1">
      <c r="D145" s="98"/>
      <c r="E145" s="88"/>
      <c r="F145" s="128"/>
      <c r="G145" s="56"/>
      <c r="J145" s="221"/>
      <c r="K145" s="221"/>
      <c r="L145" s="221"/>
      <c r="M145" s="221"/>
      <c r="N145" s="144"/>
    </row>
    <row r="146" spans="4:14" hidden="1">
      <c r="D146" s="98"/>
      <c r="E146" s="88"/>
      <c r="F146" s="128"/>
      <c r="G146" s="56"/>
      <c r="J146" s="221"/>
      <c r="K146" s="221"/>
      <c r="L146" s="221"/>
      <c r="M146" s="221"/>
      <c r="N146" s="144"/>
    </row>
    <row r="147" spans="4:14" hidden="1">
      <c r="D147" s="98"/>
      <c r="E147" s="88"/>
      <c r="F147" s="128"/>
      <c r="G147" s="56"/>
      <c r="J147" s="221"/>
      <c r="K147" s="221"/>
      <c r="L147" s="221"/>
      <c r="M147" s="221"/>
      <c r="N147" s="144"/>
    </row>
    <row r="148" spans="4:14" hidden="1">
      <c r="D148" s="98"/>
      <c r="E148" s="88"/>
      <c r="F148" s="128"/>
      <c r="G148" s="56"/>
      <c r="J148" s="221"/>
      <c r="K148" s="221"/>
      <c r="L148" s="221"/>
      <c r="M148" s="221"/>
      <c r="N148" s="144"/>
    </row>
    <row r="149" spans="4:14" hidden="1">
      <c r="D149" s="98"/>
      <c r="E149" s="88"/>
      <c r="F149" s="128"/>
      <c r="G149" s="56"/>
      <c r="J149" s="221"/>
      <c r="K149" s="221"/>
      <c r="L149" s="221"/>
      <c r="M149" s="221"/>
      <c r="N149" s="144"/>
    </row>
    <row r="150" spans="4:14" hidden="1">
      <c r="D150" s="98"/>
      <c r="E150" s="88"/>
      <c r="F150" s="128"/>
      <c r="G150" s="56"/>
      <c r="J150" s="221"/>
      <c r="K150" s="221"/>
      <c r="L150" s="221"/>
      <c r="M150" s="221"/>
      <c r="N150" s="144"/>
    </row>
    <row r="151" spans="4:14" hidden="1">
      <c r="D151" s="98"/>
      <c r="E151" s="88"/>
      <c r="F151" s="128"/>
      <c r="G151" s="56"/>
      <c r="J151" s="221"/>
      <c r="K151" s="221"/>
      <c r="L151" s="221"/>
      <c r="M151" s="221"/>
      <c r="N151" s="144"/>
    </row>
    <row r="152" spans="4:14" hidden="1">
      <c r="D152" s="98"/>
      <c r="E152" s="88"/>
      <c r="F152" s="128"/>
      <c r="G152" s="56"/>
      <c r="J152" s="221"/>
      <c r="K152" s="221"/>
      <c r="L152" s="221"/>
      <c r="M152" s="221"/>
      <c r="N152" s="144"/>
    </row>
    <row r="153" spans="4:14" hidden="1">
      <c r="D153" s="98"/>
      <c r="E153" s="88"/>
      <c r="F153" s="128"/>
      <c r="G153" s="56"/>
      <c r="J153" s="221"/>
      <c r="K153" s="221"/>
      <c r="L153" s="221"/>
      <c r="M153" s="221"/>
      <c r="N153" s="144"/>
    </row>
    <row r="154" spans="4:14" hidden="1">
      <c r="D154" s="98"/>
      <c r="E154" s="88"/>
      <c r="F154" s="128"/>
      <c r="G154" s="56"/>
      <c r="J154" s="221"/>
      <c r="K154" s="221"/>
      <c r="L154" s="221"/>
      <c r="M154" s="221"/>
      <c r="N154" s="144"/>
    </row>
    <row r="155" spans="4:14" hidden="1">
      <c r="D155" s="98"/>
      <c r="E155" s="88"/>
      <c r="F155" s="128"/>
      <c r="G155" s="56"/>
      <c r="J155" s="221"/>
      <c r="K155" s="221"/>
      <c r="L155" s="221"/>
      <c r="M155" s="221"/>
      <c r="N155" s="144"/>
    </row>
    <row r="156" spans="4:14" hidden="1">
      <c r="D156" s="98"/>
      <c r="E156" s="88"/>
      <c r="F156" s="128"/>
      <c r="G156" s="56"/>
      <c r="J156" s="221"/>
      <c r="K156" s="221"/>
      <c r="L156" s="221"/>
      <c r="M156" s="221"/>
      <c r="N156" s="144"/>
    </row>
    <row r="157" spans="4:14" hidden="1">
      <c r="D157" s="98"/>
      <c r="E157" s="88"/>
      <c r="F157" s="128"/>
      <c r="G157" s="56"/>
      <c r="J157" s="221"/>
      <c r="K157" s="221"/>
      <c r="L157" s="221"/>
      <c r="M157" s="221"/>
      <c r="N157" s="144"/>
    </row>
    <row r="158" spans="4:14" hidden="1">
      <c r="D158" s="98"/>
      <c r="E158" s="88"/>
      <c r="F158" s="128"/>
      <c r="G158" s="56"/>
      <c r="J158" s="221"/>
      <c r="K158" s="221"/>
      <c r="L158" s="221"/>
      <c r="M158" s="221"/>
      <c r="N158" s="144"/>
    </row>
    <row r="159" spans="4:14" hidden="1">
      <c r="D159" s="98"/>
      <c r="E159" s="88"/>
      <c r="F159" s="128"/>
      <c r="G159" s="56"/>
      <c r="J159" s="221"/>
      <c r="K159" s="221"/>
      <c r="L159" s="221"/>
      <c r="M159" s="221"/>
      <c r="N159" s="144"/>
    </row>
    <row r="160" spans="4:14" hidden="1">
      <c r="D160" s="98"/>
      <c r="E160" s="88"/>
      <c r="F160" s="128"/>
      <c r="G160" s="56"/>
      <c r="J160" s="221"/>
      <c r="K160" s="221"/>
      <c r="L160" s="221"/>
      <c r="M160" s="221"/>
      <c r="N160" s="144"/>
    </row>
    <row r="161" spans="4:14" hidden="1">
      <c r="D161" s="98"/>
      <c r="E161" s="88"/>
      <c r="F161" s="128"/>
      <c r="G161" s="56"/>
      <c r="J161" s="221"/>
      <c r="K161" s="221"/>
      <c r="L161" s="221"/>
      <c r="M161" s="221"/>
      <c r="N161" s="144"/>
    </row>
    <row r="162" spans="4:14" hidden="1">
      <c r="D162" s="98"/>
      <c r="E162" s="88"/>
      <c r="F162" s="128"/>
      <c r="G162" s="56"/>
      <c r="J162" s="221"/>
      <c r="K162" s="221"/>
      <c r="L162" s="221"/>
      <c r="M162" s="221"/>
      <c r="N162" s="144"/>
    </row>
    <row r="163" spans="4:14" hidden="1">
      <c r="D163" s="98"/>
      <c r="E163" s="88"/>
      <c r="F163" s="128"/>
      <c r="G163" s="56"/>
      <c r="J163" s="221"/>
      <c r="K163" s="221"/>
      <c r="L163" s="221"/>
      <c r="M163" s="221"/>
      <c r="N163" s="144"/>
    </row>
    <row r="164" spans="4:14" hidden="1">
      <c r="D164" s="98"/>
      <c r="E164" s="88"/>
      <c r="F164" s="128"/>
      <c r="G164" s="56"/>
      <c r="J164" s="221"/>
      <c r="K164" s="221"/>
      <c r="L164" s="221"/>
      <c r="M164" s="221"/>
      <c r="N164" s="144"/>
    </row>
    <row r="165" spans="4:14" hidden="1">
      <c r="D165" s="98"/>
      <c r="E165" s="88"/>
      <c r="F165" s="128"/>
      <c r="G165" s="56"/>
      <c r="J165" s="221"/>
      <c r="K165" s="221"/>
      <c r="L165" s="221"/>
      <c r="M165" s="221"/>
      <c r="N165" s="144"/>
    </row>
    <row r="166" spans="4:14" hidden="1">
      <c r="D166" s="98"/>
      <c r="E166" s="88"/>
      <c r="F166" s="128"/>
      <c r="G166" s="56"/>
      <c r="J166" s="221"/>
      <c r="K166" s="221"/>
      <c r="L166" s="221"/>
      <c r="M166" s="221"/>
      <c r="N166" s="144"/>
    </row>
    <row r="167" spans="4:14" hidden="1">
      <c r="D167" s="98"/>
      <c r="E167" s="88"/>
      <c r="F167" s="128"/>
      <c r="G167" s="56"/>
      <c r="J167" s="221"/>
      <c r="K167" s="221"/>
      <c r="L167" s="221"/>
      <c r="M167" s="221"/>
      <c r="N167" s="144"/>
    </row>
    <row r="168" spans="4:14" hidden="1">
      <c r="D168" s="98"/>
      <c r="E168" s="88"/>
      <c r="F168" s="128"/>
      <c r="G168" s="56"/>
      <c r="J168" s="221"/>
      <c r="K168" s="221"/>
      <c r="L168" s="221"/>
      <c r="M168" s="221"/>
      <c r="N168" s="144"/>
    </row>
    <row r="169" spans="4:14" hidden="1">
      <c r="D169" s="98"/>
      <c r="E169" s="88"/>
      <c r="F169" s="128"/>
      <c r="G169" s="56"/>
      <c r="J169" s="221"/>
      <c r="K169" s="221"/>
      <c r="L169" s="221"/>
      <c r="M169" s="221"/>
      <c r="N169" s="144"/>
    </row>
    <row r="170" spans="4:14" hidden="1">
      <c r="D170" s="98"/>
      <c r="E170" s="88"/>
      <c r="F170" s="128"/>
      <c r="G170" s="56"/>
      <c r="J170" s="221"/>
      <c r="K170" s="221"/>
      <c r="L170" s="221"/>
      <c r="M170" s="221"/>
      <c r="N170" s="144"/>
    </row>
    <row r="171" spans="4:14" hidden="1">
      <c r="D171" s="98"/>
      <c r="E171" s="88"/>
      <c r="F171" s="128"/>
      <c r="G171" s="56"/>
      <c r="J171" s="221"/>
      <c r="K171" s="221"/>
      <c r="L171" s="221"/>
      <c r="M171" s="221"/>
      <c r="N171" s="144"/>
    </row>
    <row r="172" spans="4:14" hidden="1">
      <c r="D172" s="98"/>
      <c r="E172" s="88"/>
      <c r="F172" s="128"/>
      <c r="G172" s="56"/>
      <c r="J172" s="221"/>
      <c r="K172" s="221"/>
      <c r="L172" s="221"/>
      <c r="M172" s="221"/>
      <c r="N172" s="144"/>
    </row>
    <row r="173" spans="4:14" hidden="1">
      <c r="D173" s="98"/>
      <c r="E173" s="88"/>
      <c r="F173" s="128"/>
      <c r="G173" s="56"/>
      <c r="J173" s="221"/>
      <c r="K173" s="221"/>
      <c r="L173" s="221"/>
      <c r="M173" s="221"/>
      <c r="N173" s="144"/>
    </row>
    <row r="174" spans="4:14" hidden="1">
      <c r="D174" s="98"/>
      <c r="E174" s="88"/>
      <c r="F174" s="128"/>
      <c r="G174" s="56"/>
      <c r="J174" s="221"/>
      <c r="K174" s="221"/>
      <c r="L174" s="221"/>
      <c r="M174" s="221"/>
      <c r="N174" s="144"/>
    </row>
    <row r="175" spans="4:14" hidden="1">
      <c r="D175" s="98"/>
      <c r="E175" s="88"/>
      <c r="F175" s="128"/>
      <c r="G175" s="56"/>
      <c r="J175" s="221"/>
      <c r="K175" s="221"/>
      <c r="L175" s="221"/>
      <c r="M175" s="221"/>
      <c r="N175" s="144"/>
    </row>
    <row r="176" spans="4:14" hidden="1">
      <c r="D176" s="98"/>
      <c r="E176" s="88"/>
      <c r="F176" s="128"/>
      <c r="G176" s="56"/>
      <c r="J176" s="221"/>
      <c r="K176" s="221"/>
      <c r="L176" s="221"/>
      <c r="M176" s="221"/>
      <c r="N176" s="144"/>
    </row>
    <row r="177" spans="4:14" hidden="1">
      <c r="D177" s="98"/>
      <c r="E177" s="88"/>
      <c r="F177" s="128"/>
      <c r="G177" s="56"/>
      <c r="J177" s="221"/>
      <c r="K177" s="221"/>
      <c r="L177" s="221"/>
      <c r="M177" s="221"/>
      <c r="N177" s="144"/>
    </row>
    <row r="178" spans="4:14" hidden="1">
      <c r="D178" s="98"/>
      <c r="E178" s="88"/>
      <c r="F178" s="128"/>
      <c r="G178" s="56"/>
      <c r="J178" s="221"/>
      <c r="K178" s="221"/>
      <c r="L178" s="221"/>
      <c r="M178" s="221"/>
      <c r="N178" s="144"/>
    </row>
    <row r="179" spans="4:14" hidden="1">
      <c r="D179" s="98"/>
      <c r="E179" s="88"/>
      <c r="F179" s="128"/>
      <c r="G179" s="56"/>
      <c r="J179" s="221"/>
      <c r="K179" s="221"/>
      <c r="L179" s="221"/>
      <c r="M179" s="221"/>
      <c r="N179" s="144"/>
    </row>
    <row r="180" spans="4:14" hidden="1">
      <c r="D180" s="98"/>
      <c r="E180" s="88"/>
      <c r="F180" s="128"/>
      <c r="G180" s="56"/>
      <c r="J180" s="221"/>
      <c r="K180" s="221"/>
      <c r="L180" s="221"/>
      <c r="M180" s="221"/>
      <c r="N180" s="144"/>
    </row>
    <row r="181" spans="4:14" hidden="1">
      <c r="D181" s="98"/>
      <c r="E181" s="88"/>
      <c r="F181" s="128"/>
      <c r="G181" s="56"/>
      <c r="J181" s="221"/>
      <c r="K181" s="221"/>
      <c r="L181" s="221"/>
      <c r="M181" s="221"/>
      <c r="N181" s="144"/>
    </row>
    <row r="182" spans="4:14" hidden="1">
      <c r="D182" s="98"/>
      <c r="E182" s="88"/>
      <c r="F182" s="128"/>
      <c r="G182" s="56"/>
      <c r="J182" s="221"/>
      <c r="K182" s="221"/>
      <c r="L182" s="221"/>
      <c r="M182" s="221"/>
      <c r="N182" s="144"/>
    </row>
    <row r="183" spans="4:14" hidden="1">
      <c r="D183" s="98"/>
      <c r="E183" s="88"/>
      <c r="F183" s="128"/>
      <c r="G183" s="56"/>
      <c r="J183" s="221"/>
      <c r="K183" s="221"/>
      <c r="L183" s="221"/>
      <c r="M183" s="221"/>
      <c r="N183" s="144"/>
    </row>
    <row r="184" spans="4:14" hidden="1">
      <c r="D184" s="98"/>
      <c r="E184" s="88"/>
      <c r="F184" s="128"/>
      <c r="G184" s="56"/>
      <c r="J184" s="221"/>
      <c r="K184" s="221"/>
      <c r="L184" s="221"/>
      <c r="M184" s="221"/>
      <c r="N184" s="144"/>
    </row>
    <row r="185" spans="4:14" hidden="1">
      <c r="D185" s="98"/>
      <c r="E185" s="88"/>
      <c r="F185" s="128"/>
      <c r="G185" s="56"/>
      <c r="J185" s="221"/>
      <c r="K185" s="221"/>
      <c r="L185" s="221"/>
      <c r="M185" s="221"/>
      <c r="N185" s="144"/>
    </row>
    <row r="186" spans="4:14" hidden="1">
      <c r="D186" s="98"/>
      <c r="E186" s="88"/>
      <c r="F186" s="128"/>
      <c r="G186" s="56"/>
      <c r="J186" s="221"/>
      <c r="K186" s="221"/>
      <c r="L186" s="221"/>
      <c r="M186" s="221"/>
      <c r="N186" s="144"/>
    </row>
    <row r="187" spans="4:14" hidden="1">
      <c r="D187" s="98"/>
      <c r="E187" s="88"/>
      <c r="F187" s="128"/>
      <c r="G187" s="56"/>
      <c r="J187" s="221"/>
      <c r="K187" s="221"/>
      <c r="L187" s="221"/>
      <c r="M187" s="221"/>
      <c r="N187" s="144"/>
    </row>
    <row r="188" spans="4:14" hidden="1">
      <c r="D188" s="98"/>
      <c r="E188" s="88"/>
      <c r="F188" s="128"/>
      <c r="G188" s="56"/>
      <c r="J188" s="221"/>
      <c r="K188" s="221"/>
      <c r="L188" s="221"/>
      <c r="M188" s="221"/>
      <c r="N188" s="144"/>
    </row>
    <row r="189" spans="4:14" hidden="1">
      <c r="D189" s="98"/>
      <c r="E189" s="88"/>
      <c r="F189" s="128"/>
      <c r="G189" s="56"/>
      <c r="J189" s="221"/>
      <c r="K189" s="221"/>
      <c r="L189" s="221"/>
      <c r="M189" s="221"/>
      <c r="N189" s="144"/>
    </row>
    <row r="190" spans="4:14" hidden="1">
      <c r="D190" s="98"/>
      <c r="E190" s="88"/>
      <c r="F190" s="128"/>
      <c r="G190" s="56"/>
      <c r="J190" s="221"/>
      <c r="K190" s="221"/>
      <c r="L190" s="221"/>
      <c r="M190" s="221"/>
      <c r="N190" s="144"/>
    </row>
    <row r="191" spans="4:14" hidden="1">
      <c r="D191" s="98"/>
      <c r="E191" s="88"/>
      <c r="F191" s="128"/>
      <c r="G191" s="56"/>
      <c r="J191" s="221"/>
      <c r="K191" s="221"/>
      <c r="L191" s="221"/>
      <c r="M191" s="221"/>
      <c r="N191" s="144"/>
    </row>
    <row r="192" spans="4:14" hidden="1">
      <c r="D192" s="98"/>
      <c r="E192" s="88"/>
      <c r="F192" s="128"/>
      <c r="G192" s="56"/>
      <c r="J192" s="221"/>
      <c r="K192" s="221"/>
      <c r="L192" s="221"/>
      <c r="M192" s="221"/>
      <c r="N192" s="144"/>
    </row>
    <row r="193" spans="4:14" hidden="1">
      <c r="D193" s="98"/>
      <c r="E193" s="88"/>
      <c r="F193" s="128"/>
      <c r="G193" s="56"/>
      <c r="J193" s="221"/>
      <c r="K193" s="221"/>
      <c r="L193" s="221"/>
      <c r="M193" s="221"/>
      <c r="N193" s="144"/>
    </row>
    <row r="194" spans="4:14" hidden="1">
      <c r="D194" s="98"/>
      <c r="E194" s="88"/>
      <c r="F194" s="128"/>
      <c r="G194" s="56"/>
      <c r="J194" s="221"/>
      <c r="K194" s="221"/>
      <c r="L194" s="221"/>
      <c r="M194" s="221"/>
      <c r="N194" s="144"/>
    </row>
    <row r="195" spans="4:14" hidden="1">
      <c r="D195" s="98"/>
      <c r="E195" s="88"/>
      <c r="F195" s="128"/>
      <c r="G195" s="56"/>
      <c r="J195" s="221"/>
      <c r="K195" s="221"/>
      <c r="L195" s="221"/>
      <c r="M195" s="221"/>
      <c r="N195" s="144"/>
    </row>
    <row r="196" spans="4:14" hidden="1">
      <c r="D196" s="98"/>
      <c r="E196" s="88"/>
      <c r="F196" s="128"/>
      <c r="G196" s="56"/>
      <c r="J196" s="221"/>
      <c r="K196" s="221"/>
      <c r="L196" s="221"/>
      <c r="M196" s="221"/>
      <c r="N196" s="144"/>
    </row>
    <row r="197" spans="4:14" hidden="1">
      <c r="D197" s="98"/>
      <c r="E197" s="88"/>
      <c r="F197" s="128"/>
      <c r="G197" s="56"/>
      <c r="J197" s="221"/>
      <c r="K197" s="221"/>
      <c r="L197" s="221"/>
      <c r="M197" s="221"/>
      <c r="N197" s="144"/>
    </row>
    <row r="198" spans="4:14" hidden="1">
      <c r="D198" s="98"/>
      <c r="E198" s="88"/>
      <c r="F198" s="128"/>
      <c r="G198" s="56"/>
      <c r="J198" s="221"/>
      <c r="K198" s="221"/>
      <c r="L198" s="221"/>
      <c r="M198" s="221"/>
      <c r="N198" s="144"/>
    </row>
    <row r="199" spans="4:14" hidden="1">
      <c r="D199" s="98"/>
      <c r="E199" s="88"/>
      <c r="F199" s="128"/>
      <c r="G199" s="56"/>
      <c r="J199" s="221"/>
      <c r="K199" s="221"/>
      <c r="L199" s="221"/>
      <c r="M199" s="221"/>
      <c r="N199" s="144"/>
    </row>
    <row r="200" spans="4:14" hidden="1">
      <c r="D200" s="98"/>
      <c r="E200" s="88"/>
      <c r="F200" s="128"/>
      <c r="G200" s="56"/>
      <c r="J200" s="221"/>
      <c r="K200" s="221"/>
      <c r="L200" s="221"/>
      <c r="M200" s="221"/>
      <c r="N200" s="144"/>
    </row>
    <row r="201" spans="4:14" hidden="1">
      <c r="D201" s="98"/>
      <c r="E201" s="88"/>
      <c r="F201" s="128"/>
      <c r="G201" s="56"/>
      <c r="J201" s="221"/>
      <c r="K201" s="221"/>
      <c r="L201" s="221"/>
      <c r="M201" s="221"/>
      <c r="N201" s="144"/>
    </row>
    <row r="202" spans="4:14" hidden="1">
      <c r="D202" s="98"/>
      <c r="E202" s="88"/>
      <c r="F202" s="128"/>
      <c r="G202" s="56"/>
      <c r="J202" s="221"/>
      <c r="K202" s="221"/>
      <c r="L202" s="221"/>
      <c r="M202" s="221"/>
      <c r="N202" s="144"/>
    </row>
    <row r="203" spans="4:14" hidden="1">
      <c r="D203" s="98"/>
      <c r="E203" s="88"/>
      <c r="F203" s="128"/>
      <c r="G203" s="56"/>
      <c r="J203" s="221"/>
      <c r="K203" s="221"/>
      <c r="L203" s="221"/>
      <c r="M203" s="221"/>
      <c r="N203" s="144"/>
    </row>
    <row r="204" spans="4:14" hidden="1">
      <c r="D204" s="98"/>
      <c r="E204" s="88"/>
      <c r="F204" s="128"/>
      <c r="G204" s="56"/>
      <c r="J204" s="221"/>
      <c r="K204" s="221"/>
      <c r="L204" s="221"/>
      <c r="M204" s="221"/>
      <c r="N204" s="144"/>
    </row>
    <row r="205" spans="4:14" hidden="1">
      <c r="D205" s="98"/>
      <c r="E205" s="88"/>
      <c r="F205" s="128"/>
      <c r="G205" s="56"/>
      <c r="J205" s="221"/>
      <c r="K205" s="221"/>
      <c r="L205" s="221"/>
      <c r="M205" s="221"/>
      <c r="N205" s="144"/>
    </row>
    <row r="206" spans="4:14" hidden="1">
      <c r="D206" s="98"/>
      <c r="E206" s="88"/>
      <c r="F206" s="128"/>
      <c r="G206" s="56"/>
      <c r="J206" s="221"/>
      <c r="K206" s="221"/>
      <c r="L206" s="221"/>
      <c r="M206" s="221"/>
      <c r="N206" s="144"/>
    </row>
    <row r="207" spans="4:14" hidden="1">
      <c r="D207" s="98"/>
      <c r="E207" s="88"/>
      <c r="F207" s="128"/>
      <c r="G207" s="56"/>
      <c r="J207" s="221"/>
      <c r="K207" s="221"/>
      <c r="L207" s="221"/>
      <c r="M207" s="221"/>
      <c r="N207" s="144"/>
    </row>
    <row r="208" spans="4:14" hidden="1">
      <c r="D208" s="98"/>
      <c r="E208" s="88"/>
      <c r="F208" s="128"/>
      <c r="G208" s="56"/>
      <c r="J208" s="221"/>
      <c r="K208" s="221"/>
      <c r="L208" s="221"/>
      <c r="M208" s="221"/>
      <c r="N208" s="144"/>
    </row>
    <row r="209" spans="4:14" hidden="1">
      <c r="D209" s="98"/>
      <c r="E209" s="88"/>
      <c r="F209" s="128"/>
      <c r="G209" s="56"/>
      <c r="J209" s="221"/>
      <c r="K209" s="221"/>
      <c r="L209" s="221"/>
      <c r="M209" s="221"/>
      <c r="N209" s="144"/>
    </row>
    <row r="210" spans="4:14" hidden="1">
      <c r="D210" s="98"/>
      <c r="E210" s="88"/>
      <c r="F210" s="128"/>
      <c r="G210" s="56"/>
      <c r="J210" s="221"/>
      <c r="K210" s="221"/>
      <c r="L210" s="221"/>
      <c r="M210" s="221"/>
      <c r="N210" s="144"/>
    </row>
    <row r="211" spans="4:14" hidden="1">
      <c r="D211" s="98"/>
      <c r="E211" s="88"/>
      <c r="F211" s="128"/>
      <c r="G211" s="56"/>
      <c r="J211" s="221"/>
      <c r="K211" s="221"/>
      <c r="L211" s="221"/>
      <c r="M211" s="221"/>
      <c r="N211" s="144"/>
    </row>
    <row r="212" spans="4:14" hidden="1">
      <c r="D212" s="98"/>
      <c r="E212" s="88"/>
      <c r="F212" s="128"/>
      <c r="G212" s="56"/>
      <c r="J212" s="221"/>
      <c r="K212" s="221"/>
      <c r="L212" s="221"/>
      <c r="M212" s="221"/>
      <c r="N212" s="144"/>
    </row>
    <row r="213" spans="4:14" hidden="1">
      <c r="D213" s="98"/>
      <c r="E213" s="88"/>
      <c r="F213" s="128"/>
      <c r="G213" s="56"/>
      <c r="J213" s="221"/>
      <c r="K213" s="221"/>
      <c r="L213" s="221"/>
      <c r="M213" s="221"/>
      <c r="N213" s="144"/>
    </row>
    <row r="214" spans="4:14" hidden="1">
      <c r="D214" s="98"/>
      <c r="E214" s="88"/>
      <c r="F214" s="128"/>
      <c r="G214" s="56"/>
      <c r="J214" s="221"/>
      <c r="K214" s="221"/>
      <c r="L214" s="221"/>
      <c r="M214" s="221"/>
      <c r="N214" s="144"/>
    </row>
    <row r="215" spans="4:14" hidden="1">
      <c r="D215" s="98"/>
      <c r="E215" s="88"/>
      <c r="F215" s="128"/>
      <c r="G215" s="56"/>
      <c r="J215" s="221"/>
      <c r="K215" s="221"/>
      <c r="L215" s="221"/>
      <c r="M215" s="221"/>
      <c r="N215" s="144"/>
    </row>
    <row r="216" spans="4:14" hidden="1">
      <c r="D216" s="98"/>
      <c r="E216" s="88"/>
      <c r="F216" s="128"/>
      <c r="G216" s="56"/>
      <c r="J216" s="221"/>
      <c r="K216" s="221"/>
      <c r="L216" s="221"/>
      <c r="M216" s="221"/>
      <c r="N216" s="144"/>
    </row>
    <row r="217" spans="4:14" hidden="1">
      <c r="D217" s="98"/>
      <c r="E217" s="88"/>
      <c r="F217" s="128"/>
      <c r="G217" s="56"/>
      <c r="J217" s="221"/>
      <c r="K217" s="221"/>
      <c r="L217" s="221"/>
      <c r="M217" s="221"/>
      <c r="N217" s="144"/>
    </row>
    <row r="218" spans="4:14" hidden="1">
      <c r="D218" s="98"/>
      <c r="E218" s="88"/>
      <c r="F218" s="128"/>
      <c r="G218" s="56"/>
      <c r="J218" s="221"/>
      <c r="K218" s="221"/>
      <c r="L218" s="221"/>
      <c r="M218" s="221"/>
      <c r="N218" s="144"/>
    </row>
    <row r="219" spans="4:14" hidden="1">
      <c r="D219" s="98"/>
      <c r="E219" s="88"/>
      <c r="F219" s="128"/>
      <c r="G219" s="56"/>
      <c r="J219" s="221"/>
      <c r="K219" s="221"/>
      <c r="L219" s="221"/>
      <c r="M219" s="221"/>
      <c r="N219" s="144"/>
    </row>
    <row r="220" spans="4:14" hidden="1">
      <c r="D220" s="98"/>
      <c r="E220" s="88"/>
      <c r="F220" s="128"/>
      <c r="G220" s="56"/>
      <c r="J220" s="221"/>
      <c r="K220" s="221"/>
      <c r="L220" s="221"/>
      <c r="M220" s="221"/>
      <c r="N220" s="144"/>
    </row>
    <row r="221" spans="4:14" hidden="1">
      <c r="D221" s="98"/>
      <c r="E221" s="88"/>
      <c r="F221" s="128"/>
      <c r="G221" s="56"/>
      <c r="J221" s="221"/>
      <c r="K221" s="221"/>
      <c r="L221" s="221"/>
      <c r="M221" s="221"/>
      <c r="N221" s="144"/>
    </row>
    <row r="222" spans="4:14" hidden="1">
      <c r="D222" s="98"/>
      <c r="E222" s="88"/>
      <c r="F222" s="128"/>
      <c r="G222" s="56"/>
      <c r="J222" s="221"/>
      <c r="K222" s="221"/>
      <c r="L222" s="221"/>
      <c r="M222" s="221"/>
      <c r="N222" s="144"/>
    </row>
    <row r="223" spans="4:14" hidden="1">
      <c r="D223" s="98"/>
      <c r="E223" s="88"/>
      <c r="F223" s="128"/>
      <c r="G223" s="56"/>
      <c r="J223" s="221"/>
      <c r="K223" s="221"/>
      <c r="L223" s="221"/>
      <c r="M223" s="221"/>
      <c r="N223" s="144"/>
    </row>
    <row r="224" spans="4:14" hidden="1">
      <c r="D224" s="98"/>
      <c r="E224" s="88"/>
      <c r="F224" s="128"/>
      <c r="G224" s="56"/>
      <c r="J224" s="221"/>
      <c r="K224" s="221"/>
      <c r="L224" s="221"/>
      <c r="M224" s="221"/>
      <c r="N224" s="144"/>
    </row>
    <row r="225" spans="4:14" hidden="1">
      <c r="D225" s="98"/>
      <c r="E225" s="88"/>
      <c r="F225" s="128"/>
      <c r="G225" s="56"/>
      <c r="J225" s="221"/>
      <c r="K225" s="221"/>
      <c r="L225" s="221"/>
      <c r="M225" s="221"/>
      <c r="N225" s="144"/>
    </row>
    <row r="226" spans="4:14" hidden="1">
      <c r="D226" s="98"/>
      <c r="E226" s="88"/>
      <c r="F226" s="128"/>
      <c r="G226" s="56"/>
      <c r="J226" s="221"/>
      <c r="K226" s="221"/>
      <c r="L226" s="221"/>
      <c r="M226" s="221"/>
      <c r="N226" s="144"/>
    </row>
    <row r="227" spans="4:14" hidden="1">
      <c r="D227" s="98"/>
      <c r="E227" s="88"/>
      <c r="F227" s="128"/>
      <c r="G227" s="56"/>
      <c r="J227" s="221"/>
      <c r="K227" s="221"/>
      <c r="L227" s="221"/>
      <c r="M227" s="221"/>
      <c r="N227" s="144"/>
    </row>
    <row r="228" spans="4:14" hidden="1">
      <c r="D228" s="98"/>
      <c r="E228" s="88"/>
      <c r="F228" s="128"/>
      <c r="G228" s="56"/>
      <c r="J228" s="221"/>
      <c r="K228" s="221"/>
      <c r="L228" s="221"/>
      <c r="M228" s="221"/>
      <c r="N228" s="144"/>
    </row>
    <row r="229" spans="4:14" hidden="1">
      <c r="D229" s="98"/>
      <c r="E229" s="88"/>
      <c r="F229" s="128"/>
      <c r="G229" s="56"/>
      <c r="J229" s="221"/>
      <c r="K229" s="221"/>
      <c r="L229" s="221"/>
      <c r="M229" s="221"/>
      <c r="N229" s="144"/>
    </row>
    <row r="230" spans="4:14" hidden="1">
      <c r="D230" s="98"/>
      <c r="E230" s="88"/>
      <c r="F230" s="128"/>
      <c r="G230" s="56"/>
      <c r="J230" s="221"/>
      <c r="K230" s="221"/>
      <c r="L230" s="221"/>
      <c r="M230" s="221"/>
      <c r="N230" s="144"/>
    </row>
    <row r="231" spans="4:14" hidden="1">
      <c r="D231" s="98"/>
      <c r="E231" s="88"/>
      <c r="F231" s="128"/>
      <c r="G231" s="56"/>
      <c r="J231" s="221"/>
      <c r="K231" s="221"/>
      <c r="L231" s="221"/>
      <c r="M231" s="221"/>
      <c r="N231" s="144"/>
    </row>
    <row r="232" spans="4:14" hidden="1">
      <c r="D232" s="98"/>
      <c r="E232" s="88"/>
      <c r="F232" s="128"/>
      <c r="G232" s="56"/>
      <c r="J232" s="221"/>
      <c r="K232" s="221"/>
      <c r="L232" s="221"/>
      <c r="M232" s="221"/>
      <c r="N232" s="144"/>
    </row>
    <row r="233" spans="4:14" hidden="1">
      <c r="D233" s="98"/>
      <c r="E233" s="88"/>
      <c r="F233" s="128"/>
      <c r="G233" s="56"/>
      <c r="J233" s="221"/>
      <c r="K233" s="221"/>
      <c r="L233" s="221"/>
      <c r="M233" s="221"/>
      <c r="N233" s="144"/>
    </row>
    <row r="234" spans="4:14" hidden="1">
      <c r="D234" s="98"/>
      <c r="E234" s="88"/>
      <c r="F234" s="128"/>
      <c r="G234" s="56"/>
      <c r="J234" s="221"/>
      <c r="K234" s="221"/>
      <c r="L234" s="221"/>
      <c r="M234" s="221"/>
      <c r="N234" s="144"/>
    </row>
    <row r="235" spans="4:14" hidden="1">
      <c r="D235" s="98"/>
      <c r="E235" s="88"/>
      <c r="F235" s="128"/>
      <c r="G235" s="56"/>
      <c r="J235" s="221"/>
      <c r="K235" s="221"/>
      <c r="L235" s="221"/>
      <c r="M235" s="221"/>
      <c r="N235" s="144"/>
    </row>
    <row r="236" spans="4:14" hidden="1">
      <c r="D236" s="98"/>
      <c r="E236" s="88"/>
      <c r="F236" s="128"/>
      <c r="G236" s="56"/>
      <c r="J236" s="221"/>
      <c r="K236" s="221"/>
      <c r="L236" s="221"/>
      <c r="M236" s="221"/>
      <c r="N236" s="144"/>
    </row>
    <row r="237" spans="4:14" hidden="1">
      <c r="D237" s="98"/>
      <c r="E237" s="88"/>
      <c r="F237" s="128"/>
      <c r="G237" s="56"/>
      <c r="J237" s="221"/>
      <c r="K237" s="221"/>
      <c r="L237" s="221"/>
      <c r="M237" s="221"/>
      <c r="N237" s="144"/>
    </row>
    <row r="238" spans="4:14" hidden="1">
      <c r="D238" s="98"/>
      <c r="E238" s="88"/>
      <c r="F238" s="128"/>
      <c r="G238" s="56"/>
      <c r="J238" s="221"/>
      <c r="K238" s="221"/>
      <c r="L238" s="221"/>
      <c r="M238" s="221"/>
      <c r="N238" s="144"/>
    </row>
    <row r="239" spans="4:14" hidden="1">
      <c r="D239" s="98"/>
      <c r="E239" s="88"/>
      <c r="F239" s="128"/>
      <c r="G239" s="56"/>
      <c r="J239" s="221"/>
      <c r="K239" s="221"/>
      <c r="L239" s="221"/>
      <c r="M239" s="221"/>
      <c r="N239" s="144"/>
    </row>
    <row r="240" spans="4:14" hidden="1">
      <c r="D240" s="98"/>
      <c r="E240" s="88"/>
      <c r="F240" s="128"/>
      <c r="G240" s="56"/>
      <c r="J240" s="221"/>
      <c r="K240" s="221"/>
      <c r="L240" s="221"/>
      <c r="M240" s="221"/>
      <c r="N240" s="144"/>
    </row>
    <row r="241" spans="4:14" hidden="1">
      <c r="D241" s="98"/>
      <c r="E241" s="88"/>
      <c r="F241" s="128"/>
      <c r="G241" s="56"/>
      <c r="J241" s="221"/>
      <c r="K241" s="221"/>
      <c r="L241" s="221"/>
      <c r="M241" s="221"/>
      <c r="N241" s="144"/>
    </row>
    <row r="242" spans="4:14" hidden="1">
      <c r="D242" s="98"/>
      <c r="E242" s="88"/>
      <c r="F242" s="128"/>
      <c r="G242" s="56"/>
      <c r="J242" s="221"/>
      <c r="K242" s="221"/>
      <c r="L242" s="221"/>
      <c r="M242" s="221"/>
      <c r="N242" s="144"/>
    </row>
    <row r="243" spans="4:14" hidden="1">
      <c r="D243" s="98"/>
      <c r="E243" s="88"/>
      <c r="F243" s="128"/>
      <c r="G243" s="56"/>
      <c r="J243" s="221"/>
      <c r="K243" s="221"/>
      <c r="L243" s="221"/>
      <c r="M243" s="221"/>
      <c r="N243" s="144"/>
    </row>
    <row r="244" spans="4:14" hidden="1">
      <c r="D244" s="98"/>
      <c r="E244" s="88"/>
      <c r="F244" s="128"/>
      <c r="G244" s="56"/>
      <c r="J244" s="221"/>
      <c r="K244" s="221"/>
      <c r="L244" s="221"/>
      <c r="M244" s="221"/>
      <c r="N244" s="144"/>
    </row>
    <row r="245" spans="4:14" hidden="1">
      <c r="D245" s="98"/>
      <c r="E245" s="88"/>
      <c r="F245" s="128"/>
      <c r="G245" s="56"/>
      <c r="J245" s="221"/>
      <c r="K245" s="221"/>
      <c r="L245" s="221"/>
      <c r="M245" s="221"/>
      <c r="N245" s="144"/>
    </row>
    <row r="246" spans="4:14" hidden="1">
      <c r="D246" s="98"/>
      <c r="E246" s="88"/>
      <c r="F246" s="128"/>
      <c r="G246" s="56"/>
      <c r="J246" s="221"/>
      <c r="K246" s="221"/>
      <c r="L246" s="221"/>
      <c r="M246" s="221"/>
      <c r="N246" s="144"/>
    </row>
    <row r="247" spans="4:14" hidden="1">
      <c r="D247" s="98"/>
      <c r="E247" s="88"/>
      <c r="F247" s="128"/>
      <c r="G247" s="56"/>
      <c r="J247" s="221"/>
      <c r="K247" s="221"/>
      <c r="L247" s="221"/>
      <c r="M247" s="221"/>
      <c r="N247" s="144"/>
    </row>
    <row r="248" spans="4:14" hidden="1">
      <c r="D248" s="98"/>
      <c r="E248" s="88"/>
      <c r="F248" s="128"/>
      <c r="G248" s="56"/>
      <c r="J248" s="221"/>
      <c r="K248" s="221"/>
      <c r="L248" s="221"/>
      <c r="M248" s="221"/>
      <c r="N248" s="144"/>
    </row>
    <row r="249" spans="4:14" hidden="1">
      <c r="D249" s="98"/>
      <c r="E249" s="88"/>
      <c r="F249" s="128"/>
      <c r="G249" s="56"/>
      <c r="J249" s="221"/>
      <c r="K249" s="221"/>
      <c r="L249" s="221"/>
      <c r="M249" s="221"/>
      <c r="N249" s="144"/>
    </row>
    <row r="250" spans="4:14" hidden="1">
      <c r="D250" s="98"/>
      <c r="E250" s="88"/>
      <c r="F250" s="128"/>
      <c r="G250" s="56"/>
      <c r="J250" s="221"/>
      <c r="K250" s="221"/>
      <c r="L250" s="221"/>
      <c r="M250" s="221"/>
      <c r="N250" s="144"/>
    </row>
    <row r="251" spans="4:14" hidden="1">
      <c r="D251" s="98"/>
      <c r="E251" s="88"/>
      <c r="F251" s="128"/>
      <c r="G251" s="56"/>
      <c r="J251" s="221"/>
      <c r="K251" s="221"/>
      <c r="L251" s="221"/>
      <c r="M251" s="221"/>
      <c r="N251" s="144"/>
    </row>
    <row r="252" spans="4:14" hidden="1">
      <c r="D252" s="98"/>
      <c r="E252" s="88"/>
      <c r="F252" s="128"/>
      <c r="G252" s="56"/>
      <c r="J252" s="221"/>
      <c r="K252" s="221"/>
      <c r="L252" s="221"/>
      <c r="M252" s="221"/>
      <c r="N252" s="144"/>
    </row>
    <row r="253" spans="4:14" hidden="1">
      <c r="D253" s="98"/>
      <c r="E253" s="88"/>
      <c r="F253" s="128"/>
      <c r="G253" s="56"/>
      <c r="J253" s="221"/>
      <c r="K253" s="221"/>
      <c r="L253" s="221"/>
      <c r="M253" s="221"/>
      <c r="N253" s="144"/>
    </row>
    <row r="254" spans="4:14" hidden="1">
      <c r="D254" s="98"/>
      <c r="E254" s="88"/>
      <c r="F254" s="128"/>
      <c r="G254" s="56"/>
      <c r="J254" s="221"/>
      <c r="K254" s="221"/>
      <c r="L254" s="221"/>
      <c r="M254" s="221"/>
      <c r="N254" s="144"/>
    </row>
    <row r="255" spans="4:14" hidden="1">
      <c r="D255" s="98"/>
      <c r="E255" s="88"/>
      <c r="F255" s="128"/>
      <c r="G255" s="56"/>
      <c r="J255" s="221"/>
      <c r="K255" s="221"/>
      <c r="L255" s="221"/>
      <c r="M255" s="221"/>
      <c r="N255" s="144"/>
    </row>
    <row r="256" spans="4:14" hidden="1">
      <c r="D256" s="98"/>
      <c r="E256" s="88"/>
      <c r="F256" s="128"/>
      <c r="G256" s="56"/>
      <c r="J256" s="221"/>
      <c r="K256" s="221"/>
      <c r="L256" s="221"/>
      <c r="M256" s="221"/>
      <c r="N256" s="144"/>
    </row>
    <row r="257" spans="4:14" hidden="1">
      <c r="D257" s="98"/>
      <c r="E257" s="88"/>
      <c r="F257" s="128"/>
      <c r="G257" s="56"/>
      <c r="J257" s="221"/>
      <c r="K257" s="221"/>
      <c r="L257" s="221"/>
      <c r="M257" s="221"/>
      <c r="N257" s="144"/>
    </row>
    <row r="258" spans="4:14" hidden="1">
      <c r="D258" s="98"/>
      <c r="E258" s="88"/>
      <c r="F258" s="128"/>
      <c r="G258" s="56"/>
      <c r="J258" s="221"/>
      <c r="K258" s="221"/>
      <c r="L258" s="221"/>
      <c r="M258" s="221"/>
      <c r="N258" s="144"/>
    </row>
    <row r="259" spans="4:14" hidden="1">
      <c r="D259" s="98"/>
      <c r="E259" s="88"/>
      <c r="F259" s="128"/>
      <c r="G259" s="56"/>
      <c r="J259" s="221"/>
      <c r="K259" s="221"/>
      <c r="L259" s="221"/>
      <c r="M259" s="221"/>
      <c r="N259" s="144"/>
    </row>
    <row r="260" spans="4:14" hidden="1">
      <c r="D260" s="98"/>
      <c r="E260" s="88"/>
      <c r="F260" s="128"/>
      <c r="G260" s="56"/>
      <c r="J260" s="221"/>
      <c r="K260" s="221"/>
      <c r="L260" s="221"/>
      <c r="M260" s="221"/>
      <c r="N260" s="144"/>
    </row>
    <row r="261" spans="4:14" hidden="1">
      <c r="D261" s="98"/>
      <c r="E261" s="88"/>
      <c r="F261" s="128"/>
      <c r="G261" s="56"/>
      <c r="J261" s="221"/>
      <c r="K261" s="221"/>
      <c r="L261" s="221"/>
      <c r="M261" s="221"/>
      <c r="N261" s="144"/>
    </row>
    <row r="262" spans="4:14" hidden="1">
      <c r="D262" s="98"/>
      <c r="E262" s="88"/>
      <c r="F262" s="128"/>
      <c r="G262" s="56"/>
      <c r="J262" s="221"/>
      <c r="K262" s="221"/>
      <c r="L262" s="221"/>
      <c r="M262" s="221"/>
      <c r="N262" s="144"/>
    </row>
    <row r="263" spans="4:14" hidden="1">
      <c r="D263" s="98"/>
      <c r="E263" s="88"/>
      <c r="F263" s="128"/>
      <c r="G263" s="56"/>
      <c r="J263" s="221"/>
      <c r="K263" s="221"/>
      <c r="L263" s="221"/>
      <c r="M263" s="221"/>
      <c r="N263" s="144"/>
    </row>
    <row r="264" spans="4:14" hidden="1">
      <c r="D264" s="98"/>
      <c r="E264" s="88"/>
      <c r="F264" s="128"/>
      <c r="G264" s="56"/>
      <c r="J264" s="221"/>
      <c r="K264" s="221"/>
      <c r="L264" s="221"/>
      <c r="M264" s="221"/>
      <c r="N264" s="144"/>
    </row>
    <row r="265" spans="4:14" hidden="1">
      <c r="D265" s="98"/>
      <c r="E265" s="88"/>
      <c r="F265" s="128"/>
      <c r="G265" s="56"/>
      <c r="J265" s="221"/>
      <c r="K265" s="221"/>
      <c r="L265" s="221"/>
      <c r="M265" s="221"/>
      <c r="N265" s="144"/>
    </row>
    <row r="266" spans="4:14" hidden="1">
      <c r="D266" s="98"/>
      <c r="E266" s="88"/>
      <c r="F266" s="128"/>
      <c r="G266" s="56"/>
      <c r="J266" s="221"/>
      <c r="K266" s="221"/>
      <c r="L266" s="221"/>
      <c r="M266" s="221"/>
      <c r="N266" s="144"/>
    </row>
    <row r="267" spans="4:14" hidden="1">
      <c r="D267" s="98"/>
      <c r="E267" s="88"/>
      <c r="F267" s="128"/>
      <c r="G267" s="56"/>
      <c r="J267" s="221"/>
      <c r="K267" s="221"/>
      <c r="L267" s="221"/>
      <c r="M267" s="221"/>
      <c r="N267" s="144"/>
    </row>
    <row r="268" spans="4:14" hidden="1">
      <c r="D268" s="98"/>
      <c r="E268" s="88"/>
      <c r="F268" s="128"/>
      <c r="G268" s="56"/>
      <c r="J268" s="221"/>
      <c r="K268" s="221"/>
      <c r="L268" s="221"/>
      <c r="M268" s="221"/>
      <c r="N268" s="144"/>
    </row>
    <row r="269" spans="4:14" hidden="1">
      <c r="D269" s="98"/>
      <c r="E269" s="88"/>
      <c r="F269" s="128"/>
      <c r="G269" s="56"/>
      <c r="J269" s="221"/>
      <c r="K269" s="221"/>
      <c r="L269" s="221"/>
      <c r="M269" s="221"/>
      <c r="N269" s="144"/>
    </row>
    <row r="270" spans="4:14" hidden="1">
      <c r="D270" s="98"/>
      <c r="E270" s="88"/>
      <c r="F270" s="128"/>
      <c r="G270" s="56"/>
      <c r="J270" s="221"/>
      <c r="K270" s="221"/>
      <c r="L270" s="221"/>
      <c r="M270" s="221"/>
      <c r="N270" s="144"/>
    </row>
    <row r="271" spans="4:14" hidden="1">
      <c r="D271" s="98"/>
      <c r="E271" s="88"/>
      <c r="F271" s="128"/>
      <c r="G271" s="56"/>
      <c r="J271" s="221"/>
      <c r="K271" s="221"/>
      <c r="L271" s="221"/>
      <c r="M271" s="221"/>
      <c r="N271" s="144"/>
    </row>
    <row r="272" spans="4:14" hidden="1">
      <c r="D272" s="98"/>
      <c r="E272" s="88"/>
      <c r="F272" s="128"/>
      <c r="G272" s="56"/>
      <c r="J272" s="221"/>
      <c r="K272" s="221"/>
      <c r="L272" s="221"/>
      <c r="M272" s="221"/>
      <c r="N272" s="144"/>
    </row>
    <row r="273" spans="4:14" hidden="1">
      <c r="D273" s="98"/>
      <c r="E273" s="88"/>
      <c r="F273" s="128"/>
      <c r="G273" s="56"/>
      <c r="J273" s="221"/>
      <c r="K273" s="221"/>
      <c r="L273" s="221"/>
      <c r="M273" s="221"/>
      <c r="N273" s="144"/>
    </row>
    <row r="274" spans="4:14" hidden="1">
      <c r="D274" s="98"/>
      <c r="E274" s="88"/>
      <c r="F274" s="128"/>
      <c r="G274" s="56"/>
      <c r="J274" s="221"/>
      <c r="K274" s="221"/>
      <c r="L274" s="221"/>
      <c r="M274" s="221"/>
      <c r="N274" s="144"/>
    </row>
    <row r="275" spans="4:14" hidden="1">
      <c r="D275" s="98"/>
      <c r="E275" s="88"/>
      <c r="F275" s="128"/>
      <c r="G275" s="56"/>
      <c r="J275" s="221"/>
      <c r="K275" s="221"/>
      <c r="L275" s="221"/>
      <c r="M275" s="221"/>
      <c r="N275" s="144"/>
    </row>
    <row r="276" spans="4:14" hidden="1">
      <c r="D276" s="98"/>
      <c r="E276" s="88"/>
      <c r="F276" s="128"/>
      <c r="G276" s="56"/>
      <c r="J276" s="221"/>
      <c r="K276" s="221"/>
      <c r="L276" s="221"/>
      <c r="M276" s="221"/>
      <c r="N276" s="144"/>
    </row>
    <row r="277" spans="4:14" hidden="1">
      <c r="D277" s="98"/>
      <c r="E277" s="88"/>
      <c r="F277" s="128"/>
      <c r="G277" s="56"/>
      <c r="J277" s="221"/>
      <c r="K277" s="221"/>
      <c r="L277" s="221"/>
      <c r="M277" s="221"/>
      <c r="N277" s="144"/>
    </row>
    <row r="278" spans="4:14" hidden="1">
      <c r="D278" s="98"/>
      <c r="E278" s="88"/>
      <c r="F278" s="128"/>
      <c r="G278" s="56"/>
      <c r="J278" s="221"/>
      <c r="K278" s="221"/>
      <c r="L278" s="221"/>
      <c r="M278" s="221"/>
      <c r="N278" s="144"/>
    </row>
    <row r="279" spans="4:14" hidden="1">
      <c r="D279" s="98"/>
      <c r="E279" s="88"/>
      <c r="F279" s="128"/>
      <c r="G279" s="56"/>
      <c r="J279" s="221"/>
      <c r="K279" s="221"/>
      <c r="L279" s="221"/>
      <c r="M279" s="221"/>
      <c r="N279" s="144"/>
    </row>
    <row r="280" spans="4:14" hidden="1">
      <c r="D280" s="98"/>
      <c r="E280" s="88"/>
      <c r="F280" s="128"/>
      <c r="G280" s="56"/>
      <c r="J280" s="221"/>
      <c r="K280" s="221"/>
      <c r="L280" s="221"/>
      <c r="M280" s="221"/>
      <c r="N280" s="144"/>
    </row>
    <row r="281" spans="4:14" hidden="1">
      <c r="E281" s="88"/>
      <c r="F281" s="128"/>
      <c r="G281" s="56"/>
      <c r="J281" s="221"/>
      <c r="K281" s="221"/>
      <c r="L281" s="221"/>
      <c r="M281" s="221"/>
      <c r="N281" s="144"/>
    </row>
    <row r="282" spans="4:14" hidden="1">
      <c r="E282" s="88"/>
      <c r="F282" s="128"/>
      <c r="G282" s="56"/>
      <c r="J282" s="221"/>
      <c r="K282" s="221"/>
      <c r="L282" s="221"/>
      <c r="M282" s="221"/>
      <c r="N282" s="144"/>
    </row>
    <row r="283" spans="4:14" hidden="1">
      <c r="E283" s="88"/>
      <c r="F283" s="128"/>
      <c r="G283" s="56"/>
      <c r="J283" s="221"/>
      <c r="K283" s="221"/>
      <c r="L283" s="221"/>
      <c r="M283" s="221"/>
      <c r="N283" s="144"/>
    </row>
    <row r="284" spans="4:14" hidden="1">
      <c r="E284" s="88"/>
      <c r="F284" s="128"/>
      <c r="G284" s="56"/>
      <c r="J284" s="221"/>
      <c r="K284" s="221"/>
      <c r="L284" s="221"/>
      <c r="M284" s="221"/>
      <c r="N284" s="144"/>
    </row>
    <row r="285" spans="4:14" hidden="1">
      <c r="E285" s="88"/>
      <c r="F285" s="128"/>
      <c r="G285" s="56"/>
      <c r="J285" s="221"/>
      <c r="K285" s="221"/>
      <c r="L285" s="221"/>
      <c r="M285" s="221"/>
      <c r="N285" s="144"/>
    </row>
    <row r="286" spans="4:14" hidden="1">
      <c r="E286" s="88"/>
      <c r="F286" s="128"/>
      <c r="G286" s="56"/>
      <c r="J286" s="221"/>
      <c r="K286" s="221"/>
      <c r="L286" s="221"/>
      <c r="M286" s="221"/>
      <c r="N286" s="144"/>
    </row>
    <row r="287" spans="4:14" hidden="1">
      <c r="E287" s="88"/>
      <c r="F287" s="128"/>
      <c r="G287" s="56"/>
      <c r="J287" s="221"/>
      <c r="K287" s="221"/>
      <c r="L287" s="221"/>
      <c r="M287" s="221"/>
      <c r="N287" s="144"/>
    </row>
    <row r="288" spans="4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41"/>
      <c r="K710" s="141"/>
      <c r="L710" s="141"/>
      <c r="M710" s="141"/>
      <c r="N710" s="144"/>
    </row>
    <row r="711" spans="5:14" ht="13.5" hidden="1">
      <c r="E711" s="20"/>
      <c r="F711" s="22" t="s">
        <v>34</v>
      </c>
      <c r="G711" s="21">
        <v>-249898285.80000007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232" priority="25" operator="containsText" text="ERROR">
      <formula>NOT(ISERROR(SEARCH("ERROR",F38)))</formula>
    </cfRule>
  </conditionalFormatting>
  <conditionalFormatting sqref="J38">
    <cfRule type="containsText" dxfId="231" priority="24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E24" zoomScaleNormal="100" workbookViewId="0">
      <selection activeCell="F728" sqref="F728"/>
    </sheetView>
  </sheetViews>
  <sheetFormatPr defaultColWidth="11.54296875" defaultRowHeight="10"/>
  <cols>
    <col min="1" max="1" width="4.542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3.26953125" style="121" customWidth="1"/>
    <col min="6" max="6" width="14.1796875" style="122" customWidth="1"/>
    <col min="7" max="7" width="13.26953125" style="121" customWidth="1"/>
    <col min="8" max="8" width="1" style="98" customWidth="1"/>
    <col min="9" max="11" width="13.269531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116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2908994231.2600002</v>
      </c>
      <c r="F10" s="73">
        <v>152555700.12</v>
      </c>
      <c r="G10" s="73">
        <v>3061549931.3800001</v>
      </c>
      <c r="I10" s="73">
        <v>4363941027.8000002</v>
      </c>
      <c r="J10" s="73">
        <v>-1307747630.02</v>
      </c>
      <c r="K10" s="73">
        <v>3056193397.7800002</v>
      </c>
      <c r="M10" s="73">
        <v>5356533.599999994</v>
      </c>
      <c r="N10" s="194"/>
    </row>
    <row r="11" spans="2:14" ht="44.25" customHeight="1">
      <c r="B11" s="220" t="s">
        <v>88</v>
      </c>
      <c r="C11" s="220"/>
      <c r="E11" s="46">
        <v>2908994231.2600002</v>
      </c>
      <c r="F11" s="46">
        <v>96410841.5</v>
      </c>
      <c r="G11" s="46">
        <v>3005405072.7600002</v>
      </c>
      <c r="I11" s="46">
        <v>3000194626.4400001</v>
      </c>
      <c r="J11" s="46">
        <v>0</v>
      </c>
      <c r="K11" s="46">
        <v>3000194626.4400001</v>
      </c>
      <c r="M11" s="46">
        <v>5210446.3199999928</v>
      </c>
      <c r="N11" s="45"/>
    </row>
    <row r="12" spans="2:14">
      <c r="B12" s="10">
        <v>1</v>
      </c>
      <c r="C12" s="11" t="s">
        <v>89</v>
      </c>
      <c r="E12" s="189">
        <v>58654200</v>
      </c>
      <c r="F12" s="189">
        <v>0</v>
      </c>
      <c r="G12" s="189">
        <v>58654200</v>
      </c>
      <c r="I12" s="189"/>
      <c r="J12" s="189">
        <v>58654200</v>
      </c>
      <c r="K12" s="189">
        <v>58654200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58654200</v>
      </c>
      <c r="J13" s="56">
        <v>-58654200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1310757298.52</v>
      </c>
      <c r="F14" s="189">
        <v>0</v>
      </c>
      <c r="G14" s="189">
        <v>1310757298.52</v>
      </c>
      <c r="I14" s="189">
        <v>1310757298.52</v>
      </c>
      <c r="J14" s="189">
        <v>0</v>
      </c>
      <c r="K14" s="189">
        <v>1310757298.52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416113385.16000003</v>
      </c>
      <c r="F15" s="56">
        <v>0</v>
      </c>
      <c r="G15" s="56">
        <v>416113385.16000003</v>
      </c>
      <c r="I15" s="56">
        <v>416113385.16000003</v>
      </c>
      <c r="J15" s="56">
        <v>0</v>
      </c>
      <c r="K15" s="56">
        <v>416113385.16000003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178334694.40000001</v>
      </c>
      <c r="F16" s="189">
        <v>0</v>
      </c>
      <c r="G16" s="189">
        <v>178334694.40000001</v>
      </c>
      <c r="I16" s="189">
        <v>178334694.40000001</v>
      </c>
      <c r="J16" s="189">
        <v>0</v>
      </c>
      <c r="K16" s="189">
        <v>178334694.40000001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/>
      <c r="J17" s="56">
        <v>0</v>
      </c>
      <c r="K17" s="56">
        <v>0</v>
      </c>
      <c r="M17" s="56">
        <v>0</v>
      </c>
      <c r="N17" s="51"/>
    </row>
    <row r="18" spans="2:14" ht="11.25" customHeight="1">
      <c r="B18" s="10">
        <v>7</v>
      </c>
      <c r="C18" s="11" t="s">
        <v>95</v>
      </c>
      <c r="E18" s="189">
        <v>53500408.32</v>
      </c>
      <c r="F18" s="189">
        <v>0</v>
      </c>
      <c r="G18" s="189">
        <v>53500408.32</v>
      </c>
      <c r="I18" s="189">
        <v>53500408.32</v>
      </c>
      <c r="J18" s="189">
        <v>0</v>
      </c>
      <c r="K18" s="189">
        <v>53500408.32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891634244.86000001</v>
      </c>
      <c r="F19" s="56">
        <v>0</v>
      </c>
      <c r="G19" s="56">
        <v>891634244.86000001</v>
      </c>
      <c r="I19" s="56">
        <v>891634244.86000001</v>
      </c>
      <c r="J19" s="56">
        <v>0</v>
      </c>
      <c r="K19" s="56">
        <v>891634244.86000001</v>
      </c>
      <c r="M19" s="56">
        <v>0</v>
      </c>
      <c r="N19" s="51"/>
    </row>
    <row r="20" spans="2:14">
      <c r="B20" s="10">
        <v>9</v>
      </c>
      <c r="C20" s="11" t="s">
        <v>97</v>
      </c>
      <c r="E20" s="189"/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/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/>
      <c r="F22" s="189">
        <v>96410841.5</v>
      </c>
      <c r="G22" s="189">
        <v>96410841.5</v>
      </c>
      <c r="I22" s="189">
        <v>91200395.180000007</v>
      </c>
      <c r="J22" s="189">
        <v>0</v>
      </c>
      <c r="K22" s="189">
        <v>91200395.180000007</v>
      </c>
      <c r="M22" s="189">
        <v>5210446.3199999928</v>
      </c>
      <c r="N22" s="50" t="s">
        <v>39</v>
      </c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1307747630.02</v>
      </c>
      <c r="J23" s="46">
        <v>-1307747630.02</v>
      </c>
      <c r="K23" s="46">
        <v>0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/>
      <c r="J24" s="56">
        <v>0</v>
      </c>
      <c r="K24" s="56">
        <v>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891634244.86000001</v>
      </c>
      <c r="J25" s="189">
        <v>-891634244.86000001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>
        <v>0</v>
      </c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416113385.16000003</v>
      </c>
      <c r="J27" s="189">
        <v>-416113385.16000003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56144858.620000005</v>
      </c>
      <c r="G29" s="46">
        <v>56144858.620000005</v>
      </c>
      <c r="I29" s="46">
        <v>55998771.340000004</v>
      </c>
      <c r="J29" s="46">
        <v>0</v>
      </c>
      <c r="K29" s="46">
        <v>55998771.340000004</v>
      </c>
      <c r="M29" s="46">
        <v>146087.28000000119</v>
      </c>
      <c r="N29" s="45"/>
    </row>
    <row r="30" spans="2:14">
      <c r="B30" s="10">
        <v>17</v>
      </c>
      <c r="C30" s="11" t="s">
        <v>58</v>
      </c>
      <c r="E30" s="189"/>
      <c r="F30" s="189">
        <v>56144858.620000005</v>
      </c>
      <c r="G30" s="189">
        <v>56144858.620000005</v>
      </c>
      <c r="I30" s="189">
        <v>55998771.340000004</v>
      </c>
      <c r="J30" s="189">
        <v>0</v>
      </c>
      <c r="K30" s="189">
        <v>55998771.340000004</v>
      </c>
      <c r="M30" s="189">
        <v>146087.28000000119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A33" s="121"/>
      <c r="B33" s="69" t="s">
        <v>48</v>
      </c>
      <c r="C33" s="70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0"/>
    </row>
    <row r="34" spans="1:14" ht="10.5">
      <c r="A34" s="121"/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2908994231.2600002</v>
      </c>
      <c r="F37" s="183">
        <v>152555700.12</v>
      </c>
      <c r="G37" s="30">
        <v>3061549931.3800001</v>
      </c>
      <c r="I37" s="30">
        <v>4363941027.8000002</v>
      </c>
      <c r="J37" s="30">
        <v>-1307747630.02</v>
      </c>
      <c r="K37" s="30">
        <v>3056193397.7800002</v>
      </c>
      <c r="M37" s="30">
        <v>5356533.599999994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49" t="s">
        <v>209</v>
      </c>
      <c r="B42" s="150"/>
      <c r="C42" s="151" t="s">
        <v>9</v>
      </c>
      <c r="E42" s="88"/>
      <c r="F42" s="89"/>
      <c r="G42" s="182">
        <v>96410841.5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149" t="s">
        <v>204</v>
      </c>
      <c r="B43" s="150"/>
      <c r="C43" s="151" t="s">
        <v>9</v>
      </c>
      <c r="E43" s="88"/>
      <c r="F43" s="89"/>
      <c r="G43" s="182">
        <v>56144858.620000005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149"/>
      <c r="B44" s="150"/>
      <c r="C44" s="151"/>
      <c r="E44" s="88"/>
      <c r="F44" s="89"/>
      <c r="G44" s="182"/>
      <c r="J44" s="221" t="s">
        <v>206</v>
      </c>
      <c r="K44" s="221"/>
      <c r="L44" s="221"/>
      <c r="M44" s="221"/>
      <c r="N44" s="144" t="s">
        <v>32</v>
      </c>
    </row>
    <row r="45" spans="1:14" hidden="1">
      <c r="A45" s="149"/>
      <c r="B45" s="150"/>
      <c r="C45" s="151"/>
      <c r="E45" s="88"/>
      <c r="F45" s="89"/>
      <c r="G45" s="182"/>
      <c r="J45" s="221" t="s">
        <v>205</v>
      </c>
      <c r="K45" s="221"/>
      <c r="L45" s="221"/>
      <c r="M45" s="221"/>
      <c r="N45" s="144" t="s">
        <v>32</v>
      </c>
    </row>
    <row r="46" spans="1:14" hidden="1">
      <c r="A46" s="149"/>
      <c r="B46" s="150"/>
      <c r="C46" s="151"/>
      <c r="E46" s="88"/>
      <c r="F46" s="89"/>
      <c r="G46" s="182"/>
      <c r="J46" s="221"/>
      <c r="K46" s="221"/>
      <c r="L46" s="221"/>
      <c r="M46" s="221"/>
      <c r="N46" s="144"/>
    </row>
    <row r="47" spans="1:14" hidden="1">
      <c r="A47" s="149"/>
      <c r="B47" s="150"/>
      <c r="C47" s="151"/>
      <c r="E47" s="88"/>
      <c r="F47" s="89"/>
      <c r="G47" s="93"/>
      <c r="J47" s="221"/>
      <c r="K47" s="221"/>
      <c r="L47" s="221"/>
      <c r="M47" s="221"/>
      <c r="N47" s="144"/>
    </row>
    <row r="48" spans="1:14" hidden="1">
      <c r="A48" s="149"/>
      <c r="B48" s="150"/>
      <c r="C48" s="151"/>
      <c r="E48" s="88"/>
      <c r="F48" s="89"/>
      <c r="G48" s="93"/>
      <c r="J48" s="221"/>
      <c r="K48" s="221"/>
      <c r="L48" s="221"/>
      <c r="M48" s="221"/>
      <c r="N48" s="144"/>
    </row>
    <row r="49" spans="1:14" hidden="1">
      <c r="A49" s="149"/>
      <c r="B49" s="150"/>
      <c r="C49" s="151"/>
      <c r="E49" s="88"/>
      <c r="F49" s="89"/>
      <c r="G49" s="93"/>
      <c r="J49" s="221"/>
      <c r="K49" s="221"/>
      <c r="L49" s="221"/>
      <c r="M49" s="221"/>
      <c r="N49" s="144"/>
    </row>
    <row r="50" spans="1:14" hidden="1">
      <c r="A50" s="149"/>
      <c r="B50" s="150"/>
      <c r="C50" s="151"/>
      <c r="E50" s="88"/>
      <c r="F50" s="89"/>
      <c r="G50" s="93"/>
      <c r="J50" s="221"/>
      <c r="K50" s="221"/>
      <c r="L50" s="221"/>
      <c r="M50" s="221"/>
      <c r="N50" s="144"/>
    </row>
    <row r="51" spans="1:14" ht="12.5" hidden="1">
      <c r="A51" s="149"/>
      <c r="B51" s="150"/>
      <c r="C51" s="151"/>
      <c r="E51" s="129"/>
      <c r="F51" s="89"/>
      <c r="G51" s="93"/>
      <c r="J51" s="221"/>
      <c r="K51" s="221"/>
      <c r="L51" s="221"/>
      <c r="M51" s="221"/>
      <c r="N51" s="144"/>
    </row>
    <row r="52" spans="1:14" ht="12.5" hidden="1">
      <c r="A52" s="149"/>
      <c r="B52" s="150"/>
      <c r="C52" s="151"/>
      <c r="E52" s="129"/>
      <c r="F52" s="89"/>
      <c r="G52" s="93"/>
      <c r="J52" s="221"/>
      <c r="K52" s="221"/>
      <c r="L52" s="221"/>
      <c r="M52" s="221"/>
      <c r="N52" s="144"/>
    </row>
    <row r="53" spans="1:14" ht="12.5" hidden="1">
      <c r="A53" s="149"/>
      <c r="B53" s="150"/>
      <c r="C53" s="151"/>
      <c r="E53" s="129"/>
      <c r="F53" s="89"/>
      <c r="G53" s="93"/>
      <c r="J53" s="221"/>
      <c r="K53" s="221"/>
      <c r="L53" s="221"/>
      <c r="M53" s="221"/>
      <c r="N53" s="144"/>
    </row>
    <row r="54" spans="1:14" ht="12.5" hidden="1">
      <c r="A54" s="149"/>
      <c r="B54" s="150"/>
      <c r="C54" s="151"/>
      <c r="E54" s="129"/>
      <c r="F54" s="89"/>
      <c r="G54" s="93"/>
      <c r="J54" s="221"/>
      <c r="K54" s="221"/>
      <c r="L54" s="221"/>
      <c r="M54" s="221"/>
      <c r="N54" s="144"/>
    </row>
    <row r="55" spans="1:14" ht="12.5" hidden="1">
      <c r="A55" s="149"/>
      <c r="B55" s="150"/>
      <c r="C55" s="151"/>
      <c r="E55" s="129"/>
      <c r="F55" s="89"/>
      <c r="G55" s="93"/>
      <c r="J55" s="221"/>
      <c r="K55" s="221"/>
      <c r="L55" s="221"/>
      <c r="M55" s="221"/>
      <c r="N55" s="144"/>
    </row>
    <row r="56" spans="1:14" ht="12.5" hidden="1">
      <c r="A56" s="149"/>
      <c r="B56" s="150"/>
      <c r="C56" s="151"/>
      <c r="E56" s="129"/>
      <c r="F56" s="89"/>
      <c r="G56" s="93"/>
      <c r="J56" s="221"/>
      <c r="K56" s="221"/>
      <c r="L56" s="221"/>
      <c r="M56" s="221"/>
      <c r="N56" s="144"/>
    </row>
    <row r="57" spans="1:14" hidden="1">
      <c r="A57" s="149"/>
      <c r="B57" s="150"/>
      <c r="C57" s="151"/>
      <c r="E57" s="88"/>
      <c r="F57" s="128"/>
      <c r="G57" s="93"/>
      <c r="J57" s="221"/>
      <c r="K57" s="221"/>
      <c r="L57" s="221"/>
      <c r="M57" s="221"/>
      <c r="N57" s="144"/>
    </row>
    <row r="58" spans="1:14" ht="12.5" hidden="1">
      <c r="A58" s="149"/>
      <c r="B58" s="150"/>
      <c r="C58" s="151"/>
      <c r="E58" s="88"/>
      <c r="F58" s="128"/>
      <c r="G58" s="142"/>
      <c r="J58" s="221"/>
      <c r="K58" s="221"/>
      <c r="L58" s="221"/>
      <c r="M58" s="221"/>
      <c r="N58" s="144"/>
    </row>
    <row r="59" spans="1:14" hidden="1">
      <c r="A59" s="149"/>
      <c r="B59" s="150"/>
      <c r="C59" s="151"/>
      <c r="E59" s="88"/>
      <c r="F59" s="89"/>
      <c r="G59" s="136"/>
      <c r="J59" s="221"/>
      <c r="K59" s="221"/>
      <c r="L59" s="221"/>
      <c r="M59" s="221"/>
      <c r="N59" s="144"/>
    </row>
    <row r="60" spans="1:14" hidden="1">
      <c r="A60" s="149"/>
      <c r="B60" s="150"/>
      <c r="C60" s="151"/>
      <c r="E60" s="88"/>
      <c r="F60" s="89"/>
      <c r="G60" s="136"/>
      <c r="J60" s="221"/>
      <c r="K60" s="221"/>
      <c r="L60" s="221"/>
      <c r="M60" s="221"/>
      <c r="N60" s="144"/>
    </row>
    <row r="61" spans="1:14" hidden="1">
      <c r="A61" s="149"/>
      <c r="B61" s="150"/>
      <c r="C61" s="151"/>
      <c r="E61" s="88"/>
      <c r="F61" s="89"/>
      <c r="G61" s="136"/>
      <c r="J61" s="221"/>
      <c r="K61" s="221"/>
      <c r="L61" s="221"/>
      <c r="M61" s="221"/>
      <c r="N61" s="144"/>
    </row>
    <row r="62" spans="1:14" hidden="1">
      <c r="A62" s="149"/>
      <c r="B62" s="150"/>
      <c r="C62" s="151"/>
      <c r="E62" s="88"/>
      <c r="F62" s="89"/>
      <c r="G62" s="136"/>
      <c r="J62" s="221"/>
      <c r="K62" s="221"/>
      <c r="L62" s="221"/>
      <c r="M62" s="221"/>
      <c r="N62" s="144"/>
    </row>
    <row r="63" spans="1:14" hidden="1">
      <c r="A63" s="149"/>
      <c r="B63" s="150"/>
      <c r="C63" s="151"/>
      <c r="E63" s="88"/>
      <c r="F63" s="89"/>
      <c r="G63" s="136"/>
      <c r="J63" s="221"/>
      <c r="K63" s="221"/>
      <c r="L63" s="221"/>
      <c r="M63" s="221"/>
      <c r="N63" s="144"/>
    </row>
    <row r="64" spans="1:14" hidden="1">
      <c r="A64" s="149"/>
      <c r="B64" s="150"/>
      <c r="C64" s="151"/>
      <c r="E64" s="88"/>
      <c r="F64" s="89"/>
      <c r="G64" s="136"/>
      <c r="J64" s="221"/>
      <c r="K64" s="221"/>
      <c r="L64" s="221"/>
      <c r="M64" s="221"/>
      <c r="N64" s="144"/>
    </row>
    <row r="65" spans="1:14" hidden="1">
      <c r="A65" s="149"/>
      <c r="B65" s="150"/>
      <c r="C65" s="151"/>
      <c r="E65" s="88"/>
      <c r="F65" s="89"/>
      <c r="G65" s="136"/>
      <c r="J65" s="221"/>
      <c r="K65" s="221"/>
      <c r="L65" s="221"/>
      <c r="M65" s="221"/>
      <c r="N65" s="144"/>
    </row>
    <row r="66" spans="1:14" hidden="1">
      <c r="A66" s="149"/>
      <c r="B66" s="150"/>
      <c r="C66" s="151"/>
      <c r="E66" s="88"/>
      <c r="F66" s="89"/>
      <c r="G66" s="136"/>
      <c r="J66" s="221"/>
      <c r="K66" s="221"/>
      <c r="L66" s="221"/>
      <c r="M66" s="221"/>
      <c r="N66" s="144"/>
    </row>
    <row r="67" spans="1:14" hidden="1">
      <c r="A67" s="149"/>
      <c r="B67" s="150"/>
      <c r="C67" s="151"/>
      <c r="E67" s="88"/>
      <c r="F67" s="89"/>
      <c r="G67" s="136"/>
      <c r="J67" s="221"/>
      <c r="K67" s="221"/>
      <c r="L67" s="221"/>
      <c r="M67" s="221"/>
      <c r="N67" s="144"/>
    </row>
    <row r="68" spans="1:14" hidden="1">
      <c r="A68" s="149"/>
      <c r="B68" s="150"/>
      <c r="C68" s="151"/>
      <c r="E68" s="88"/>
      <c r="F68" s="89"/>
      <c r="G68" s="136"/>
      <c r="J68" s="221"/>
      <c r="K68" s="221"/>
      <c r="L68" s="221"/>
      <c r="M68" s="221"/>
      <c r="N68" s="144"/>
    </row>
    <row r="69" spans="1:14" hidden="1">
      <c r="A69" s="149"/>
      <c r="B69" s="150"/>
      <c r="C69" s="151"/>
      <c r="E69" s="88"/>
      <c r="F69" s="89"/>
      <c r="G69" s="136"/>
      <c r="J69" s="221"/>
      <c r="K69" s="221"/>
      <c r="L69" s="221"/>
      <c r="M69" s="221"/>
      <c r="N69" s="144"/>
    </row>
    <row r="70" spans="1:14" hidden="1">
      <c r="A70" s="149"/>
      <c r="B70" s="150"/>
      <c r="C70" s="151"/>
      <c r="E70" s="88"/>
      <c r="F70" s="89"/>
      <c r="G70" s="136"/>
      <c r="J70" s="221"/>
      <c r="K70" s="221"/>
      <c r="L70" s="221"/>
      <c r="M70" s="221"/>
      <c r="N70" s="144"/>
    </row>
    <row r="71" spans="1:14" ht="12.5" hidden="1">
      <c r="A71" s="149"/>
      <c r="B71" s="150"/>
      <c r="C71" s="151"/>
      <c r="E71" s="87"/>
      <c r="F71" s="87"/>
      <c r="G71" s="93"/>
      <c r="J71" s="221"/>
      <c r="K71" s="221"/>
      <c r="L71" s="221"/>
      <c r="M71" s="221"/>
      <c r="N71" s="144"/>
    </row>
    <row r="72" spans="1:14" ht="12.5" hidden="1">
      <c r="A72" s="149"/>
      <c r="B72" s="150"/>
      <c r="C72" s="151"/>
      <c r="E72" s="87"/>
      <c r="F72" s="87"/>
      <c r="G72" s="93"/>
      <c r="J72" s="221"/>
      <c r="K72" s="221"/>
      <c r="L72" s="221"/>
      <c r="M72" s="221"/>
      <c r="N72" s="144"/>
    </row>
    <row r="73" spans="1:14" ht="12.5" hidden="1">
      <c r="A73" s="149"/>
      <c r="B73" s="150"/>
      <c r="C73" s="151"/>
      <c r="E73" s="87"/>
      <c r="F73" s="87"/>
      <c r="G73" s="93"/>
      <c r="J73" s="221"/>
      <c r="K73" s="221"/>
      <c r="L73" s="221"/>
      <c r="M73" s="221"/>
      <c r="N73" s="144"/>
    </row>
    <row r="74" spans="1:14" hidden="1">
      <c r="A74" s="149"/>
      <c r="B74" s="150"/>
      <c r="C74" s="151"/>
      <c r="E74" s="88"/>
      <c r="F74" s="89"/>
      <c r="G74" s="94"/>
      <c r="J74" s="221"/>
      <c r="K74" s="221"/>
      <c r="L74" s="221"/>
      <c r="M74" s="221"/>
      <c r="N74" s="144"/>
    </row>
    <row r="75" spans="1:14" hidden="1">
      <c r="A75" s="149"/>
      <c r="B75" s="150"/>
      <c r="C75" s="151"/>
      <c r="E75" s="90"/>
      <c r="F75" s="89"/>
      <c r="G75" s="94"/>
      <c r="J75" s="221"/>
      <c r="K75" s="221"/>
      <c r="L75" s="221"/>
      <c r="M75" s="221"/>
      <c r="N75" s="144"/>
    </row>
    <row r="76" spans="1:14" hidden="1">
      <c r="A76" s="149"/>
      <c r="B76" s="150"/>
      <c r="C76" s="151"/>
      <c r="E76" s="91"/>
      <c r="F76" s="89"/>
      <c r="G76" s="94"/>
      <c r="J76" s="221"/>
      <c r="K76" s="221"/>
      <c r="L76" s="221"/>
      <c r="M76" s="221"/>
      <c r="N76" s="144"/>
    </row>
    <row r="77" spans="1:14" hidden="1">
      <c r="A77" s="149"/>
      <c r="B77" s="150"/>
      <c r="C77" s="151"/>
      <c r="E77" s="91"/>
      <c r="F77" s="89"/>
      <c r="G77" s="94"/>
      <c r="J77" s="221"/>
      <c r="K77" s="221"/>
      <c r="L77" s="221"/>
      <c r="M77" s="221"/>
      <c r="N77" s="144"/>
    </row>
    <row r="78" spans="1:14" hidden="1">
      <c r="A78" s="149"/>
      <c r="B78" s="150"/>
      <c r="C78" s="151"/>
      <c r="E78" s="91"/>
      <c r="F78" s="89"/>
      <c r="G78" s="134"/>
      <c r="J78" s="221"/>
      <c r="K78" s="221"/>
      <c r="L78" s="221"/>
      <c r="M78" s="221"/>
      <c r="N78" s="144"/>
    </row>
    <row r="79" spans="1:14" hidden="1">
      <c r="A79" s="149"/>
      <c r="B79" s="150"/>
      <c r="C79" s="151"/>
      <c r="E79" s="91"/>
      <c r="F79" s="89"/>
      <c r="G79" s="134"/>
      <c r="J79" s="221"/>
      <c r="K79" s="221"/>
      <c r="L79" s="221"/>
      <c r="M79" s="221"/>
      <c r="N79" s="144"/>
    </row>
    <row r="80" spans="1:14" hidden="1">
      <c r="A80" s="149"/>
      <c r="B80" s="150"/>
      <c r="C80" s="151"/>
      <c r="E80" s="90"/>
      <c r="F80" s="89"/>
      <c r="G80" s="134"/>
      <c r="J80" s="221"/>
      <c r="K80" s="221"/>
      <c r="L80" s="221"/>
      <c r="M80" s="221"/>
      <c r="N80" s="144"/>
    </row>
    <row r="81" spans="1:14" hidden="1">
      <c r="A81" s="149"/>
      <c r="B81" s="150"/>
      <c r="C81" s="151"/>
      <c r="E81" s="91"/>
      <c r="F81" s="89"/>
      <c r="G81" s="134"/>
      <c r="J81" s="221"/>
      <c r="K81" s="221"/>
      <c r="L81" s="221"/>
      <c r="M81" s="221"/>
      <c r="N81" s="144"/>
    </row>
    <row r="82" spans="1:14" hidden="1">
      <c r="A82" s="149"/>
      <c r="B82" s="150"/>
      <c r="C82" s="151"/>
      <c r="E82" s="91"/>
      <c r="F82" s="89"/>
      <c r="G82" s="134"/>
      <c r="J82" s="221"/>
      <c r="K82" s="221"/>
      <c r="L82" s="221"/>
      <c r="M82" s="221"/>
      <c r="N82" s="144"/>
    </row>
    <row r="83" spans="1:14" hidden="1">
      <c r="A83" s="149"/>
      <c r="B83" s="150"/>
      <c r="C83" s="151"/>
      <c r="E83" s="90"/>
      <c r="F83" s="89"/>
      <c r="G83" s="134"/>
      <c r="J83" s="221"/>
      <c r="K83" s="221"/>
      <c r="L83" s="221"/>
      <c r="M83" s="221"/>
      <c r="N83" s="144"/>
    </row>
    <row r="84" spans="1:14" hidden="1">
      <c r="A84" s="149"/>
      <c r="B84" s="150"/>
      <c r="C84" s="151"/>
      <c r="E84" s="88"/>
      <c r="F84" s="128"/>
      <c r="G84" s="93"/>
      <c r="J84" s="221"/>
      <c r="K84" s="221"/>
      <c r="L84" s="221"/>
      <c r="M84" s="221"/>
      <c r="N84" s="144"/>
    </row>
    <row r="85" spans="1:14" hidden="1">
      <c r="A85" s="149"/>
      <c r="B85" s="150"/>
      <c r="C85" s="151"/>
      <c r="E85" s="88"/>
      <c r="F85" s="128"/>
      <c r="G85" s="93"/>
      <c r="J85" s="221"/>
      <c r="K85" s="221"/>
      <c r="L85" s="221"/>
      <c r="M85" s="221"/>
      <c r="N85" s="144"/>
    </row>
    <row r="86" spans="1:14" hidden="1">
      <c r="A86" s="149"/>
      <c r="B86" s="150"/>
      <c r="C86" s="151"/>
      <c r="E86" s="127"/>
      <c r="F86" s="128"/>
      <c r="G86" s="133"/>
      <c r="J86" s="221"/>
      <c r="K86" s="221"/>
      <c r="L86" s="221"/>
      <c r="M86" s="221"/>
      <c r="N86" s="144"/>
    </row>
    <row r="87" spans="1:14" hidden="1">
      <c r="A87" s="149"/>
      <c r="B87" s="150"/>
      <c r="C87" s="151"/>
      <c r="E87" s="127"/>
      <c r="F87" s="128"/>
      <c r="G87" s="133"/>
      <c r="J87" s="221"/>
      <c r="K87" s="221"/>
      <c r="L87" s="221"/>
      <c r="M87" s="221"/>
      <c r="N87" s="144"/>
    </row>
    <row r="88" spans="1:14" hidden="1">
      <c r="A88" s="149"/>
      <c r="B88" s="150"/>
      <c r="C88" s="151"/>
      <c r="E88" s="127"/>
      <c r="F88" s="89"/>
      <c r="G88" s="133"/>
      <c r="J88" s="221"/>
      <c r="K88" s="221"/>
      <c r="L88" s="221"/>
      <c r="M88" s="221"/>
      <c r="N88" s="144"/>
    </row>
    <row r="89" spans="1:14" hidden="1">
      <c r="A89" s="149"/>
      <c r="B89" s="150"/>
      <c r="C89" s="151"/>
      <c r="E89" s="127"/>
      <c r="F89" s="89"/>
      <c r="G89" s="133"/>
      <c r="J89" s="221"/>
      <c r="K89" s="221"/>
      <c r="L89" s="221"/>
      <c r="M89" s="221"/>
      <c r="N89" s="144"/>
    </row>
    <row r="90" spans="1:14" hidden="1">
      <c r="A90" s="149"/>
      <c r="B90" s="150"/>
      <c r="C90" s="151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149"/>
      <c r="B91" s="150"/>
      <c r="C91" s="151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149"/>
      <c r="B92" s="150"/>
      <c r="C92" s="151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149"/>
      <c r="B93" s="150"/>
      <c r="C93" s="151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149"/>
      <c r="B94" s="150"/>
      <c r="C94" s="151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149"/>
      <c r="B95" s="150"/>
      <c r="C95" s="151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149"/>
      <c r="B96" s="150"/>
      <c r="C96" s="151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149"/>
      <c r="B97" s="150"/>
      <c r="C97" s="151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149"/>
      <c r="B98" s="150"/>
      <c r="C98" s="151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149"/>
      <c r="B99" s="150"/>
      <c r="C99" s="151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149"/>
      <c r="B100" s="150"/>
      <c r="C100" s="151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149"/>
      <c r="B101" s="150"/>
      <c r="C101" s="151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149"/>
      <c r="B102" s="150"/>
      <c r="C102" s="151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149"/>
      <c r="B103" s="150"/>
      <c r="C103" s="151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149"/>
      <c r="B104" s="150"/>
      <c r="C104" s="151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149"/>
      <c r="B105" s="150"/>
      <c r="C105" s="151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149"/>
      <c r="B106" s="150"/>
      <c r="C106" s="151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149"/>
      <c r="B107" s="150"/>
      <c r="C107" s="151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149"/>
      <c r="B108" s="150"/>
      <c r="C108" s="151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149"/>
      <c r="B109" s="150"/>
      <c r="C109" s="151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149"/>
      <c r="B110" s="150"/>
      <c r="C110" s="151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149"/>
      <c r="B111" s="150"/>
      <c r="C111" s="151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149"/>
      <c r="B112" s="150"/>
      <c r="C112" s="151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149"/>
      <c r="B113" s="150"/>
      <c r="C113" s="151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149"/>
      <c r="B114" s="150"/>
      <c r="C114" s="151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149"/>
      <c r="B115" s="150"/>
      <c r="C115" s="151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149"/>
      <c r="B116" s="150"/>
      <c r="C116" s="151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149"/>
      <c r="B117" s="150"/>
      <c r="C117" s="151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149"/>
      <c r="B118" s="150"/>
      <c r="C118" s="151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149"/>
      <c r="B119" s="150"/>
      <c r="C119" s="151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149"/>
      <c r="B120" s="150"/>
      <c r="C120" s="151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149"/>
      <c r="B121" s="150"/>
      <c r="C121" s="151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149"/>
      <c r="B122" s="150"/>
      <c r="C122" s="151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149"/>
      <c r="B123" s="150"/>
      <c r="C123" s="151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149"/>
      <c r="B124" s="150"/>
      <c r="C124" s="151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149"/>
      <c r="B125" s="150"/>
      <c r="C125" s="151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149"/>
      <c r="B126" s="150"/>
      <c r="C126" s="151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149"/>
      <c r="B127" s="150"/>
      <c r="C127" s="151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149"/>
      <c r="B128" s="150"/>
      <c r="C128" s="151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149"/>
      <c r="B129" s="150"/>
      <c r="C129" s="151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149"/>
      <c r="B130" s="150"/>
      <c r="C130" s="151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J710" s="191"/>
      <c r="K710" s="191"/>
      <c r="L710" s="191"/>
      <c r="M710" s="191"/>
      <c r="N710" s="144"/>
    </row>
    <row r="711" spans="1:14" ht="13.5" hidden="1">
      <c r="E711" s="20"/>
      <c r="F711" s="22" t="s">
        <v>34</v>
      </c>
      <c r="G711" s="21">
        <v>152555700.12</v>
      </c>
    </row>
    <row r="712" spans="1:14" hidden="1">
      <c r="G712" s="63"/>
    </row>
    <row r="713" spans="1:14" hidden="1"/>
    <row r="714" spans="1:14" ht="12.5" hidden="1">
      <c r="A714">
        <v>1</v>
      </c>
      <c r="J714" s="75"/>
    </row>
    <row r="715" spans="1:14" ht="12.5" hidden="1">
      <c r="A715">
        <v>1</v>
      </c>
    </row>
    <row r="716" spans="1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30" priority="10" operator="containsText" text="ERROR">
      <formula>NOT(ISERROR(SEARCH("ERROR",F38)))</formula>
    </cfRule>
  </conditionalFormatting>
  <conditionalFormatting sqref="J38">
    <cfRule type="containsText" dxfId="229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E21" zoomScaleNormal="100" workbookViewId="0">
      <selection activeCell="F728" sqref="F728"/>
    </sheetView>
  </sheetViews>
  <sheetFormatPr defaultColWidth="11.54296875" defaultRowHeight="10"/>
  <cols>
    <col min="1" max="1" width="7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126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2771784301.7600002</v>
      </c>
      <c r="F10" s="73">
        <v>0</v>
      </c>
      <c r="G10" s="73">
        <v>2771784301.7600002</v>
      </c>
      <c r="I10" s="73">
        <v>4688578431.8800011</v>
      </c>
      <c r="J10" s="73">
        <v>-1521179620.1200004</v>
      </c>
      <c r="K10" s="73">
        <v>3167398811.7600002</v>
      </c>
      <c r="M10" s="73">
        <v>-395614510</v>
      </c>
      <c r="N10" s="194"/>
    </row>
    <row r="11" spans="2:14" ht="44.25" customHeight="1">
      <c r="B11" s="220" t="s">
        <v>88</v>
      </c>
      <c r="C11" s="220"/>
      <c r="E11" s="46">
        <v>2771784301.7600002</v>
      </c>
      <c r="F11" s="46">
        <v>-62058688.140000001</v>
      </c>
      <c r="G11" s="46">
        <v>2709725613.6200004</v>
      </c>
      <c r="I11" s="46">
        <v>3006590456.6200004</v>
      </c>
      <c r="J11" s="46">
        <v>0</v>
      </c>
      <c r="K11" s="46">
        <v>3006590456.6200004</v>
      </c>
      <c r="M11" s="46">
        <v>-296864843</v>
      </c>
      <c r="N11" s="45"/>
    </row>
    <row r="12" spans="2:14">
      <c r="B12" s="10">
        <v>1</v>
      </c>
      <c r="C12" s="11" t="s">
        <v>89</v>
      </c>
      <c r="E12" s="189"/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120363030</v>
      </c>
      <c r="J13" s="56">
        <v>0</v>
      </c>
      <c r="K13" s="56">
        <v>120363030</v>
      </c>
      <c r="M13" s="208">
        <v>-120363030</v>
      </c>
      <c r="N13" s="51" t="s">
        <v>38</v>
      </c>
    </row>
    <row r="14" spans="2:14">
      <c r="B14" s="10">
        <v>3</v>
      </c>
      <c r="C14" s="11" t="s">
        <v>91</v>
      </c>
      <c r="E14" s="189">
        <v>1138594791.7</v>
      </c>
      <c r="F14" s="189">
        <v>0</v>
      </c>
      <c r="G14" s="189">
        <v>1138594791.7</v>
      </c>
      <c r="I14" s="189">
        <v>1169299987.7</v>
      </c>
      <c r="J14" s="189">
        <v>0</v>
      </c>
      <c r="K14" s="189">
        <v>1169299987.7</v>
      </c>
      <c r="M14" s="208">
        <v>-30705196</v>
      </c>
      <c r="N14" s="50" t="s">
        <v>38</v>
      </c>
    </row>
    <row r="15" spans="2:14">
      <c r="B15" s="2">
        <v>4</v>
      </c>
      <c r="C15" s="8" t="s">
        <v>92</v>
      </c>
      <c r="E15" s="56">
        <v>361459157.86000001</v>
      </c>
      <c r="F15" s="56">
        <v>0</v>
      </c>
      <c r="G15" s="56">
        <v>361459157.86000001</v>
      </c>
      <c r="I15" s="56">
        <v>361459157.86000001</v>
      </c>
      <c r="J15" s="56">
        <v>0</v>
      </c>
      <c r="K15" s="56">
        <v>361459157.86000001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62058688.140000001</v>
      </c>
      <c r="F16" s="189">
        <v>92851993.040000007</v>
      </c>
      <c r="G16" s="189">
        <v>154910681.18000001</v>
      </c>
      <c r="I16" s="189">
        <v>154910681.18000001</v>
      </c>
      <c r="J16" s="189">
        <v>0</v>
      </c>
      <c r="K16" s="189">
        <v>154910681.18000001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>
        <v>108000000</v>
      </c>
      <c r="J17" s="56">
        <v>0</v>
      </c>
      <c r="K17" s="56">
        <v>108000000</v>
      </c>
      <c r="M17" s="208">
        <v>-108000000</v>
      </c>
      <c r="N17" s="51" t="s">
        <v>38</v>
      </c>
    </row>
    <row r="18" spans="2:14" ht="33.75" customHeight="1">
      <c r="B18" s="10">
        <v>7</v>
      </c>
      <c r="C18" s="11" t="s">
        <v>95</v>
      </c>
      <c r="E18" s="189">
        <v>46473339.620000005</v>
      </c>
      <c r="F18" s="189">
        <v>0</v>
      </c>
      <c r="G18" s="189">
        <v>46473339.620000005</v>
      </c>
      <c r="I18" s="189">
        <v>46473339.620000005</v>
      </c>
      <c r="J18" s="189">
        <v>0</v>
      </c>
      <c r="K18" s="189">
        <v>46473339.620000005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1008287643.2600001</v>
      </c>
      <c r="F19" s="56">
        <v>0</v>
      </c>
      <c r="G19" s="56">
        <v>1008287643.2600001</v>
      </c>
      <c r="I19" s="56">
        <v>1045862899.2600001</v>
      </c>
      <c r="J19" s="56">
        <v>0</v>
      </c>
      <c r="K19" s="56">
        <v>1045862899.2600001</v>
      </c>
      <c r="M19" s="208">
        <v>-37575256</v>
      </c>
      <c r="N19" s="51" t="s">
        <v>38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154910681.18000001</v>
      </c>
      <c r="F22" s="189">
        <v>-154910681.18000001</v>
      </c>
      <c r="G22" s="189">
        <v>0</v>
      </c>
      <c r="I22" s="189">
        <v>221361</v>
      </c>
      <c r="J22" s="189">
        <v>0</v>
      </c>
      <c r="K22" s="189">
        <v>221361</v>
      </c>
      <c r="M22" s="189">
        <v>-221361</v>
      </c>
      <c r="N22" s="50" t="s">
        <v>75</v>
      </c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1618120170.1200004</v>
      </c>
      <c r="J23" s="46">
        <v>-1521179620.1200004</v>
      </c>
      <c r="K23" s="46">
        <v>96940550</v>
      </c>
      <c r="M23" s="46">
        <v>-96940550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>
        <v>66953853</v>
      </c>
      <c r="J24" s="56">
        <v>0</v>
      </c>
      <c r="K24" s="56">
        <v>66953853</v>
      </c>
      <c r="M24" s="208">
        <v>-66953853</v>
      </c>
      <c r="N24" s="51" t="s">
        <v>38</v>
      </c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1159720462.2600002</v>
      </c>
      <c r="J25" s="189">
        <v>-1159720462.2600002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>
        <v>29986697</v>
      </c>
      <c r="J26" s="56">
        <v>0</v>
      </c>
      <c r="K26" s="56">
        <v>29986697</v>
      </c>
      <c r="M26" s="208">
        <v>-29986697</v>
      </c>
      <c r="N26" s="51" t="s">
        <v>38</v>
      </c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361459157.86000001</v>
      </c>
      <c r="J27" s="189">
        <v>-361459157.86000001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62058688.140000001</v>
      </c>
      <c r="G29" s="46">
        <v>62058688.140000001</v>
      </c>
      <c r="I29" s="46">
        <v>63867805.140000001</v>
      </c>
      <c r="J29" s="46">
        <v>0</v>
      </c>
      <c r="K29" s="46">
        <v>63867805.140000001</v>
      </c>
      <c r="M29" s="46">
        <v>-1809117</v>
      </c>
      <c r="N29" s="45"/>
    </row>
    <row r="30" spans="2:14">
      <c r="B30" s="10">
        <v>17</v>
      </c>
      <c r="C30" s="11" t="s">
        <v>58</v>
      </c>
      <c r="E30" s="189"/>
      <c r="F30" s="189">
        <v>62058688.140000001</v>
      </c>
      <c r="G30" s="189">
        <v>62058688.140000001</v>
      </c>
      <c r="I30" s="189">
        <v>63867805.140000001</v>
      </c>
      <c r="J30" s="189">
        <v>0</v>
      </c>
      <c r="K30" s="189">
        <v>63867805.140000001</v>
      </c>
      <c r="M30" s="189">
        <v>-1809117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2771784301.7600002</v>
      </c>
      <c r="F37" s="30">
        <v>0</v>
      </c>
      <c r="G37" s="30">
        <v>2771784301.7600002</v>
      </c>
      <c r="I37" s="30">
        <v>4688578431.8800011</v>
      </c>
      <c r="J37" s="30">
        <v>-1521179620.1200004</v>
      </c>
      <c r="K37" s="30">
        <v>3167398811.7600002</v>
      </c>
      <c r="M37" s="30">
        <v>-395614510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210</v>
      </c>
      <c r="C42" s="121" t="s">
        <v>26</v>
      </c>
      <c r="E42" s="88"/>
      <c r="F42" s="128"/>
      <c r="G42" s="176">
        <v>-62058688.140000001</v>
      </c>
      <c r="J42" s="191" t="s">
        <v>205</v>
      </c>
      <c r="K42" s="191"/>
      <c r="L42" s="191"/>
      <c r="M42" s="191"/>
      <c r="N42" s="144" t="s">
        <v>32</v>
      </c>
    </row>
    <row r="43" spans="1:14" hidden="1">
      <c r="A43" s="117" t="s">
        <v>204</v>
      </c>
      <c r="C43" s="121" t="s">
        <v>26</v>
      </c>
      <c r="E43" s="88"/>
      <c r="F43" s="128"/>
      <c r="G43" s="176">
        <v>62058688.140000001</v>
      </c>
      <c r="J43" s="191" t="s">
        <v>206</v>
      </c>
      <c r="K43" s="191"/>
      <c r="L43" s="191"/>
      <c r="M43" s="191"/>
      <c r="N43" s="144" t="s">
        <v>32</v>
      </c>
    </row>
    <row r="44" spans="1:14" hidden="1">
      <c r="A44" s="117" t="s">
        <v>209</v>
      </c>
      <c r="C44" s="121" t="s">
        <v>26</v>
      </c>
      <c r="E44" s="88"/>
      <c r="F44" s="128"/>
      <c r="G44" s="180">
        <v>-154910681.18000001</v>
      </c>
      <c r="J44" s="191"/>
      <c r="K44" s="191"/>
      <c r="L44" s="191"/>
      <c r="M44" s="191"/>
      <c r="N44" s="144"/>
    </row>
    <row r="45" spans="1:14" hidden="1">
      <c r="A45" s="117" t="s">
        <v>210</v>
      </c>
      <c r="C45" s="121" t="s">
        <v>26</v>
      </c>
      <c r="E45" s="88"/>
      <c r="F45" s="128"/>
      <c r="G45" s="180">
        <v>154910681.18000001</v>
      </c>
      <c r="J45" s="191"/>
      <c r="K45" s="191"/>
      <c r="L45" s="191"/>
      <c r="M45" s="191"/>
      <c r="N45" s="144"/>
    </row>
    <row r="46" spans="1:14" hidden="1">
      <c r="E46" s="88"/>
      <c r="F46" s="128"/>
      <c r="G46" s="140"/>
      <c r="J46" s="191"/>
      <c r="K46" s="191"/>
      <c r="L46" s="191"/>
      <c r="M46" s="191"/>
      <c r="N46" s="144"/>
    </row>
    <row r="47" spans="1:14" hidden="1">
      <c r="E47" s="88"/>
      <c r="F47" s="128"/>
      <c r="G47" s="140"/>
      <c r="J47" s="191"/>
      <c r="K47" s="191"/>
      <c r="L47" s="191"/>
      <c r="M47" s="191"/>
      <c r="N47" s="144"/>
    </row>
    <row r="48" spans="1:14" hidden="1">
      <c r="E48" s="88"/>
      <c r="F48" s="128"/>
      <c r="G48" s="140"/>
      <c r="J48" s="191"/>
      <c r="K48" s="191"/>
      <c r="L48" s="191"/>
      <c r="M48" s="191"/>
      <c r="N48" s="144"/>
    </row>
    <row r="49" spans="1:14" hidden="1">
      <c r="E49" s="88"/>
      <c r="F49" s="128"/>
      <c r="G49" s="140"/>
      <c r="J49" s="191"/>
      <c r="K49" s="191"/>
      <c r="L49" s="191"/>
      <c r="M49" s="191"/>
      <c r="N49" s="144"/>
    </row>
    <row r="50" spans="1:14" hidden="1">
      <c r="E50" s="88"/>
      <c r="F50" s="128"/>
      <c r="G50" s="140"/>
      <c r="J50" s="221"/>
      <c r="K50" s="221"/>
      <c r="L50" s="221"/>
      <c r="M50" s="221"/>
      <c r="N50" s="144"/>
    </row>
    <row r="51" spans="1:14" hidden="1">
      <c r="E51" s="88"/>
      <c r="F51" s="128"/>
      <c r="G51" s="140"/>
      <c r="J51" s="221"/>
      <c r="K51" s="221"/>
      <c r="L51" s="221"/>
      <c r="M51" s="221"/>
      <c r="N51" s="144"/>
    </row>
    <row r="52" spans="1:14" hidden="1">
      <c r="E52" s="88"/>
      <c r="F52" s="128"/>
      <c r="G52" s="140"/>
      <c r="J52" s="221"/>
      <c r="K52" s="221"/>
      <c r="L52" s="221"/>
      <c r="M52" s="221"/>
      <c r="N52" s="144"/>
    </row>
    <row r="53" spans="1:14" hidden="1">
      <c r="E53" s="88"/>
      <c r="F53" s="128"/>
      <c r="G53" s="140"/>
      <c r="J53" s="221"/>
      <c r="K53" s="221"/>
      <c r="L53" s="221"/>
      <c r="M53" s="221"/>
      <c r="N53" s="144"/>
    </row>
    <row r="54" spans="1:14" hidden="1">
      <c r="E54" s="88"/>
      <c r="F54" s="128"/>
      <c r="G54" s="140"/>
      <c r="J54" s="221"/>
      <c r="K54" s="221"/>
      <c r="L54" s="221"/>
      <c r="M54" s="221"/>
      <c r="N54" s="144"/>
    </row>
    <row r="55" spans="1:14" hidden="1">
      <c r="E55" s="88"/>
      <c r="F55" s="128"/>
      <c r="G55" s="140"/>
      <c r="J55" s="221"/>
      <c r="K55" s="221"/>
      <c r="L55" s="221"/>
      <c r="M55" s="221"/>
      <c r="N55" s="144"/>
    </row>
    <row r="56" spans="1:14" hidden="1">
      <c r="E56" s="88"/>
      <c r="F56" s="128"/>
      <c r="G56" s="140"/>
      <c r="J56" s="221"/>
      <c r="K56" s="221"/>
      <c r="L56" s="221"/>
      <c r="M56" s="221"/>
      <c r="N56" s="144"/>
    </row>
    <row r="57" spans="1:14" hidden="1">
      <c r="E57" s="88"/>
      <c r="F57" s="128"/>
      <c r="G57" s="140"/>
      <c r="J57" s="221"/>
      <c r="K57" s="221"/>
      <c r="L57" s="221"/>
      <c r="M57" s="221"/>
      <c r="N57" s="144"/>
    </row>
    <row r="58" spans="1:14" hidden="1">
      <c r="E58" s="88"/>
      <c r="F58" s="128"/>
      <c r="G58" s="140"/>
      <c r="J58" s="221"/>
      <c r="K58" s="221"/>
      <c r="L58" s="221"/>
      <c r="M58" s="221"/>
      <c r="N58" s="144"/>
    </row>
    <row r="59" spans="1:14" hidden="1">
      <c r="E59" s="88"/>
      <c r="F59" s="128"/>
      <c r="G59" s="93"/>
      <c r="J59" s="221"/>
      <c r="K59" s="221"/>
      <c r="L59" s="221"/>
      <c r="M59" s="221"/>
      <c r="N59" s="144"/>
    </row>
    <row r="60" spans="1:14" hidden="1">
      <c r="A60" s="118"/>
      <c r="B60" s="119"/>
      <c r="C60" s="120"/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A61" s="118"/>
      <c r="B61" s="119"/>
      <c r="C61" s="120"/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A62" s="118"/>
      <c r="B62" s="119"/>
      <c r="C62" s="120"/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E63" s="88"/>
      <c r="F63" s="128"/>
      <c r="G63" s="191"/>
      <c r="J63" s="221"/>
      <c r="K63" s="221"/>
      <c r="L63" s="221"/>
      <c r="M63" s="221"/>
      <c r="N63" s="144"/>
    </row>
    <row r="64" spans="1:14" hidden="1">
      <c r="E64" s="88"/>
      <c r="F64" s="128"/>
      <c r="G64" s="191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72">
    <mergeCell ref="J707:M707"/>
    <mergeCell ref="J708:M708"/>
    <mergeCell ref="J709:M709"/>
    <mergeCell ref="B11:C11"/>
    <mergeCell ref="B23:C23"/>
    <mergeCell ref="B8:C8"/>
    <mergeCell ref="J701:M701"/>
    <mergeCell ref="J702:M702"/>
    <mergeCell ref="J703:M703"/>
    <mergeCell ref="J704:M704"/>
    <mergeCell ref="J705:M705"/>
    <mergeCell ref="J706:M706"/>
    <mergeCell ref="J695:M695"/>
    <mergeCell ref="J696:M696"/>
    <mergeCell ref="J697:M697"/>
    <mergeCell ref="J698:M698"/>
    <mergeCell ref="J699:M699"/>
    <mergeCell ref="J700:M700"/>
    <mergeCell ref="J689:M689"/>
    <mergeCell ref="J690:M690"/>
    <mergeCell ref="J691:M691"/>
    <mergeCell ref="J692:M692"/>
    <mergeCell ref="J693:M693"/>
    <mergeCell ref="J694:M694"/>
    <mergeCell ref="J683:M683"/>
    <mergeCell ref="J684:M684"/>
    <mergeCell ref="J685:M685"/>
    <mergeCell ref="J686:M686"/>
    <mergeCell ref="J687:M687"/>
    <mergeCell ref="J688:M688"/>
    <mergeCell ref="J677:M677"/>
    <mergeCell ref="J678:M678"/>
    <mergeCell ref="J679:M679"/>
    <mergeCell ref="J680:M680"/>
    <mergeCell ref="J681:M681"/>
    <mergeCell ref="J682:M682"/>
    <mergeCell ref="J671:M671"/>
    <mergeCell ref="J672:M672"/>
    <mergeCell ref="J673:M673"/>
    <mergeCell ref="J674:M674"/>
    <mergeCell ref="J675:M675"/>
    <mergeCell ref="J676:M676"/>
    <mergeCell ref="J665:M665"/>
    <mergeCell ref="J666:M666"/>
    <mergeCell ref="J667:M667"/>
    <mergeCell ref="J668:M668"/>
    <mergeCell ref="J669:M669"/>
    <mergeCell ref="J670:M670"/>
    <mergeCell ref="J659:M659"/>
    <mergeCell ref="J660:M660"/>
    <mergeCell ref="J661:M661"/>
    <mergeCell ref="J662:M662"/>
    <mergeCell ref="J663:M663"/>
    <mergeCell ref="J664:M664"/>
    <mergeCell ref="J653:M653"/>
    <mergeCell ref="J654:M654"/>
    <mergeCell ref="J655:M655"/>
    <mergeCell ref="J656:M656"/>
    <mergeCell ref="J657:M657"/>
    <mergeCell ref="J658:M658"/>
    <mergeCell ref="J647:M647"/>
    <mergeCell ref="J648:M648"/>
    <mergeCell ref="J649:M649"/>
    <mergeCell ref="J650:M650"/>
    <mergeCell ref="J651:M651"/>
    <mergeCell ref="J652:M652"/>
    <mergeCell ref="J641:M641"/>
    <mergeCell ref="J642:M642"/>
    <mergeCell ref="J643:M643"/>
    <mergeCell ref="J644:M644"/>
    <mergeCell ref="J645:M645"/>
    <mergeCell ref="J646:M646"/>
    <mergeCell ref="J635:M635"/>
    <mergeCell ref="J636:M636"/>
    <mergeCell ref="J637:M637"/>
    <mergeCell ref="J638:M638"/>
    <mergeCell ref="J639:M639"/>
    <mergeCell ref="J640:M640"/>
    <mergeCell ref="J629:M629"/>
    <mergeCell ref="J630:M630"/>
    <mergeCell ref="J631:M631"/>
    <mergeCell ref="J632:M632"/>
    <mergeCell ref="J633:M633"/>
    <mergeCell ref="J634:M634"/>
    <mergeCell ref="J623:M623"/>
    <mergeCell ref="J624:M624"/>
    <mergeCell ref="J625:M625"/>
    <mergeCell ref="J626:M626"/>
    <mergeCell ref="J627:M627"/>
    <mergeCell ref="J628:M628"/>
    <mergeCell ref="J617:M617"/>
    <mergeCell ref="J618:M618"/>
    <mergeCell ref="J619:M619"/>
    <mergeCell ref="J620:M620"/>
    <mergeCell ref="J621:M621"/>
    <mergeCell ref="J622:M622"/>
    <mergeCell ref="J611:M611"/>
    <mergeCell ref="J612:M612"/>
    <mergeCell ref="J613:M613"/>
    <mergeCell ref="J614:M614"/>
    <mergeCell ref="J615:M615"/>
    <mergeCell ref="J616:M616"/>
    <mergeCell ref="J605:M605"/>
    <mergeCell ref="J606:M606"/>
    <mergeCell ref="J607:M607"/>
    <mergeCell ref="J608:M608"/>
    <mergeCell ref="J609:M609"/>
    <mergeCell ref="J610:M610"/>
    <mergeCell ref="J599:M599"/>
    <mergeCell ref="J600:M600"/>
    <mergeCell ref="J601:M601"/>
    <mergeCell ref="J602:M602"/>
    <mergeCell ref="J603:M603"/>
    <mergeCell ref="J604:M604"/>
    <mergeCell ref="J593:M593"/>
    <mergeCell ref="J594:M594"/>
    <mergeCell ref="J595:M595"/>
    <mergeCell ref="J596:M596"/>
    <mergeCell ref="J597:M597"/>
    <mergeCell ref="J598:M598"/>
    <mergeCell ref="J587:M587"/>
    <mergeCell ref="J588:M588"/>
    <mergeCell ref="J589:M589"/>
    <mergeCell ref="J590:M590"/>
    <mergeCell ref="J591:M591"/>
    <mergeCell ref="J592:M592"/>
    <mergeCell ref="J581:M581"/>
    <mergeCell ref="J582:M582"/>
    <mergeCell ref="J583:M583"/>
    <mergeCell ref="J584:M584"/>
    <mergeCell ref="J585:M585"/>
    <mergeCell ref="J586:M586"/>
    <mergeCell ref="J575:M575"/>
    <mergeCell ref="J576:M576"/>
    <mergeCell ref="J577:M577"/>
    <mergeCell ref="J578:M578"/>
    <mergeCell ref="J579:M579"/>
    <mergeCell ref="J580:M580"/>
    <mergeCell ref="J569:M569"/>
    <mergeCell ref="J570:M570"/>
    <mergeCell ref="J571:M571"/>
    <mergeCell ref="J572:M572"/>
    <mergeCell ref="J573:M573"/>
    <mergeCell ref="J574:M574"/>
    <mergeCell ref="J563:M563"/>
    <mergeCell ref="J564:M564"/>
    <mergeCell ref="J565:M565"/>
    <mergeCell ref="J566:M566"/>
    <mergeCell ref="J567:M567"/>
    <mergeCell ref="J568:M568"/>
    <mergeCell ref="J557:M557"/>
    <mergeCell ref="J558:M558"/>
    <mergeCell ref="J559:M559"/>
    <mergeCell ref="J560:M560"/>
    <mergeCell ref="J561:M561"/>
    <mergeCell ref="J562:M562"/>
    <mergeCell ref="J551:M551"/>
    <mergeCell ref="J552:M552"/>
    <mergeCell ref="J553:M553"/>
    <mergeCell ref="J554:M554"/>
    <mergeCell ref="J555:M555"/>
    <mergeCell ref="J556:M556"/>
    <mergeCell ref="J545:M545"/>
    <mergeCell ref="J546:M546"/>
    <mergeCell ref="J547:M547"/>
    <mergeCell ref="J548:M548"/>
    <mergeCell ref="J549:M549"/>
    <mergeCell ref="J550:M550"/>
    <mergeCell ref="J539:M539"/>
    <mergeCell ref="J540:M540"/>
    <mergeCell ref="J541:M541"/>
    <mergeCell ref="J542:M542"/>
    <mergeCell ref="J543:M543"/>
    <mergeCell ref="J544:M544"/>
    <mergeCell ref="J533:M533"/>
    <mergeCell ref="J534:M534"/>
    <mergeCell ref="J535:M535"/>
    <mergeCell ref="J536:M536"/>
    <mergeCell ref="J537:M537"/>
    <mergeCell ref="J538:M538"/>
    <mergeCell ref="J527:M527"/>
    <mergeCell ref="J528:M528"/>
    <mergeCell ref="J529:M529"/>
    <mergeCell ref="J530:M530"/>
    <mergeCell ref="J531:M531"/>
    <mergeCell ref="J532:M532"/>
    <mergeCell ref="J521:M521"/>
    <mergeCell ref="J522:M522"/>
    <mergeCell ref="J523:M523"/>
    <mergeCell ref="J524:M524"/>
    <mergeCell ref="J525:M525"/>
    <mergeCell ref="J526:M526"/>
    <mergeCell ref="J515:M515"/>
    <mergeCell ref="J516:M516"/>
    <mergeCell ref="J517:M517"/>
    <mergeCell ref="J518:M518"/>
    <mergeCell ref="J519:M519"/>
    <mergeCell ref="J520:M520"/>
    <mergeCell ref="J509:M509"/>
    <mergeCell ref="J510:M510"/>
    <mergeCell ref="J511:M511"/>
    <mergeCell ref="J512:M512"/>
    <mergeCell ref="J513:M513"/>
    <mergeCell ref="J514:M514"/>
    <mergeCell ref="J503:M503"/>
    <mergeCell ref="J504:M504"/>
    <mergeCell ref="J505:M505"/>
    <mergeCell ref="J506:M506"/>
    <mergeCell ref="J507:M507"/>
    <mergeCell ref="J508:M508"/>
    <mergeCell ref="J497:M497"/>
    <mergeCell ref="J498:M498"/>
    <mergeCell ref="J499:M499"/>
    <mergeCell ref="J500:M500"/>
    <mergeCell ref="J501:M501"/>
    <mergeCell ref="J502:M502"/>
    <mergeCell ref="J491:M491"/>
    <mergeCell ref="J492:M492"/>
    <mergeCell ref="J493:M493"/>
    <mergeCell ref="J494:M494"/>
    <mergeCell ref="J495:M495"/>
    <mergeCell ref="J496:M496"/>
    <mergeCell ref="J485:M485"/>
    <mergeCell ref="J486:M486"/>
    <mergeCell ref="J487:M487"/>
    <mergeCell ref="J488:M488"/>
    <mergeCell ref="J489:M489"/>
    <mergeCell ref="J490:M490"/>
    <mergeCell ref="J479:M479"/>
    <mergeCell ref="J480:M480"/>
    <mergeCell ref="J481:M481"/>
    <mergeCell ref="J482:M482"/>
    <mergeCell ref="J483:M483"/>
    <mergeCell ref="J484:M484"/>
    <mergeCell ref="J473:M473"/>
    <mergeCell ref="J474:M474"/>
    <mergeCell ref="J475:M475"/>
    <mergeCell ref="J476:M476"/>
    <mergeCell ref="J477:M477"/>
    <mergeCell ref="J478:M478"/>
    <mergeCell ref="J467:M467"/>
    <mergeCell ref="J468:M468"/>
    <mergeCell ref="J469:M469"/>
    <mergeCell ref="J470:M470"/>
    <mergeCell ref="J471:M471"/>
    <mergeCell ref="J472:M472"/>
    <mergeCell ref="J461:M461"/>
    <mergeCell ref="J462:M462"/>
    <mergeCell ref="J463:M463"/>
    <mergeCell ref="J464:M464"/>
    <mergeCell ref="J465:M465"/>
    <mergeCell ref="J466:M466"/>
    <mergeCell ref="J455:M455"/>
    <mergeCell ref="J456:M456"/>
    <mergeCell ref="J457:M457"/>
    <mergeCell ref="J458:M458"/>
    <mergeCell ref="J459:M459"/>
    <mergeCell ref="J460:M460"/>
    <mergeCell ref="J449:M449"/>
    <mergeCell ref="J450:M450"/>
    <mergeCell ref="J451:M451"/>
    <mergeCell ref="J452:M452"/>
    <mergeCell ref="J453:M453"/>
    <mergeCell ref="J454:M454"/>
    <mergeCell ref="J443:M443"/>
    <mergeCell ref="J444:M444"/>
    <mergeCell ref="J445:M445"/>
    <mergeCell ref="J446:M446"/>
    <mergeCell ref="J447:M447"/>
    <mergeCell ref="J448:M448"/>
    <mergeCell ref="J437:M437"/>
    <mergeCell ref="J438:M438"/>
    <mergeCell ref="J439:M439"/>
    <mergeCell ref="J440:M440"/>
    <mergeCell ref="J441:M441"/>
    <mergeCell ref="J442:M442"/>
    <mergeCell ref="J431:M431"/>
    <mergeCell ref="J432:M432"/>
    <mergeCell ref="J433:M433"/>
    <mergeCell ref="J434:M434"/>
    <mergeCell ref="J435:M435"/>
    <mergeCell ref="J436:M436"/>
    <mergeCell ref="J425:M425"/>
    <mergeCell ref="J426:M426"/>
    <mergeCell ref="J427:M427"/>
    <mergeCell ref="J428:M428"/>
    <mergeCell ref="J429:M429"/>
    <mergeCell ref="J430:M430"/>
    <mergeCell ref="J419:M419"/>
    <mergeCell ref="J420:M420"/>
    <mergeCell ref="J421:M421"/>
    <mergeCell ref="J422:M422"/>
    <mergeCell ref="J423:M423"/>
    <mergeCell ref="J424:M424"/>
    <mergeCell ref="J413:M413"/>
    <mergeCell ref="J414:M414"/>
    <mergeCell ref="J415:M415"/>
    <mergeCell ref="J416:M416"/>
    <mergeCell ref="J417:M417"/>
    <mergeCell ref="J418:M418"/>
    <mergeCell ref="J407:M407"/>
    <mergeCell ref="J408:M408"/>
    <mergeCell ref="J409:M409"/>
    <mergeCell ref="J410:M410"/>
    <mergeCell ref="J411:M411"/>
    <mergeCell ref="J412:M412"/>
    <mergeCell ref="J401:M401"/>
    <mergeCell ref="J402:M402"/>
    <mergeCell ref="J403:M403"/>
    <mergeCell ref="J404:M404"/>
    <mergeCell ref="J405:M405"/>
    <mergeCell ref="J406:M406"/>
    <mergeCell ref="J395:M395"/>
    <mergeCell ref="J396:M396"/>
    <mergeCell ref="J397:M397"/>
    <mergeCell ref="J398:M398"/>
    <mergeCell ref="J399:M399"/>
    <mergeCell ref="J400:M400"/>
    <mergeCell ref="J389:M389"/>
    <mergeCell ref="J390:M390"/>
    <mergeCell ref="J391:M391"/>
    <mergeCell ref="J392:M392"/>
    <mergeCell ref="J393:M393"/>
    <mergeCell ref="J394:M394"/>
    <mergeCell ref="J383:M383"/>
    <mergeCell ref="J384:M384"/>
    <mergeCell ref="J385:M385"/>
    <mergeCell ref="J386:M386"/>
    <mergeCell ref="J387:M387"/>
    <mergeCell ref="J388:M388"/>
    <mergeCell ref="J377:M377"/>
    <mergeCell ref="J378:M378"/>
    <mergeCell ref="J379:M379"/>
    <mergeCell ref="J380:M380"/>
    <mergeCell ref="J381:M381"/>
    <mergeCell ref="J382:M382"/>
    <mergeCell ref="J371:M371"/>
    <mergeCell ref="J372:M372"/>
    <mergeCell ref="J373:M373"/>
    <mergeCell ref="J374:M374"/>
    <mergeCell ref="J375:M375"/>
    <mergeCell ref="J376:M376"/>
    <mergeCell ref="J365:M365"/>
    <mergeCell ref="J366:M366"/>
    <mergeCell ref="J367:M367"/>
    <mergeCell ref="J368:M368"/>
    <mergeCell ref="J369:M369"/>
    <mergeCell ref="J370:M370"/>
    <mergeCell ref="J359:M359"/>
    <mergeCell ref="J360:M360"/>
    <mergeCell ref="J361:M361"/>
    <mergeCell ref="J362:M362"/>
    <mergeCell ref="J363:M363"/>
    <mergeCell ref="J364:M364"/>
    <mergeCell ref="J353:M353"/>
    <mergeCell ref="J354:M354"/>
    <mergeCell ref="J355:M355"/>
    <mergeCell ref="J356:M356"/>
    <mergeCell ref="J357:M357"/>
    <mergeCell ref="J358:M358"/>
    <mergeCell ref="J347:M347"/>
    <mergeCell ref="J348:M348"/>
    <mergeCell ref="J349:M349"/>
    <mergeCell ref="J350:M350"/>
    <mergeCell ref="J351:M351"/>
    <mergeCell ref="J352:M352"/>
    <mergeCell ref="J341:M341"/>
    <mergeCell ref="J342:M342"/>
    <mergeCell ref="J343:M343"/>
    <mergeCell ref="J344:M344"/>
    <mergeCell ref="J345:M345"/>
    <mergeCell ref="J346:M346"/>
    <mergeCell ref="J335:M335"/>
    <mergeCell ref="J336:M336"/>
    <mergeCell ref="J337:M337"/>
    <mergeCell ref="J338:M338"/>
    <mergeCell ref="J339:M339"/>
    <mergeCell ref="J340:M340"/>
    <mergeCell ref="J329:M329"/>
    <mergeCell ref="J330:M330"/>
    <mergeCell ref="J331:M331"/>
    <mergeCell ref="J332:M332"/>
    <mergeCell ref="J333:M333"/>
    <mergeCell ref="J334:M334"/>
    <mergeCell ref="J323:M323"/>
    <mergeCell ref="J324:M324"/>
    <mergeCell ref="J325:M325"/>
    <mergeCell ref="J326:M326"/>
    <mergeCell ref="J327:M327"/>
    <mergeCell ref="J328:M328"/>
    <mergeCell ref="J317:M317"/>
    <mergeCell ref="J318:M318"/>
    <mergeCell ref="J319:M319"/>
    <mergeCell ref="J320:M320"/>
    <mergeCell ref="J321:M321"/>
    <mergeCell ref="J322:M322"/>
    <mergeCell ref="J311:M311"/>
    <mergeCell ref="J312:M312"/>
    <mergeCell ref="J313:M313"/>
    <mergeCell ref="J314:M314"/>
    <mergeCell ref="J315:M315"/>
    <mergeCell ref="J316:M316"/>
    <mergeCell ref="J305:M305"/>
    <mergeCell ref="J306:M306"/>
    <mergeCell ref="J307:M307"/>
    <mergeCell ref="J308:M308"/>
    <mergeCell ref="J309:M309"/>
    <mergeCell ref="J310:M310"/>
    <mergeCell ref="J299:M299"/>
    <mergeCell ref="J300:M300"/>
    <mergeCell ref="J301:M301"/>
    <mergeCell ref="J302:M302"/>
    <mergeCell ref="J303:M303"/>
    <mergeCell ref="J304:M304"/>
    <mergeCell ref="J293:M293"/>
    <mergeCell ref="J294:M294"/>
    <mergeCell ref="J295:M295"/>
    <mergeCell ref="J296:M296"/>
    <mergeCell ref="J297:M297"/>
    <mergeCell ref="J298:M298"/>
    <mergeCell ref="J287:M287"/>
    <mergeCell ref="J288:M288"/>
    <mergeCell ref="J289:M289"/>
    <mergeCell ref="J290:M290"/>
    <mergeCell ref="J291:M291"/>
    <mergeCell ref="J292:M292"/>
    <mergeCell ref="J281:M281"/>
    <mergeCell ref="J282:M282"/>
    <mergeCell ref="J283:M283"/>
    <mergeCell ref="J284:M284"/>
    <mergeCell ref="J285:M285"/>
    <mergeCell ref="J286:M286"/>
    <mergeCell ref="J275:M275"/>
    <mergeCell ref="J276:M276"/>
    <mergeCell ref="J277:M277"/>
    <mergeCell ref="J278:M278"/>
    <mergeCell ref="J279:M279"/>
    <mergeCell ref="J280:M280"/>
    <mergeCell ref="J269:M269"/>
    <mergeCell ref="J270:M270"/>
    <mergeCell ref="J271:M271"/>
    <mergeCell ref="J272:M272"/>
    <mergeCell ref="J273:M273"/>
    <mergeCell ref="J274:M274"/>
    <mergeCell ref="J263:M263"/>
    <mergeCell ref="J264:M264"/>
    <mergeCell ref="J265:M265"/>
    <mergeCell ref="J266:M266"/>
    <mergeCell ref="J267:M267"/>
    <mergeCell ref="J268:M268"/>
    <mergeCell ref="J257:M257"/>
    <mergeCell ref="J258:M258"/>
    <mergeCell ref="J259:M259"/>
    <mergeCell ref="J260:M260"/>
    <mergeCell ref="J261:M261"/>
    <mergeCell ref="J262:M262"/>
    <mergeCell ref="J251:M251"/>
    <mergeCell ref="J252:M252"/>
    <mergeCell ref="J253:M253"/>
    <mergeCell ref="J254:M254"/>
    <mergeCell ref="J255:M255"/>
    <mergeCell ref="J256:M256"/>
    <mergeCell ref="J245:M245"/>
    <mergeCell ref="J246:M246"/>
    <mergeCell ref="J247:M247"/>
    <mergeCell ref="J248:M248"/>
    <mergeCell ref="J249:M249"/>
    <mergeCell ref="J250:M250"/>
    <mergeCell ref="J239:M239"/>
    <mergeCell ref="J240:M240"/>
    <mergeCell ref="J241:M241"/>
    <mergeCell ref="J242:M242"/>
    <mergeCell ref="J243:M243"/>
    <mergeCell ref="J244:M244"/>
    <mergeCell ref="J233:M233"/>
    <mergeCell ref="J234:M234"/>
    <mergeCell ref="J235:M235"/>
    <mergeCell ref="J236:M236"/>
    <mergeCell ref="J237:M237"/>
    <mergeCell ref="J238:M238"/>
    <mergeCell ref="J227:M227"/>
    <mergeCell ref="J228:M228"/>
    <mergeCell ref="J229:M229"/>
    <mergeCell ref="J230:M230"/>
    <mergeCell ref="J231:M231"/>
    <mergeCell ref="J232:M232"/>
    <mergeCell ref="J221:M221"/>
    <mergeCell ref="J222:M222"/>
    <mergeCell ref="J223:M223"/>
    <mergeCell ref="J224:M224"/>
    <mergeCell ref="J225:M225"/>
    <mergeCell ref="J226:M226"/>
    <mergeCell ref="J215:M215"/>
    <mergeCell ref="J216:M216"/>
    <mergeCell ref="J217:M217"/>
    <mergeCell ref="J218:M218"/>
    <mergeCell ref="J219:M219"/>
    <mergeCell ref="J220:M220"/>
    <mergeCell ref="J209:M209"/>
    <mergeCell ref="J210:M210"/>
    <mergeCell ref="J211:M211"/>
    <mergeCell ref="J212:M212"/>
    <mergeCell ref="J213:M213"/>
    <mergeCell ref="J214:M214"/>
    <mergeCell ref="J203:M203"/>
    <mergeCell ref="J204:M204"/>
    <mergeCell ref="J205:M205"/>
    <mergeCell ref="J206:M206"/>
    <mergeCell ref="J207:M207"/>
    <mergeCell ref="J208:M208"/>
    <mergeCell ref="J197:M197"/>
    <mergeCell ref="J198:M198"/>
    <mergeCell ref="J199:M199"/>
    <mergeCell ref="J200:M200"/>
    <mergeCell ref="J201:M201"/>
    <mergeCell ref="J202:M202"/>
    <mergeCell ref="J191:M191"/>
    <mergeCell ref="J192:M192"/>
    <mergeCell ref="J193:M193"/>
    <mergeCell ref="J194:M194"/>
    <mergeCell ref="J195:M195"/>
    <mergeCell ref="J196:M196"/>
    <mergeCell ref="J185:M185"/>
    <mergeCell ref="J186:M186"/>
    <mergeCell ref="J187:M187"/>
    <mergeCell ref="J188:M188"/>
    <mergeCell ref="J189:M189"/>
    <mergeCell ref="J190:M190"/>
    <mergeCell ref="J179:M179"/>
    <mergeCell ref="J180:M180"/>
    <mergeCell ref="J181:M181"/>
    <mergeCell ref="J182:M182"/>
    <mergeCell ref="J183:M183"/>
    <mergeCell ref="J184:M184"/>
    <mergeCell ref="J173:M173"/>
    <mergeCell ref="J174:M174"/>
    <mergeCell ref="J175:M175"/>
    <mergeCell ref="J176:M176"/>
    <mergeCell ref="J177:M177"/>
    <mergeCell ref="J178:M178"/>
    <mergeCell ref="J167:M167"/>
    <mergeCell ref="J168:M168"/>
    <mergeCell ref="J169:M169"/>
    <mergeCell ref="J170:M170"/>
    <mergeCell ref="J171:M171"/>
    <mergeCell ref="J172:M172"/>
    <mergeCell ref="J161:M161"/>
    <mergeCell ref="J162:M162"/>
    <mergeCell ref="J163:M163"/>
    <mergeCell ref="J164:M164"/>
    <mergeCell ref="J165:M165"/>
    <mergeCell ref="J166:M166"/>
    <mergeCell ref="J155:M155"/>
    <mergeCell ref="J156:M156"/>
    <mergeCell ref="J157:M157"/>
    <mergeCell ref="J158:M158"/>
    <mergeCell ref="J159:M159"/>
    <mergeCell ref="J160:M160"/>
    <mergeCell ref="J149:M149"/>
    <mergeCell ref="J150:M150"/>
    <mergeCell ref="J151:M151"/>
    <mergeCell ref="J152:M152"/>
    <mergeCell ref="J153:M153"/>
    <mergeCell ref="J154:M154"/>
    <mergeCell ref="J143:M143"/>
    <mergeCell ref="J144:M144"/>
    <mergeCell ref="J145:M145"/>
    <mergeCell ref="J146:M146"/>
    <mergeCell ref="J147:M147"/>
    <mergeCell ref="J148:M148"/>
    <mergeCell ref="J137:M137"/>
    <mergeCell ref="J138:M138"/>
    <mergeCell ref="J139:M139"/>
    <mergeCell ref="J140:M140"/>
    <mergeCell ref="J141:M141"/>
    <mergeCell ref="J142:M142"/>
    <mergeCell ref="J131:M131"/>
    <mergeCell ref="J132:M132"/>
    <mergeCell ref="J133:M133"/>
    <mergeCell ref="J134:M134"/>
    <mergeCell ref="J135:M135"/>
    <mergeCell ref="J136:M136"/>
    <mergeCell ref="J125:M125"/>
    <mergeCell ref="J126:M126"/>
    <mergeCell ref="J127:M127"/>
    <mergeCell ref="J128:M128"/>
    <mergeCell ref="J129:M129"/>
    <mergeCell ref="J130:M130"/>
    <mergeCell ref="J119:M119"/>
    <mergeCell ref="J120:M120"/>
    <mergeCell ref="J121:M121"/>
    <mergeCell ref="J122:M122"/>
    <mergeCell ref="J123:M123"/>
    <mergeCell ref="J124:M124"/>
    <mergeCell ref="J113:M113"/>
    <mergeCell ref="J114:M114"/>
    <mergeCell ref="J115:M115"/>
    <mergeCell ref="J116:M116"/>
    <mergeCell ref="J117:M117"/>
    <mergeCell ref="J118:M118"/>
    <mergeCell ref="J107:M107"/>
    <mergeCell ref="J108:M108"/>
    <mergeCell ref="J109:M109"/>
    <mergeCell ref="J110:M110"/>
    <mergeCell ref="J111:M111"/>
    <mergeCell ref="J112:M112"/>
    <mergeCell ref="J101:M101"/>
    <mergeCell ref="J102:M102"/>
    <mergeCell ref="J103:M103"/>
    <mergeCell ref="J104:M104"/>
    <mergeCell ref="J105:M105"/>
    <mergeCell ref="J106:M106"/>
    <mergeCell ref="J95:M95"/>
    <mergeCell ref="J96:M96"/>
    <mergeCell ref="J97:M97"/>
    <mergeCell ref="J98:M98"/>
    <mergeCell ref="J99:M99"/>
    <mergeCell ref="J100:M100"/>
    <mergeCell ref="J89:M89"/>
    <mergeCell ref="J90:M90"/>
    <mergeCell ref="J91:M91"/>
    <mergeCell ref="J92:M92"/>
    <mergeCell ref="J93:M93"/>
    <mergeCell ref="J94:M94"/>
    <mergeCell ref="J83:M83"/>
    <mergeCell ref="J84:M84"/>
    <mergeCell ref="J85:M85"/>
    <mergeCell ref="J86:M86"/>
    <mergeCell ref="J87:M87"/>
    <mergeCell ref="J88:M88"/>
    <mergeCell ref="J77:M77"/>
    <mergeCell ref="J78:M78"/>
    <mergeCell ref="J79:M79"/>
    <mergeCell ref="J80:M80"/>
    <mergeCell ref="J81:M81"/>
    <mergeCell ref="J82:M82"/>
    <mergeCell ref="J71:M71"/>
    <mergeCell ref="J72:M72"/>
    <mergeCell ref="J73:M73"/>
    <mergeCell ref="J74:M74"/>
    <mergeCell ref="J75:M75"/>
    <mergeCell ref="J76:M76"/>
    <mergeCell ref="J65:M65"/>
    <mergeCell ref="J66:M66"/>
    <mergeCell ref="J67:M67"/>
    <mergeCell ref="J68:M68"/>
    <mergeCell ref="J69:M69"/>
    <mergeCell ref="J70:M70"/>
    <mergeCell ref="J59:M59"/>
    <mergeCell ref="J60:M60"/>
    <mergeCell ref="J61:M61"/>
    <mergeCell ref="J62:M62"/>
    <mergeCell ref="J63:M63"/>
    <mergeCell ref="J64:M64"/>
    <mergeCell ref="J53:M53"/>
    <mergeCell ref="J54:M54"/>
    <mergeCell ref="J55:M55"/>
    <mergeCell ref="J56:M56"/>
    <mergeCell ref="J57:M57"/>
    <mergeCell ref="J58:M58"/>
    <mergeCell ref="A40:G40"/>
    <mergeCell ref="J40:N40"/>
    <mergeCell ref="J41:M41"/>
    <mergeCell ref="J50:M50"/>
    <mergeCell ref="J51:M51"/>
    <mergeCell ref="J52:M52"/>
    <mergeCell ref="B5:B6"/>
    <mergeCell ref="C5:C6"/>
    <mergeCell ref="E5:G5"/>
    <mergeCell ref="I5:K5"/>
    <mergeCell ref="M5:M6"/>
    <mergeCell ref="N5:N6"/>
  </mergeCells>
  <conditionalFormatting sqref="F38">
    <cfRule type="containsText" dxfId="228" priority="10" operator="containsText" text="ERROR">
      <formula>NOT(ISERROR(SEARCH("ERROR",F38)))</formula>
    </cfRule>
  </conditionalFormatting>
  <conditionalFormatting sqref="J38">
    <cfRule type="containsText" dxfId="227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6"/>
  <sheetViews>
    <sheetView showGridLines="0" topLeftCell="A23" zoomScaleNormal="100" workbookViewId="0">
      <selection activeCell="F728" sqref="F728"/>
    </sheetView>
  </sheetViews>
  <sheetFormatPr defaultColWidth="11.54296875" defaultRowHeight="10"/>
  <cols>
    <col min="1" max="1" width="9.17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1" spans="2:14">
      <c r="G1" s="147"/>
    </row>
    <row r="2" spans="2:14" ht="10.5">
      <c r="C2" s="17" t="s">
        <v>23</v>
      </c>
      <c r="E2" s="16" t="s">
        <v>124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158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81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281362000</v>
      </c>
      <c r="F10" s="73">
        <v>0</v>
      </c>
      <c r="G10" s="73">
        <v>281362000</v>
      </c>
      <c r="I10" s="73">
        <v>281162000</v>
      </c>
      <c r="J10" s="73">
        <v>0</v>
      </c>
      <c r="K10" s="73">
        <v>281162000</v>
      </c>
      <c r="M10" s="73">
        <v>200000</v>
      </c>
      <c r="N10" s="194"/>
    </row>
    <row r="11" spans="2:14" ht="44.25" customHeight="1">
      <c r="B11" s="220" t="s">
        <v>88</v>
      </c>
      <c r="C11" s="220"/>
      <c r="E11" s="46">
        <v>281162000</v>
      </c>
      <c r="F11" s="46">
        <v>0</v>
      </c>
      <c r="G11" s="46">
        <v>281162000</v>
      </c>
      <c r="I11" s="46">
        <v>281162000</v>
      </c>
      <c r="J11" s="46">
        <v>0</v>
      </c>
      <c r="K11" s="46">
        <v>281162000</v>
      </c>
      <c r="M11" s="46">
        <v>0</v>
      </c>
      <c r="N11" s="45"/>
    </row>
    <row r="12" spans="2:14">
      <c r="B12" s="10">
        <v>1</v>
      </c>
      <c r="C12" s="11" t="s">
        <v>89</v>
      </c>
      <c r="E12" s="189">
        <v>657000</v>
      </c>
      <c r="F12" s="189">
        <v>0</v>
      </c>
      <c r="G12" s="189">
        <v>657000</v>
      </c>
      <c r="I12" s="189"/>
      <c r="J12" s="189">
        <v>657000</v>
      </c>
      <c r="K12" s="189">
        <v>657000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657000</v>
      </c>
      <c r="J13" s="56">
        <v>-657000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0</v>
      </c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0</v>
      </c>
      <c r="F15" s="56">
        <v>0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0</v>
      </c>
      <c r="F16" s="189">
        <v>0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280505000</v>
      </c>
      <c r="F17" s="56">
        <v>0</v>
      </c>
      <c r="G17" s="56">
        <v>280505000</v>
      </c>
      <c r="I17" s="56">
        <v>280505000</v>
      </c>
      <c r="J17" s="56">
        <v>0</v>
      </c>
      <c r="K17" s="56">
        <v>280505000</v>
      </c>
      <c r="M17" s="56">
        <v>0</v>
      </c>
      <c r="N17" s="51"/>
    </row>
    <row r="18" spans="2:14" ht="11.25" customHeight="1">
      <c r="B18" s="10">
        <v>7</v>
      </c>
      <c r="C18" s="11" t="s">
        <v>95</v>
      </c>
      <c r="E18" s="189">
        <v>0</v>
      </c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0</v>
      </c>
      <c r="F19" s="56">
        <v>0</v>
      </c>
      <c r="G19" s="56">
        <v>0</v>
      </c>
      <c r="I19" s="56"/>
      <c r="J19" s="56">
        <v>0</v>
      </c>
      <c r="K19" s="56">
        <v>0</v>
      </c>
      <c r="M19" s="56">
        <v>0</v>
      </c>
      <c r="N19" s="51"/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200000</v>
      </c>
      <c r="F23" s="46">
        <v>0</v>
      </c>
      <c r="G23" s="46">
        <v>200000</v>
      </c>
      <c r="I23" s="46">
        <v>0</v>
      </c>
      <c r="J23" s="46">
        <v>0</v>
      </c>
      <c r="K23" s="46">
        <v>0</v>
      </c>
      <c r="M23" s="46">
        <v>200000</v>
      </c>
      <c r="N23" s="45"/>
    </row>
    <row r="24" spans="2:14">
      <c r="B24" s="2">
        <v>12</v>
      </c>
      <c r="C24" s="8" t="s">
        <v>100</v>
      </c>
      <c r="E24" s="56">
        <v>200000</v>
      </c>
      <c r="F24" s="56">
        <v>0</v>
      </c>
      <c r="G24" s="56">
        <v>200000</v>
      </c>
      <c r="I24" s="56">
        <v>0</v>
      </c>
      <c r="J24" s="56">
        <v>0</v>
      </c>
      <c r="K24" s="56">
        <v>0</v>
      </c>
      <c r="M24" s="56">
        <v>200000</v>
      </c>
      <c r="N24" s="51" t="s">
        <v>75</v>
      </c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0</v>
      </c>
      <c r="J25" s="189">
        <v>0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>
        <v>0</v>
      </c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0</v>
      </c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0</v>
      </c>
      <c r="G29" s="46">
        <v>0</v>
      </c>
      <c r="I29" s="46">
        <v>0</v>
      </c>
      <c r="J29" s="46">
        <v>0</v>
      </c>
      <c r="K29" s="46">
        <v>0</v>
      </c>
      <c r="M29" s="46">
        <v>0</v>
      </c>
      <c r="N29" s="45"/>
    </row>
    <row r="30" spans="2:14">
      <c r="B30" s="10">
        <v>17</v>
      </c>
      <c r="C30" s="11" t="s">
        <v>58</v>
      </c>
      <c r="E30" s="189"/>
      <c r="F30" s="189">
        <v>0</v>
      </c>
      <c r="G30" s="189">
        <v>0</v>
      </c>
      <c r="I30" s="189"/>
      <c r="J30" s="189">
        <v>0</v>
      </c>
      <c r="K30" s="189">
        <v>0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281362000</v>
      </c>
      <c r="F37" s="30">
        <v>0</v>
      </c>
      <c r="G37" s="30">
        <v>281362000</v>
      </c>
      <c r="I37" s="30">
        <v>281162000</v>
      </c>
      <c r="J37" s="30">
        <v>0</v>
      </c>
      <c r="K37" s="30">
        <v>281162000</v>
      </c>
      <c r="M37" s="30">
        <v>200000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128"/>
      <c r="G42" s="176"/>
      <c r="J42" s="221" t="s">
        <v>208</v>
      </c>
      <c r="K42" s="221"/>
      <c r="L42" s="221"/>
      <c r="M42" s="221"/>
      <c r="N42" s="144" t="s">
        <v>26</v>
      </c>
    </row>
    <row r="43" spans="1:14" hidden="1">
      <c r="E43" s="88"/>
      <c r="F43" s="128"/>
      <c r="G43" s="176"/>
      <c r="J43" s="221" t="s">
        <v>207</v>
      </c>
      <c r="K43" s="221"/>
      <c r="L43" s="221"/>
      <c r="M43" s="221"/>
      <c r="N43" s="144" t="s">
        <v>26</v>
      </c>
    </row>
    <row r="44" spans="1:14" hidden="1"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E48" s="88"/>
      <c r="F48" s="128"/>
      <c r="G48" s="93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>
      <c r="G714" s="121">
        <v>-2554563755</v>
      </c>
    </row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26" priority="11" operator="containsText" text="ERROR">
      <formula>NOT(ISERROR(SEARCH("ERROR",F38)))</formula>
    </cfRule>
  </conditionalFormatting>
  <conditionalFormatting sqref="J38">
    <cfRule type="containsText" dxfId="225" priority="10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E25" zoomScaleNormal="100" workbookViewId="0">
      <selection activeCell="F728" sqref="F728"/>
    </sheetView>
  </sheetViews>
  <sheetFormatPr defaultColWidth="11.54296875" defaultRowHeight="10"/>
  <cols>
    <col min="1" max="1" width="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190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2525499889.9400001</v>
      </c>
      <c r="F10" s="73">
        <v>-411209</v>
      </c>
      <c r="G10" s="73">
        <v>2525088680.9400005</v>
      </c>
      <c r="I10" s="73">
        <v>3663032447.2000003</v>
      </c>
      <c r="J10" s="73">
        <v>-1134600386.72</v>
      </c>
      <c r="K10" s="73">
        <v>2528432060.4800005</v>
      </c>
      <c r="M10" s="73">
        <v>-3343379.5399998128</v>
      </c>
      <c r="N10" s="194"/>
    </row>
    <row r="11" spans="2:14" ht="44.25" customHeight="1">
      <c r="B11" s="220" t="s">
        <v>88</v>
      </c>
      <c r="C11" s="220"/>
      <c r="E11" s="46">
        <v>2523594186.9400001</v>
      </c>
      <c r="F11" s="46">
        <v>-46929186</v>
      </c>
      <c r="G11" s="46">
        <v>2476665000.9400005</v>
      </c>
      <c r="I11" s="46">
        <v>2480109829.5800004</v>
      </c>
      <c r="J11" s="46">
        <v>0</v>
      </c>
      <c r="K11" s="46">
        <v>2480109829.5800004</v>
      </c>
      <c r="M11" s="46">
        <v>-3444828.6399998069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773580843.36000001</v>
      </c>
      <c r="F13" s="56">
        <v>-773580843</v>
      </c>
      <c r="G13" s="56">
        <v>0.36000001430511475</v>
      </c>
      <c r="I13" s="56">
        <v>5420120</v>
      </c>
      <c r="J13" s="56">
        <v>0</v>
      </c>
      <c r="K13" s="56">
        <v>5420120</v>
      </c>
      <c r="M13" s="56">
        <v>-5420119.6399999857</v>
      </c>
      <c r="N13" s="51" t="s">
        <v>38</v>
      </c>
    </row>
    <row r="14" spans="2:14">
      <c r="B14" s="10">
        <v>3</v>
      </c>
      <c r="C14" s="11" t="s">
        <v>91</v>
      </c>
      <c r="E14" s="189">
        <v>1139697209.6000001</v>
      </c>
      <c r="F14" s="189">
        <v>0</v>
      </c>
      <c r="G14" s="189">
        <v>1139697209.6000001</v>
      </c>
      <c r="I14" s="189">
        <v>1138297983.52</v>
      </c>
      <c r="J14" s="189">
        <v>0</v>
      </c>
      <c r="K14" s="189">
        <v>1138297983.52</v>
      </c>
      <c r="M14" s="189">
        <v>1399226.0800001621</v>
      </c>
      <c r="N14" s="50" t="s">
        <v>75</v>
      </c>
    </row>
    <row r="15" spans="2:14">
      <c r="B15" s="2">
        <v>4</v>
      </c>
      <c r="C15" s="8" t="s">
        <v>92</v>
      </c>
      <c r="E15" s="56">
        <v>361808144.14000005</v>
      </c>
      <c r="F15" s="56">
        <v>0</v>
      </c>
      <c r="G15" s="56">
        <v>361808144.14000005</v>
      </c>
      <c r="I15" s="56">
        <v>361019543.36000001</v>
      </c>
      <c r="J15" s="56">
        <v>0</v>
      </c>
      <c r="K15" s="56">
        <v>361019543.36000001</v>
      </c>
      <c r="M15" s="56">
        <v>788600.78000003099</v>
      </c>
      <c r="N15" s="51" t="s">
        <v>75</v>
      </c>
    </row>
    <row r="16" spans="2:14">
      <c r="B16" s="10">
        <v>5</v>
      </c>
      <c r="C16" s="11" t="s">
        <v>93</v>
      </c>
      <c r="E16" s="189">
        <v>155060826.44</v>
      </c>
      <c r="F16" s="189">
        <v>0</v>
      </c>
      <c r="G16" s="189">
        <v>155060826.44</v>
      </c>
      <c r="I16" s="189">
        <v>154722661.44</v>
      </c>
      <c r="J16" s="189">
        <v>0</v>
      </c>
      <c r="K16" s="189">
        <v>154722661.44</v>
      </c>
      <c r="M16" s="189">
        <v>338165</v>
      </c>
      <c r="N16" s="50" t="s">
        <v>75</v>
      </c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/>
      <c r="J17" s="56">
        <v>0</v>
      </c>
      <c r="K17" s="56">
        <v>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46517977.400000006</v>
      </c>
      <c r="F18" s="189">
        <v>0</v>
      </c>
      <c r="G18" s="189">
        <v>46517977.400000006</v>
      </c>
      <c r="I18" s="189">
        <v>46416527.900000006</v>
      </c>
      <c r="J18" s="189">
        <v>0</v>
      </c>
      <c r="K18" s="189">
        <v>46416527.900000006</v>
      </c>
      <c r="M18" s="189">
        <v>101449.5</v>
      </c>
      <c r="N18" s="50" t="s">
        <v>75</v>
      </c>
    </row>
    <row r="19" spans="2:14">
      <c r="B19" s="2">
        <v>8</v>
      </c>
      <c r="C19" s="8" t="s">
        <v>96</v>
      </c>
      <c r="E19" s="56">
        <v>0</v>
      </c>
      <c r="F19" s="56">
        <v>773580843</v>
      </c>
      <c r="G19" s="56">
        <v>773580843</v>
      </c>
      <c r="I19" s="56">
        <v>774232993.36000001</v>
      </c>
      <c r="J19" s="56">
        <v>0</v>
      </c>
      <c r="K19" s="56">
        <v>774232993.36000001</v>
      </c>
      <c r="M19" s="56">
        <v>-652150.36000001431</v>
      </c>
      <c r="N19" s="51" t="s">
        <v>75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46929186</v>
      </c>
      <c r="F22" s="189">
        <v>-46929186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1905703</v>
      </c>
      <c r="F23" s="46">
        <v>0</v>
      </c>
      <c r="G23" s="46">
        <v>1905703</v>
      </c>
      <c r="I23" s="46">
        <v>1136506089.72</v>
      </c>
      <c r="J23" s="46">
        <v>-1134600386.72</v>
      </c>
      <c r="K23" s="46">
        <v>1905703</v>
      </c>
      <c r="M23" s="46">
        <v>0</v>
      </c>
      <c r="N23" s="45"/>
    </row>
    <row r="24" spans="2:14">
      <c r="B24" s="2">
        <v>12</v>
      </c>
      <c r="C24" s="8" t="s">
        <v>100</v>
      </c>
      <c r="E24" s="56">
        <v>1905703</v>
      </c>
      <c r="F24" s="56">
        <v>0</v>
      </c>
      <c r="G24" s="56">
        <v>1905703</v>
      </c>
      <c r="I24" s="56">
        <v>1905703</v>
      </c>
      <c r="J24" s="56">
        <v>0</v>
      </c>
      <c r="K24" s="56">
        <v>1905703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773580843.36000001</v>
      </c>
      <c r="J25" s="189">
        <v>-773580843.36000001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361019543.36000001</v>
      </c>
      <c r="J27" s="189">
        <v>-361019543.36000001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46517977</v>
      </c>
      <c r="G29" s="46">
        <v>46517977</v>
      </c>
      <c r="I29" s="46">
        <v>46416527.900000006</v>
      </c>
      <c r="J29" s="46">
        <v>0</v>
      </c>
      <c r="K29" s="46">
        <v>46416527.900000006</v>
      </c>
      <c r="M29" s="46">
        <v>101449.09999999404</v>
      </c>
      <c r="N29" s="45"/>
    </row>
    <row r="30" spans="2:14">
      <c r="B30" s="10">
        <v>17</v>
      </c>
      <c r="C30" s="11" t="s">
        <v>58</v>
      </c>
      <c r="E30" s="189"/>
      <c r="F30" s="189">
        <v>46517977</v>
      </c>
      <c r="G30" s="189">
        <v>46517977</v>
      </c>
      <c r="I30" s="189">
        <v>46416527.900000006</v>
      </c>
      <c r="J30" s="189">
        <v>0</v>
      </c>
      <c r="K30" s="189">
        <v>46416527.900000006</v>
      </c>
      <c r="M30" s="189">
        <v>101449.09999999404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2525499889.9400001</v>
      </c>
      <c r="F37" s="30">
        <v>-411209</v>
      </c>
      <c r="G37" s="30">
        <v>2525088680.9400005</v>
      </c>
      <c r="I37" s="30">
        <v>3663032447.2000003</v>
      </c>
      <c r="J37" s="30">
        <v>-1134600386.72</v>
      </c>
      <c r="K37" s="30">
        <v>2528432060.4800005</v>
      </c>
      <c r="M37" s="30">
        <v>-3343379.5399998128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208</v>
      </c>
      <c r="C42" s="121" t="s">
        <v>26</v>
      </c>
      <c r="E42" s="88"/>
      <c r="F42" s="128"/>
      <c r="G42" s="176">
        <v>-773580843</v>
      </c>
      <c r="I42" s="75"/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202</v>
      </c>
      <c r="C43" s="121" t="s">
        <v>26</v>
      </c>
      <c r="E43" s="88"/>
      <c r="F43" s="128"/>
      <c r="G43" s="176">
        <v>773580843</v>
      </c>
      <c r="I43" s="75"/>
      <c r="J43" s="221" t="s">
        <v>205</v>
      </c>
      <c r="K43" s="221"/>
      <c r="L43" s="221"/>
      <c r="M43" s="221"/>
      <c r="N43" s="144" t="s">
        <v>32</v>
      </c>
    </row>
    <row r="44" spans="1:14" hidden="1">
      <c r="A44" s="117" t="s">
        <v>209</v>
      </c>
      <c r="C44" s="121" t="s">
        <v>26</v>
      </c>
      <c r="E44" s="88"/>
      <c r="F44" s="128"/>
      <c r="G44" s="176">
        <v>-46517977</v>
      </c>
      <c r="I44" s="75"/>
      <c r="J44" s="221"/>
      <c r="K44" s="221"/>
      <c r="L44" s="221"/>
      <c r="M44" s="221"/>
      <c r="N44" s="144"/>
    </row>
    <row r="45" spans="1:14" hidden="1">
      <c r="A45" s="117" t="s">
        <v>204</v>
      </c>
      <c r="C45" s="121" t="s">
        <v>26</v>
      </c>
      <c r="E45" s="88"/>
      <c r="F45" s="128"/>
      <c r="G45" s="176">
        <v>46517977</v>
      </c>
      <c r="I45" s="75"/>
      <c r="J45" s="221"/>
      <c r="K45" s="221"/>
      <c r="L45" s="221"/>
      <c r="M45" s="221"/>
      <c r="N45" s="144"/>
    </row>
    <row r="46" spans="1:14" hidden="1">
      <c r="A46" s="117" t="s">
        <v>209</v>
      </c>
      <c r="C46" s="121" t="s">
        <v>18</v>
      </c>
      <c r="E46" s="88"/>
      <c r="F46" s="128"/>
      <c r="G46" s="93">
        <v>-411209</v>
      </c>
      <c r="I46" s="75"/>
      <c r="J46" s="221"/>
      <c r="K46" s="221"/>
      <c r="L46" s="221"/>
      <c r="M46" s="221"/>
      <c r="N46" s="144"/>
    </row>
    <row r="47" spans="1:14" hidden="1">
      <c r="E47" s="88"/>
      <c r="F47" s="128"/>
      <c r="G47" s="93"/>
      <c r="I47" s="75"/>
      <c r="J47" s="221"/>
      <c r="K47" s="221"/>
      <c r="L47" s="221"/>
      <c r="M47" s="221"/>
      <c r="N47" s="144"/>
    </row>
    <row r="48" spans="1:14" hidden="1">
      <c r="E48" s="88"/>
      <c r="F48" s="128"/>
      <c r="G48" s="93"/>
      <c r="I48" s="75"/>
      <c r="J48" s="221"/>
      <c r="K48" s="221"/>
      <c r="L48" s="221"/>
      <c r="M48" s="221"/>
      <c r="N48" s="144"/>
    </row>
    <row r="49" spans="1:14" hidden="1">
      <c r="E49" s="88"/>
      <c r="F49" s="128"/>
      <c r="G49" s="93"/>
      <c r="I49" s="75"/>
      <c r="J49" s="221"/>
      <c r="K49" s="221"/>
      <c r="L49" s="221"/>
      <c r="M49" s="221"/>
      <c r="N49" s="144"/>
    </row>
    <row r="50" spans="1:14" hidden="1">
      <c r="E50" s="88"/>
      <c r="F50" s="128"/>
      <c r="G50" s="93"/>
      <c r="I50" s="75"/>
      <c r="J50" s="221"/>
      <c r="K50" s="221"/>
      <c r="L50" s="221"/>
      <c r="M50" s="221"/>
      <c r="N50" s="144"/>
    </row>
    <row r="51" spans="1:14" hidden="1">
      <c r="E51" s="88"/>
      <c r="F51" s="128"/>
      <c r="G51" s="93"/>
      <c r="I51" s="75"/>
      <c r="J51" s="221"/>
      <c r="K51" s="221"/>
      <c r="L51" s="221"/>
      <c r="M51" s="221"/>
      <c r="N51" s="144"/>
    </row>
    <row r="52" spans="1:14" hidden="1">
      <c r="E52" s="88"/>
      <c r="F52" s="128"/>
      <c r="G52" s="93"/>
      <c r="I52" s="75"/>
      <c r="J52" s="221"/>
      <c r="K52" s="221"/>
      <c r="L52" s="221"/>
      <c r="M52" s="221"/>
      <c r="N52" s="144"/>
    </row>
    <row r="53" spans="1:14" hidden="1">
      <c r="A53" s="118"/>
      <c r="B53" s="119"/>
      <c r="E53" s="88"/>
      <c r="F53" s="128"/>
      <c r="G53" s="56"/>
      <c r="J53" s="221"/>
      <c r="K53" s="221"/>
      <c r="L53" s="221"/>
      <c r="M53" s="221"/>
      <c r="N53" s="144"/>
    </row>
    <row r="54" spans="1:14" hidden="1">
      <c r="E54" s="88"/>
      <c r="F54" s="128"/>
      <c r="G54" s="56"/>
      <c r="J54" s="221"/>
      <c r="K54" s="221"/>
      <c r="L54" s="221"/>
      <c r="M54" s="221"/>
      <c r="N54" s="144"/>
    </row>
    <row r="55" spans="1:14" hidden="1">
      <c r="E55" s="88"/>
      <c r="F55" s="128"/>
      <c r="G55" s="56"/>
      <c r="J55" s="221"/>
      <c r="K55" s="221"/>
      <c r="L55" s="221"/>
      <c r="M55" s="221"/>
      <c r="N55" s="144"/>
    </row>
    <row r="56" spans="1:14" hidden="1"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-411209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24" priority="10" operator="containsText" text="ERROR">
      <formula>NOT(ISERROR(SEARCH("ERROR",F38)))</formula>
    </cfRule>
  </conditionalFormatting>
  <conditionalFormatting sqref="J38">
    <cfRule type="containsText" dxfId="223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6"/>
  <sheetViews>
    <sheetView showGridLines="0" topLeftCell="E24" zoomScaleNormal="100" workbookViewId="0">
      <selection activeCell="F728" sqref="F728"/>
    </sheetView>
  </sheetViews>
  <sheetFormatPr defaultColWidth="11.54296875" defaultRowHeight="10"/>
  <cols>
    <col min="1" max="1" width="16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" style="121" bestFit="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1" spans="2:14">
      <c r="F1" s="148"/>
    </row>
    <row r="2" spans="2:14" ht="10.5">
      <c r="C2" s="17" t="s">
        <v>23</v>
      </c>
      <c r="E2" s="16" t="s">
        <v>191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3446419421.2800002</v>
      </c>
      <c r="F10" s="73">
        <v>-8.9406967163085938E-8</v>
      </c>
      <c r="G10" s="73">
        <v>3446419421.2800002</v>
      </c>
      <c r="I10" s="73">
        <v>5295120889.7600002</v>
      </c>
      <c r="J10" s="73">
        <v>-2078314746.9000001</v>
      </c>
      <c r="K10" s="73">
        <v>3216806142.8600001</v>
      </c>
      <c r="M10" s="73">
        <v>229613278.41999999</v>
      </c>
      <c r="N10" s="194"/>
    </row>
    <row r="11" spans="2:14" ht="44.25" customHeight="1">
      <c r="B11" s="220" t="s">
        <v>88</v>
      </c>
      <c r="C11" s="220"/>
      <c r="E11" s="46">
        <v>2474053014.2800002</v>
      </c>
      <c r="F11" s="46">
        <v>-148608710.5200001</v>
      </c>
      <c r="G11" s="46">
        <v>2325444303.7600002</v>
      </c>
      <c r="I11" s="46">
        <v>2325398313.3200002</v>
      </c>
      <c r="J11" s="46">
        <v>0</v>
      </c>
      <c r="K11" s="46">
        <v>2325398313.3200002</v>
      </c>
      <c r="M11" s="46">
        <v>45990.439999997616</v>
      </c>
      <c r="N11" s="45"/>
    </row>
    <row r="12" spans="2:14">
      <c r="B12" s="10">
        <v>1</v>
      </c>
      <c r="C12" s="11" t="s">
        <v>89</v>
      </c>
      <c r="E12" s="189">
        <v>22545100</v>
      </c>
      <c r="F12" s="189">
        <v>0</v>
      </c>
      <c r="G12" s="189">
        <v>22545100</v>
      </c>
      <c r="I12" s="189"/>
      <c r="J12" s="189">
        <v>22545100</v>
      </c>
      <c r="K12" s="189">
        <v>22545100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22545100</v>
      </c>
      <c r="J13" s="56">
        <v>-22545100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0</v>
      </c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2199649203.7600002</v>
      </c>
      <c r="F15" s="56">
        <v>-2199649203.7600002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148608710.52000001</v>
      </c>
      <c r="F16" s="189">
        <v>-148608710.52000001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1:14">
      <c r="B17" s="2">
        <v>6</v>
      </c>
      <c r="C17" s="8" t="s">
        <v>94</v>
      </c>
      <c r="E17" s="56">
        <v>103250000</v>
      </c>
      <c r="F17" s="56">
        <v>0</v>
      </c>
      <c r="G17" s="56">
        <v>103250000</v>
      </c>
      <c r="I17" s="56">
        <v>103250000</v>
      </c>
      <c r="J17" s="56">
        <v>0</v>
      </c>
      <c r="K17" s="56">
        <v>103250000</v>
      </c>
      <c r="M17" s="56">
        <v>0</v>
      </c>
      <c r="N17" s="51"/>
    </row>
    <row r="18" spans="1:14" ht="33.75" customHeight="1">
      <c r="A18" s="117">
        <v>845.73</v>
      </c>
      <c r="B18" s="10">
        <v>7</v>
      </c>
      <c r="C18" s="11" t="s">
        <v>95</v>
      </c>
      <c r="E18" s="189">
        <v>0</v>
      </c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1:14">
      <c r="A19" s="117">
        <v>320.95</v>
      </c>
      <c r="B19" s="2">
        <v>8</v>
      </c>
      <c r="C19" s="8" t="s">
        <v>96</v>
      </c>
      <c r="E19" s="56">
        <v>0</v>
      </c>
      <c r="F19" s="56">
        <v>2115688244.9000001</v>
      </c>
      <c r="G19" s="56">
        <v>2115688244.9000001</v>
      </c>
      <c r="I19" s="56">
        <v>2115688244.9000001</v>
      </c>
      <c r="J19" s="56">
        <v>0</v>
      </c>
      <c r="K19" s="56">
        <v>2115688244.9000001</v>
      </c>
      <c r="M19" s="56">
        <v>0</v>
      </c>
      <c r="N19" s="51"/>
    </row>
    <row r="20" spans="1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1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1:14">
      <c r="B22" s="10">
        <v>11</v>
      </c>
      <c r="C22" s="11" t="s">
        <v>54</v>
      </c>
      <c r="E22" s="189">
        <v>0</v>
      </c>
      <c r="F22" s="189">
        <v>83960958.859999999</v>
      </c>
      <c r="G22" s="189">
        <v>83960958.859999999</v>
      </c>
      <c r="I22" s="189">
        <v>83914968.420000002</v>
      </c>
      <c r="J22" s="189">
        <v>0</v>
      </c>
      <c r="K22" s="189">
        <v>83914968.420000002</v>
      </c>
      <c r="M22" s="189">
        <v>45990.439999997616</v>
      </c>
      <c r="N22" s="50" t="s">
        <v>75</v>
      </c>
    </row>
    <row r="23" spans="1:14" ht="32.25" customHeight="1">
      <c r="B23" s="220" t="s">
        <v>99</v>
      </c>
      <c r="C23" s="220"/>
      <c r="E23" s="46">
        <v>972366407</v>
      </c>
      <c r="F23" s="46">
        <v>0</v>
      </c>
      <c r="G23" s="46">
        <v>972366407</v>
      </c>
      <c r="I23" s="46">
        <v>2821117923.9000001</v>
      </c>
      <c r="J23" s="46">
        <v>-2078314746.9000001</v>
      </c>
      <c r="K23" s="46">
        <v>742803177</v>
      </c>
      <c r="M23" s="46">
        <v>229563230</v>
      </c>
      <c r="N23" s="45"/>
    </row>
    <row r="24" spans="1:14">
      <c r="B24" s="2">
        <v>12</v>
      </c>
      <c r="C24" s="8" t="s">
        <v>100</v>
      </c>
      <c r="E24" s="56">
        <v>490665884</v>
      </c>
      <c r="F24" s="56">
        <v>0</v>
      </c>
      <c r="G24" s="56">
        <v>490665884</v>
      </c>
      <c r="I24" s="56">
        <v>221246275</v>
      </c>
      <c r="J24" s="56">
        <v>0</v>
      </c>
      <c r="K24" s="56">
        <v>221246275</v>
      </c>
      <c r="M24" s="56">
        <v>269419609</v>
      </c>
      <c r="N24" s="51" t="s">
        <v>39</v>
      </c>
    </row>
    <row r="25" spans="1:14">
      <c r="B25" s="10">
        <v>13</v>
      </c>
      <c r="C25" s="11" t="s">
        <v>101</v>
      </c>
      <c r="E25" s="189">
        <v>410815730</v>
      </c>
      <c r="F25" s="189">
        <v>0</v>
      </c>
      <c r="G25" s="189">
        <v>410815730</v>
      </c>
      <c r="I25" s="189">
        <v>2527403974.9000001</v>
      </c>
      <c r="J25" s="189">
        <v>-2078314746.9000001</v>
      </c>
      <c r="K25" s="189">
        <v>449089228</v>
      </c>
      <c r="M25" s="189">
        <v>-38273498</v>
      </c>
      <c r="N25" s="50" t="s">
        <v>38</v>
      </c>
    </row>
    <row r="26" spans="1:14">
      <c r="B26" s="2">
        <v>14</v>
      </c>
      <c r="C26" s="8" t="s">
        <v>102</v>
      </c>
      <c r="E26" s="56">
        <v>70884793</v>
      </c>
      <c r="F26" s="56">
        <v>0</v>
      </c>
      <c r="G26" s="56">
        <v>70884793</v>
      </c>
      <c r="I26" s="56">
        <v>72467674</v>
      </c>
      <c r="J26" s="56">
        <v>0</v>
      </c>
      <c r="K26" s="56">
        <v>72467674</v>
      </c>
      <c r="M26" s="56">
        <v>-1582881</v>
      </c>
      <c r="N26" s="51" t="s">
        <v>75</v>
      </c>
    </row>
    <row r="27" spans="1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1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1:14" ht="10.5">
      <c r="B29" s="44" t="s">
        <v>104</v>
      </c>
      <c r="C29" s="43"/>
      <c r="E29" s="46">
        <v>0</v>
      </c>
      <c r="F29" s="46">
        <v>148608710.52000001</v>
      </c>
      <c r="G29" s="46">
        <v>148608710.52000001</v>
      </c>
      <c r="I29" s="46">
        <v>148604652.54000002</v>
      </c>
      <c r="J29" s="46">
        <v>0</v>
      </c>
      <c r="K29" s="46">
        <v>148604652.54000002</v>
      </c>
      <c r="M29" s="46">
        <v>4057.9799999892712</v>
      </c>
      <c r="N29" s="45"/>
    </row>
    <row r="30" spans="1:14">
      <c r="B30" s="10">
        <v>17</v>
      </c>
      <c r="C30" s="11" t="s">
        <v>58</v>
      </c>
      <c r="E30" s="189"/>
      <c r="F30" s="189">
        <v>148608710.52000001</v>
      </c>
      <c r="G30" s="189">
        <v>148608710.52000001</v>
      </c>
      <c r="I30" s="189">
        <v>148604652.54000002</v>
      </c>
      <c r="J30" s="189">
        <v>0</v>
      </c>
      <c r="K30" s="189">
        <v>148604652.54000002</v>
      </c>
      <c r="M30" s="189">
        <v>4057.9799999892712</v>
      </c>
      <c r="N30" s="50" t="s">
        <v>75</v>
      </c>
    </row>
    <row r="31" spans="1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1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3446419421.2800002</v>
      </c>
      <c r="F37" s="30">
        <v>-8.9406967163085938E-8</v>
      </c>
      <c r="G37" s="30">
        <v>3446419421.2800002</v>
      </c>
      <c r="I37" s="30">
        <v>5295120889.7600002</v>
      </c>
      <c r="J37" s="30">
        <v>-2078314746.9000001</v>
      </c>
      <c r="K37" s="30">
        <v>3216806142.8600001</v>
      </c>
      <c r="M37" s="30">
        <v>229613278.41999999</v>
      </c>
      <c r="N37" s="30"/>
    </row>
    <row r="38" spans="1:14">
      <c r="F38" s="3" t="s">
        <v>241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210</v>
      </c>
      <c r="C42" s="121" t="s">
        <v>26</v>
      </c>
      <c r="E42" s="88"/>
      <c r="F42" s="128"/>
      <c r="G42" s="56">
        <v>-148608710.52000001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204</v>
      </c>
      <c r="C43" s="121" t="s">
        <v>26</v>
      </c>
      <c r="E43" s="88"/>
      <c r="F43" s="128"/>
      <c r="G43" s="56">
        <v>148608710.52000001</v>
      </c>
      <c r="J43" s="221" t="s">
        <v>208</v>
      </c>
      <c r="K43" s="221"/>
      <c r="L43" s="221"/>
      <c r="M43" s="221"/>
      <c r="N43" s="144" t="s">
        <v>26</v>
      </c>
    </row>
    <row r="44" spans="1:14" hidden="1">
      <c r="A44" s="117" t="s">
        <v>211</v>
      </c>
      <c r="C44" s="121" t="s">
        <v>26</v>
      </c>
      <c r="E44" s="88"/>
      <c r="F44" s="128"/>
      <c r="G44" s="56">
        <v>-2115688244.9000001</v>
      </c>
      <c r="J44" s="221" t="s">
        <v>207</v>
      </c>
      <c r="K44" s="221"/>
      <c r="L44" s="221"/>
      <c r="M44" s="221"/>
      <c r="N44" s="144" t="s">
        <v>26</v>
      </c>
    </row>
    <row r="45" spans="1:14" hidden="1">
      <c r="A45" s="117" t="s">
        <v>202</v>
      </c>
      <c r="C45" s="121" t="s">
        <v>26</v>
      </c>
      <c r="E45" s="88"/>
      <c r="F45" s="128"/>
      <c r="G45" s="56">
        <v>2115688244.9000001</v>
      </c>
      <c r="J45" s="221"/>
      <c r="K45" s="221"/>
      <c r="L45" s="221"/>
      <c r="M45" s="221"/>
      <c r="N45" s="144"/>
    </row>
    <row r="46" spans="1:14" hidden="1">
      <c r="A46" s="117" t="s">
        <v>211</v>
      </c>
      <c r="C46" s="121" t="s">
        <v>26</v>
      </c>
      <c r="E46" s="88"/>
      <c r="F46" s="128"/>
      <c r="G46" s="56">
        <v>-83960958.859999999</v>
      </c>
      <c r="J46" s="221"/>
      <c r="K46" s="221"/>
      <c r="L46" s="221"/>
      <c r="M46" s="221"/>
      <c r="N46" s="144"/>
    </row>
    <row r="47" spans="1:14" hidden="1">
      <c r="A47" s="117" t="s">
        <v>209</v>
      </c>
      <c r="C47" s="121" t="s">
        <v>26</v>
      </c>
      <c r="E47" s="88"/>
      <c r="F47" s="128"/>
      <c r="G47" s="56">
        <v>83960958.859999999</v>
      </c>
      <c r="J47" s="221"/>
      <c r="K47" s="221"/>
      <c r="L47" s="221"/>
      <c r="M47" s="221"/>
      <c r="N47" s="144"/>
    </row>
    <row r="48" spans="1:14" hidden="1">
      <c r="E48" s="88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22" priority="10" operator="containsText" text="ERROR">
      <formula>NOT(ISERROR(SEARCH("ERROR",F38)))</formula>
    </cfRule>
  </conditionalFormatting>
  <conditionalFormatting sqref="J38">
    <cfRule type="containsText" dxfId="221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12" zoomScaleNormal="100" workbookViewId="0">
      <selection activeCell="F728" sqref="F728"/>
    </sheetView>
  </sheetViews>
  <sheetFormatPr defaultColWidth="11.54296875" defaultRowHeight="10"/>
  <cols>
    <col min="1" max="1" width="5.542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207" t="s">
        <v>192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 t="s">
        <v>47</v>
      </c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2030353521.3199999</v>
      </c>
      <c r="F10" s="73">
        <v>0</v>
      </c>
      <c r="G10" s="73">
        <v>2030353521.3199999</v>
      </c>
      <c r="I10" s="73">
        <v>2050901668.6600001</v>
      </c>
      <c r="J10" s="73">
        <v>0</v>
      </c>
      <c r="K10" s="73">
        <v>2050901668.6600001</v>
      </c>
      <c r="M10" s="73">
        <v>-20548147.339999996</v>
      </c>
      <c r="N10" s="194"/>
    </row>
    <row r="11" spans="2:14" ht="44.25" customHeight="1">
      <c r="B11" s="220" t="s">
        <v>88</v>
      </c>
      <c r="C11" s="220"/>
      <c r="E11" s="46">
        <v>1993261769.46</v>
      </c>
      <c r="F11" s="46">
        <v>0</v>
      </c>
      <c r="G11" s="46">
        <v>1993261769.46</v>
      </c>
      <c r="I11" s="46">
        <v>2013809916.8000002</v>
      </c>
      <c r="J11" s="46">
        <v>0</v>
      </c>
      <c r="K11" s="46">
        <v>2013809916.8000002</v>
      </c>
      <c r="M11" s="46">
        <v>-20548147.339999996</v>
      </c>
      <c r="N11" s="45"/>
    </row>
    <row r="12" spans="2:14">
      <c r="B12" s="10">
        <v>1</v>
      </c>
      <c r="C12" s="11" t="s">
        <v>89</v>
      </c>
      <c r="E12" s="189">
        <v>4537990</v>
      </c>
      <c r="F12" s="189">
        <v>0</v>
      </c>
      <c r="G12" s="189">
        <v>4537990</v>
      </c>
      <c r="I12" s="189"/>
      <c r="J12" s="189">
        <v>2448500</v>
      </c>
      <c r="K12" s="189">
        <v>2448500</v>
      </c>
      <c r="M12" s="189">
        <v>2089490</v>
      </c>
      <c r="N12" s="50" t="s">
        <v>75</v>
      </c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2448500</v>
      </c>
      <c r="J13" s="56">
        <v>-2448500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908876542.0200001</v>
      </c>
      <c r="F14" s="189">
        <v>0</v>
      </c>
      <c r="G14" s="189">
        <v>908876542.0200001</v>
      </c>
      <c r="I14" s="189">
        <v>908876542.0200001</v>
      </c>
      <c r="J14" s="189">
        <v>0</v>
      </c>
      <c r="K14" s="189">
        <v>908876542.0200001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284809326.30000001</v>
      </c>
      <c r="F15" s="56">
        <v>0</v>
      </c>
      <c r="G15" s="56">
        <v>284809326.30000001</v>
      </c>
      <c r="I15" s="56">
        <v>284809326.30000001</v>
      </c>
      <c r="J15" s="56">
        <v>0</v>
      </c>
      <c r="K15" s="56">
        <v>284809326.30000001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122872929.08000001</v>
      </c>
      <c r="F16" s="189">
        <v>0</v>
      </c>
      <c r="G16" s="189">
        <v>122872929.08000001</v>
      </c>
      <c r="I16" s="189">
        <v>122061333.08000001</v>
      </c>
      <c r="J16" s="189">
        <v>0</v>
      </c>
      <c r="K16" s="189">
        <v>122061333.08000001</v>
      </c>
      <c r="M16" s="189">
        <v>811596</v>
      </c>
      <c r="N16" s="50" t="s">
        <v>75</v>
      </c>
    </row>
    <row r="17" spans="2:14">
      <c r="B17" s="2">
        <v>6</v>
      </c>
      <c r="C17" s="8" t="s">
        <v>94</v>
      </c>
      <c r="E17" s="56">
        <v>21000000</v>
      </c>
      <c r="F17" s="56">
        <v>0</v>
      </c>
      <c r="G17" s="56">
        <v>21000000</v>
      </c>
      <c r="I17" s="56">
        <v>41610000</v>
      </c>
      <c r="J17" s="56">
        <v>0</v>
      </c>
      <c r="K17" s="56">
        <v>41610000</v>
      </c>
      <c r="M17" s="56">
        <v>-20610000</v>
      </c>
      <c r="N17" s="51" t="s">
        <v>38</v>
      </c>
    </row>
    <row r="18" spans="2:14" ht="33.75" customHeight="1">
      <c r="B18" s="10">
        <v>7</v>
      </c>
      <c r="C18" s="11" t="s">
        <v>95</v>
      </c>
      <c r="E18" s="189">
        <v>33778625.520000003</v>
      </c>
      <c r="F18" s="189">
        <v>0</v>
      </c>
      <c r="G18" s="189">
        <v>33778625.520000003</v>
      </c>
      <c r="I18" s="189">
        <v>36617858.859999999</v>
      </c>
      <c r="J18" s="189">
        <v>0</v>
      </c>
      <c r="K18" s="189">
        <v>36617858.859999999</v>
      </c>
      <c r="M18" s="189">
        <v>-2839233.3399999961</v>
      </c>
      <c r="N18" s="50" t="s">
        <v>75</v>
      </c>
    </row>
    <row r="19" spans="2:14">
      <c r="B19" s="2">
        <v>8</v>
      </c>
      <c r="C19" s="8" t="s">
        <v>96</v>
      </c>
      <c r="E19" s="56">
        <v>617386356.54000008</v>
      </c>
      <c r="F19" s="56">
        <v>0</v>
      </c>
      <c r="G19" s="56">
        <v>617386356.54000008</v>
      </c>
      <c r="I19" s="56">
        <v>617386356.54000008</v>
      </c>
      <c r="J19" s="56">
        <v>0</v>
      </c>
      <c r="K19" s="56">
        <v>617386356.54000008</v>
      </c>
      <c r="M19" s="56">
        <v>0</v>
      </c>
      <c r="N19" s="51"/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0</v>
      </c>
      <c r="J23" s="46">
        <v>0</v>
      </c>
      <c r="K23" s="46">
        <v>0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>
        <v>0</v>
      </c>
      <c r="J24" s="56">
        <v>0</v>
      </c>
      <c r="K24" s="56">
        <v>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0</v>
      </c>
      <c r="J25" s="189">
        <v>0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37091751.859999999</v>
      </c>
      <c r="F29" s="46">
        <v>0</v>
      </c>
      <c r="G29" s="46">
        <v>37091751.859999999</v>
      </c>
      <c r="I29" s="46">
        <v>37091751.859999999</v>
      </c>
      <c r="J29" s="46">
        <v>0</v>
      </c>
      <c r="K29" s="46">
        <v>37091751.859999999</v>
      </c>
      <c r="M29" s="46">
        <v>0</v>
      </c>
      <c r="N29" s="45"/>
    </row>
    <row r="30" spans="2:14">
      <c r="B30" s="10">
        <v>17</v>
      </c>
      <c r="C30" s="11" t="s">
        <v>58</v>
      </c>
      <c r="E30" s="189">
        <v>37091751.859999999</v>
      </c>
      <c r="F30" s="189">
        <v>0</v>
      </c>
      <c r="G30" s="189">
        <v>37091751.859999999</v>
      </c>
      <c r="I30" s="189">
        <v>37091751.859999999</v>
      </c>
      <c r="J30" s="189">
        <v>0</v>
      </c>
      <c r="K30" s="189">
        <v>37091751.859999999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2030353521.3199999</v>
      </c>
      <c r="F37" s="30">
        <v>0</v>
      </c>
      <c r="G37" s="30">
        <v>2030353521.3199999</v>
      </c>
      <c r="I37" s="30">
        <v>2050901668.6600001</v>
      </c>
      <c r="J37" s="30">
        <v>0</v>
      </c>
      <c r="K37" s="30">
        <v>2050901668.6600001</v>
      </c>
      <c r="M37" s="30">
        <v>-20548147.339999996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128"/>
      <c r="G42" s="176"/>
      <c r="J42" s="191" t="s">
        <v>208</v>
      </c>
      <c r="K42" s="191"/>
      <c r="L42" s="191"/>
      <c r="M42" s="191"/>
      <c r="N42" s="144" t="s">
        <v>26</v>
      </c>
    </row>
    <row r="43" spans="1:14" hidden="1">
      <c r="E43" s="88"/>
      <c r="F43" s="128"/>
      <c r="G43" s="177"/>
      <c r="J43" s="191" t="s">
        <v>207</v>
      </c>
      <c r="K43" s="191"/>
      <c r="L43" s="191"/>
      <c r="M43" s="191"/>
      <c r="N43" s="144" t="s">
        <v>26</v>
      </c>
    </row>
    <row r="44" spans="1:14" hidden="1">
      <c r="E44" s="88"/>
      <c r="F44" s="128"/>
      <c r="G44" s="177"/>
      <c r="J44" s="191"/>
      <c r="K44" s="191"/>
      <c r="L44" s="191"/>
      <c r="M44" s="191"/>
      <c r="N44" s="144"/>
    </row>
    <row r="45" spans="1:14" hidden="1">
      <c r="E45" s="88"/>
      <c r="F45" s="128"/>
      <c r="G45" s="177"/>
      <c r="J45" s="191"/>
      <c r="K45" s="191"/>
      <c r="L45" s="191"/>
      <c r="M45" s="191"/>
      <c r="N45" s="144"/>
    </row>
    <row r="46" spans="1:14" hidden="1">
      <c r="E46" s="88"/>
      <c r="F46" s="128"/>
      <c r="G46" s="136"/>
      <c r="J46" s="221"/>
      <c r="K46" s="221"/>
      <c r="L46" s="221"/>
      <c r="M46" s="221"/>
      <c r="N46" s="144"/>
    </row>
    <row r="47" spans="1:14" hidden="1">
      <c r="E47" s="88"/>
      <c r="F47" s="128"/>
      <c r="G47" s="136"/>
      <c r="J47" s="221"/>
      <c r="K47" s="221"/>
      <c r="L47" s="221"/>
      <c r="M47" s="221"/>
      <c r="N47" s="144"/>
    </row>
    <row r="48" spans="1:14" hidden="1">
      <c r="E48" s="88"/>
      <c r="F48" s="128"/>
      <c r="G48" s="93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>
      <c r="G714" s="189">
        <v>-8952922</v>
      </c>
      <c r="I714" s="63"/>
    </row>
    <row r="715" spans="5:14" hidden="1">
      <c r="G715" s="56">
        <v>-134148040</v>
      </c>
    </row>
    <row r="716" spans="5:14" hidden="1"/>
  </sheetData>
  <mergeCells count="676">
    <mergeCell ref="J709:M709"/>
    <mergeCell ref="B11:C11"/>
    <mergeCell ref="B23:C23"/>
    <mergeCell ref="B8:C8"/>
    <mergeCell ref="J703:M703"/>
    <mergeCell ref="J704:M704"/>
    <mergeCell ref="J705:M705"/>
    <mergeCell ref="J706:M706"/>
    <mergeCell ref="J707:M707"/>
    <mergeCell ref="J708:M708"/>
    <mergeCell ref="J697:M697"/>
    <mergeCell ref="J698:M698"/>
    <mergeCell ref="J699:M699"/>
    <mergeCell ref="J700:M700"/>
    <mergeCell ref="J701:M701"/>
    <mergeCell ref="J702:M702"/>
    <mergeCell ref="J691:M691"/>
    <mergeCell ref="J692:M692"/>
    <mergeCell ref="J693:M693"/>
    <mergeCell ref="J694:M694"/>
    <mergeCell ref="J695:M695"/>
    <mergeCell ref="J696:M696"/>
    <mergeCell ref="J685:M685"/>
    <mergeCell ref="J686:M686"/>
    <mergeCell ref="J687:M687"/>
    <mergeCell ref="J688:M688"/>
    <mergeCell ref="J689:M689"/>
    <mergeCell ref="J690:M690"/>
    <mergeCell ref="J679:M679"/>
    <mergeCell ref="J680:M680"/>
    <mergeCell ref="J681:M681"/>
    <mergeCell ref="J682:M682"/>
    <mergeCell ref="J683:M683"/>
    <mergeCell ref="J684:M684"/>
    <mergeCell ref="J673:M673"/>
    <mergeCell ref="J674:M674"/>
    <mergeCell ref="J675:M675"/>
    <mergeCell ref="J676:M676"/>
    <mergeCell ref="J677:M677"/>
    <mergeCell ref="J678:M678"/>
    <mergeCell ref="J667:M667"/>
    <mergeCell ref="J668:M668"/>
    <mergeCell ref="J669:M669"/>
    <mergeCell ref="J670:M670"/>
    <mergeCell ref="J671:M671"/>
    <mergeCell ref="J672:M672"/>
    <mergeCell ref="J661:M661"/>
    <mergeCell ref="J662:M662"/>
    <mergeCell ref="J663:M663"/>
    <mergeCell ref="J664:M664"/>
    <mergeCell ref="J665:M665"/>
    <mergeCell ref="J666:M666"/>
    <mergeCell ref="J655:M655"/>
    <mergeCell ref="J656:M656"/>
    <mergeCell ref="J657:M657"/>
    <mergeCell ref="J658:M658"/>
    <mergeCell ref="J659:M659"/>
    <mergeCell ref="J660:M660"/>
    <mergeCell ref="J649:M649"/>
    <mergeCell ref="J650:M650"/>
    <mergeCell ref="J651:M651"/>
    <mergeCell ref="J652:M652"/>
    <mergeCell ref="J653:M653"/>
    <mergeCell ref="J654:M654"/>
    <mergeCell ref="J643:M643"/>
    <mergeCell ref="J644:M644"/>
    <mergeCell ref="J645:M645"/>
    <mergeCell ref="J646:M646"/>
    <mergeCell ref="J647:M647"/>
    <mergeCell ref="J648:M648"/>
    <mergeCell ref="J637:M637"/>
    <mergeCell ref="J638:M638"/>
    <mergeCell ref="J639:M639"/>
    <mergeCell ref="J640:M640"/>
    <mergeCell ref="J641:M641"/>
    <mergeCell ref="J642:M642"/>
    <mergeCell ref="J631:M631"/>
    <mergeCell ref="J632:M632"/>
    <mergeCell ref="J633:M633"/>
    <mergeCell ref="J634:M634"/>
    <mergeCell ref="J635:M635"/>
    <mergeCell ref="J636:M636"/>
    <mergeCell ref="J625:M625"/>
    <mergeCell ref="J626:M626"/>
    <mergeCell ref="J627:M627"/>
    <mergeCell ref="J628:M628"/>
    <mergeCell ref="J629:M629"/>
    <mergeCell ref="J630:M630"/>
    <mergeCell ref="J619:M619"/>
    <mergeCell ref="J620:M620"/>
    <mergeCell ref="J621:M621"/>
    <mergeCell ref="J622:M622"/>
    <mergeCell ref="J623:M623"/>
    <mergeCell ref="J624:M624"/>
    <mergeCell ref="J613:M613"/>
    <mergeCell ref="J614:M614"/>
    <mergeCell ref="J615:M615"/>
    <mergeCell ref="J616:M616"/>
    <mergeCell ref="J617:M617"/>
    <mergeCell ref="J618:M618"/>
    <mergeCell ref="J607:M607"/>
    <mergeCell ref="J608:M608"/>
    <mergeCell ref="J609:M609"/>
    <mergeCell ref="J610:M610"/>
    <mergeCell ref="J611:M611"/>
    <mergeCell ref="J612:M612"/>
    <mergeCell ref="J601:M601"/>
    <mergeCell ref="J602:M602"/>
    <mergeCell ref="J603:M603"/>
    <mergeCell ref="J604:M604"/>
    <mergeCell ref="J605:M605"/>
    <mergeCell ref="J606:M606"/>
    <mergeCell ref="J595:M595"/>
    <mergeCell ref="J596:M596"/>
    <mergeCell ref="J597:M597"/>
    <mergeCell ref="J598:M598"/>
    <mergeCell ref="J599:M599"/>
    <mergeCell ref="J600:M600"/>
    <mergeCell ref="J589:M589"/>
    <mergeCell ref="J590:M590"/>
    <mergeCell ref="J591:M591"/>
    <mergeCell ref="J592:M592"/>
    <mergeCell ref="J593:M593"/>
    <mergeCell ref="J594:M594"/>
    <mergeCell ref="J583:M583"/>
    <mergeCell ref="J584:M584"/>
    <mergeCell ref="J585:M585"/>
    <mergeCell ref="J586:M586"/>
    <mergeCell ref="J587:M587"/>
    <mergeCell ref="J588:M588"/>
    <mergeCell ref="J577:M577"/>
    <mergeCell ref="J578:M578"/>
    <mergeCell ref="J579:M579"/>
    <mergeCell ref="J580:M580"/>
    <mergeCell ref="J581:M581"/>
    <mergeCell ref="J582:M582"/>
    <mergeCell ref="J571:M571"/>
    <mergeCell ref="J572:M572"/>
    <mergeCell ref="J573:M573"/>
    <mergeCell ref="J574:M574"/>
    <mergeCell ref="J575:M575"/>
    <mergeCell ref="J576:M576"/>
    <mergeCell ref="J565:M565"/>
    <mergeCell ref="J566:M566"/>
    <mergeCell ref="J567:M567"/>
    <mergeCell ref="J568:M568"/>
    <mergeCell ref="J569:M569"/>
    <mergeCell ref="J570:M570"/>
    <mergeCell ref="J559:M559"/>
    <mergeCell ref="J560:M560"/>
    <mergeCell ref="J561:M561"/>
    <mergeCell ref="J562:M562"/>
    <mergeCell ref="J563:M563"/>
    <mergeCell ref="J564:M564"/>
    <mergeCell ref="J553:M553"/>
    <mergeCell ref="J554:M554"/>
    <mergeCell ref="J555:M555"/>
    <mergeCell ref="J556:M556"/>
    <mergeCell ref="J557:M557"/>
    <mergeCell ref="J558:M558"/>
    <mergeCell ref="J547:M547"/>
    <mergeCell ref="J548:M548"/>
    <mergeCell ref="J549:M549"/>
    <mergeCell ref="J550:M550"/>
    <mergeCell ref="J551:M551"/>
    <mergeCell ref="J552:M552"/>
    <mergeCell ref="J541:M541"/>
    <mergeCell ref="J542:M542"/>
    <mergeCell ref="J543:M543"/>
    <mergeCell ref="J544:M544"/>
    <mergeCell ref="J545:M545"/>
    <mergeCell ref="J546:M546"/>
    <mergeCell ref="J535:M535"/>
    <mergeCell ref="J536:M536"/>
    <mergeCell ref="J537:M537"/>
    <mergeCell ref="J538:M538"/>
    <mergeCell ref="J539:M539"/>
    <mergeCell ref="J540:M540"/>
    <mergeCell ref="J529:M529"/>
    <mergeCell ref="J530:M530"/>
    <mergeCell ref="J531:M531"/>
    <mergeCell ref="J532:M532"/>
    <mergeCell ref="J533:M533"/>
    <mergeCell ref="J534:M534"/>
    <mergeCell ref="J523:M523"/>
    <mergeCell ref="J524:M524"/>
    <mergeCell ref="J525:M525"/>
    <mergeCell ref="J526:M526"/>
    <mergeCell ref="J527:M527"/>
    <mergeCell ref="J528:M528"/>
    <mergeCell ref="J517:M517"/>
    <mergeCell ref="J518:M518"/>
    <mergeCell ref="J519:M519"/>
    <mergeCell ref="J520:M520"/>
    <mergeCell ref="J521:M521"/>
    <mergeCell ref="J522:M522"/>
    <mergeCell ref="J511:M511"/>
    <mergeCell ref="J512:M512"/>
    <mergeCell ref="J513:M513"/>
    <mergeCell ref="J514:M514"/>
    <mergeCell ref="J515:M515"/>
    <mergeCell ref="J516:M516"/>
    <mergeCell ref="J505:M505"/>
    <mergeCell ref="J506:M506"/>
    <mergeCell ref="J507:M507"/>
    <mergeCell ref="J508:M508"/>
    <mergeCell ref="J509:M509"/>
    <mergeCell ref="J510:M510"/>
    <mergeCell ref="J499:M499"/>
    <mergeCell ref="J500:M500"/>
    <mergeCell ref="J501:M501"/>
    <mergeCell ref="J502:M502"/>
    <mergeCell ref="J503:M503"/>
    <mergeCell ref="J504:M504"/>
    <mergeCell ref="J493:M493"/>
    <mergeCell ref="J494:M494"/>
    <mergeCell ref="J495:M495"/>
    <mergeCell ref="J496:M496"/>
    <mergeCell ref="J497:M497"/>
    <mergeCell ref="J498:M498"/>
    <mergeCell ref="J487:M487"/>
    <mergeCell ref="J488:M488"/>
    <mergeCell ref="J489:M489"/>
    <mergeCell ref="J490:M490"/>
    <mergeCell ref="J491:M491"/>
    <mergeCell ref="J492:M492"/>
    <mergeCell ref="J481:M481"/>
    <mergeCell ref="J482:M482"/>
    <mergeCell ref="J483:M483"/>
    <mergeCell ref="J484:M484"/>
    <mergeCell ref="J485:M485"/>
    <mergeCell ref="J486:M486"/>
    <mergeCell ref="J475:M475"/>
    <mergeCell ref="J476:M476"/>
    <mergeCell ref="J477:M477"/>
    <mergeCell ref="J478:M478"/>
    <mergeCell ref="J479:M479"/>
    <mergeCell ref="J480:M480"/>
    <mergeCell ref="J469:M469"/>
    <mergeCell ref="J470:M470"/>
    <mergeCell ref="J471:M471"/>
    <mergeCell ref="J472:M472"/>
    <mergeCell ref="J473:M473"/>
    <mergeCell ref="J474:M474"/>
    <mergeCell ref="J463:M463"/>
    <mergeCell ref="J464:M464"/>
    <mergeCell ref="J465:M465"/>
    <mergeCell ref="J466:M466"/>
    <mergeCell ref="J467:M467"/>
    <mergeCell ref="J468:M468"/>
    <mergeCell ref="J457:M457"/>
    <mergeCell ref="J458:M458"/>
    <mergeCell ref="J459:M459"/>
    <mergeCell ref="J460:M460"/>
    <mergeCell ref="J461:M461"/>
    <mergeCell ref="J462:M462"/>
    <mergeCell ref="J451:M451"/>
    <mergeCell ref="J452:M452"/>
    <mergeCell ref="J453:M453"/>
    <mergeCell ref="J454:M454"/>
    <mergeCell ref="J455:M455"/>
    <mergeCell ref="J456:M456"/>
    <mergeCell ref="J445:M445"/>
    <mergeCell ref="J446:M446"/>
    <mergeCell ref="J447:M447"/>
    <mergeCell ref="J448:M448"/>
    <mergeCell ref="J449:M449"/>
    <mergeCell ref="J450:M450"/>
    <mergeCell ref="J439:M439"/>
    <mergeCell ref="J440:M440"/>
    <mergeCell ref="J441:M441"/>
    <mergeCell ref="J442:M442"/>
    <mergeCell ref="J443:M443"/>
    <mergeCell ref="J444:M444"/>
    <mergeCell ref="J433:M433"/>
    <mergeCell ref="J434:M434"/>
    <mergeCell ref="J435:M435"/>
    <mergeCell ref="J436:M436"/>
    <mergeCell ref="J437:M437"/>
    <mergeCell ref="J438:M438"/>
    <mergeCell ref="J427:M427"/>
    <mergeCell ref="J428:M428"/>
    <mergeCell ref="J429:M429"/>
    <mergeCell ref="J430:M430"/>
    <mergeCell ref="J431:M431"/>
    <mergeCell ref="J432:M432"/>
    <mergeCell ref="J421:M421"/>
    <mergeCell ref="J422:M422"/>
    <mergeCell ref="J423:M423"/>
    <mergeCell ref="J424:M424"/>
    <mergeCell ref="J425:M425"/>
    <mergeCell ref="J426:M426"/>
    <mergeCell ref="J415:M415"/>
    <mergeCell ref="J416:M416"/>
    <mergeCell ref="J417:M417"/>
    <mergeCell ref="J418:M418"/>
    <mergeCell ref="J419:M419"/>
    <mergeCell ref="J420:M420"/>
    <mergeCell ref="J409:M409"/>
    <mergeCell ref="J410:M410"/>
    <mergeCell ref="J411:M411"/>
    <mergeCell ref="J412:M412"/>
    <mergeCell ref="J413:M413"/>
    <mergeCell ref="J414:M414"/>
    <mergeCell ref="J403:M403"/>
    <mergeCell ref="J404:M404"/>
    <mergeCell ref="J405:M405"/>
    <mergeCell ref="J406:M406"/>
    <mergeCell ref="J407:M407"/>
    <mergeCell ref="J408:M408"/>
    <mergeCell ref="J397:M397"/>
    <mergeCell ref="J398:M398"/>
    <mergeCell ref="J399:M399"/>
    <mergeCell ref="J400:M400"/>
    <mergeCell ref="J401:M401"/>
    <mergeCell ref="J402:M402"/>
    <mergeCell ref="J391:M391"/>
    <mergeCell ref="J392:M392"/>
    <mergeCell ref="J393:M393"/>
    <mergeCell ref="J394:M394"/>
    <mergeCell ref="J395:M395"/>
    <mergeCell ref="J396:M396"/>
    <mergeCell ref="J385:M385"/>
    <mergeCell ref="J386:M386"/>
    <mergeCell ref="J387:M387"/>
    <mergeCell ref="J388:M388"/>
    <mergeCell ref="J389:M389"/>
    <mergeCell ref="J390:M390"/>
    <mergeCell ref="J379:M379"/>
    <mergeCell ref="J380:M380"/>
    <mergeCell ref="J381:M381"/>
    <mergeCell ref="J382:M382"/>
    <mergeCell ref="J383:M383"/>
    <mergeCell ref="J384:M384"/>
    <mergeCell ref="J373:M373"/>
    <mergeCell ref="J374:M374"/>
    <mergeCell ref="J375:M375"/>
    <mergeCell ref="J376:M376"/>
    <mergeCell ref="J377:M377"/>
    <mergeCell ref="J378:M378"/>
    <mergeCell ref="J367:M367"/>
    <mergeCell ref="J368:M368"/>
    <mergeCell ref="J369:M369"/>
    <mergeCell ref="J370:M370"/>
    <mergeCell ref="J371:M371"/>
    <mergeCell ref="J372:M372"/>
    <mergeCell ref="J361:M361"/>
    <mergeCell ref="J362:M362"/>
    <mergeCell ref="J363:M363"/>
    <mergeCell ref="J364:M364"/>
    <mergeCell ref="J365:M365"/>
    <mergeCell ref="J366:M366"/>
    <mergeCell ref="J355:M355"/>
    <mergeCell ref="J356:M356"/>
    <mergeCell ref="J357:M357"/>
    <mergeCell ref="J358:M358"/>
    <mergeCell ref="J359:M359"/>
    <mergeCell ref="J360:M360"/>
    <mergeCell ref="J349:M349"/>
    <mergeCell ref="J350:M350"/>
    <mergeCell ref="J351:M351"/>
    <mergeCell ref="J352:M352"/>
    <mergeCell ref="J353:M353"/>
    <mergeCell ref="J354:M354"/>
    <mergeCell ref="J343:M343"/>
    <mergeCell ref="J344:M344"/>
    <mergeCell ref="J345:M345"/>
    <mergeCell ref="J346:M346"/>
    <mergeCell ref="J347:M347"/>
    <mergeCell ref="J348:M348"/>
    <mergeCell ref="J337:M337"/>
    <mergeCell ref="J338:M338"/>
    <mergeCell ref="J339:M339"/>
    <mergeCell ref="J340:M340"/>
    <mergeCell ref="J341:M341"/>
    <mergeCell ref="J342:M342"/>
    <mergeCell ref="J331:M331"/>
    <mergeCell ref="J332:M332"/>
    <mergeCell ref="J333:M333"/>
    <mergeCell ref="J334:M334"/>
    <mergeCell ref="J335:M335"/>
    <mergeCell ref="J336:M336"/>
    <mergeCell ref="J325:M325"/>
    <mergeCell ref="J326:M326"/>
    <mergeCell ref="J327:M327"/>
    <mergeCell ref="J328:M328"/>
    <mergeCell ref="J329:M329"/>
    <mergeCell ref="J330:M330"/>
    <mergeCell ref="J319:M319"/>
    <mergeCell ref="J320:M320"/>
    <mergeCell ref="J321:M321"/>
    <mergeCell ref="J322:M322"/>
    <mergeCell ref="J323:M323"/>
    <mergeCell ref="J324:M324"/>
    <mergeCell ref="J313:M313"/>
    <mergeCell ref="J314:M314"/>
    <mergeCell ref="J315:M315"/>
    <mergeCell ref="J316:M316"/>
    <mergeCell ref="J317:M317"/>
    <mergeCell ref="J318:M318"/>
    <mergeCell ref="J307:M307"/>
    <mergeCell ref="J308:M308"/>
    <mergeCell ref="J309:M309"/>
    <mergeCell ref="J310:M310"/>
    <mergeCell ref="J311:M311"/>
    <mergeCell ref="J312:M312"/>
    <mergeCell ref="J301:M301"/>
    <mergeCell ref="J302:M302"/>
    <mergeCell ref="J303:M303"/>
    <mergeCell ref="J304:M304"/>
    <mergeCell ref="J305:M305"/>
    <mergeCell ref="J306:M306"/>
    <mergeCell ref="J295:M295"/>
    <mergeCell ref="J296:M296"/>
    <mergeCell ref="J297:M297"/>
    <mergeCell ref="J298:M298"/>
    <mergeCell ref="J299:M299"/>
    <mergeCell ref="J300:M300"/>
    <mergeCell ref="J289:M289"/>
    <mergeCell ref="J290:M290"/>
    <mergeCell ref="J291:M291"/>
    <mergeCell ref="J292:M292"/>
    <mergeCell ref="J293:M293"/>
    <mergeCell ref="J294:M294"/>
    <mergeCell ref="J283:M283"/>
    <mergeCell ref="J284:M284"/>
    <mergeCell ref="J285:M285"/>
    <mergeCell ref="J286:M286"/>
    <mergeCell ref="J287:M287"/>
    <mergeCell ref="J288:M288"/>
    <mergeCell ref="J277:M277"/>
    <mergeCell ref="J278:M278"/>
    <mergeCell ref="J279:M279"/>
    <mergeCell ref="J280:M280"/>
    <mergeCell ref="J281:M281"/>
    <mergeCell ref="J282:M282"/>
    <mergeCell ref="J271:M271"/>
    <mergeCell ref="J272:M272"/>
    <mergeCell ref="J273:M273"/>
    <mergeCell ref="J274:M274"/>
    <mergeCell ref="J275:M275"/>
    <mergeCell ref="J276:M276"/>
    <mergeCell ref="J265:M265"/>
    <mergeCell ref="J266:M266"/>
    <mergeCell ref="J267:M267"/>
    <mergeCell ref="J268:M268"/>
    <mergeCell ref="J269:M269"/>
    <mergeCell ref="J270:M270"/>
    <mergeCell ref="J259:M259"/>
    <mergeCell ref="J260:M260"/>
    <mergeCell ref="J261:M261"/>
    <mergeCell ref="J262:M262"/>
    <mergeCell ref="J263:M263"/>
    <mergeCell ref="J264:M264"/>
    <mergeCell ref="J253:M253"/>
    <mergeCell ref="J254:M254"/>
    <mergeCell ref="J255:M255"/>
    <mergeCell ref="J256:M256"/>
    <mergeCell ref="J257:M257"/>
    <mergeCell ref="J258:M258"/>
    <mergeCell ref="J247:M247"/>
    <mergeCell ref="J248:M248"/>
    <mergeCell ref="J249:M249"/>
    <mergeCell ref="J250:M250"/>
    <mergeCell ref="J251:M251"/>
    <mergeCell ref="J252:M252"/>
    <mergeCell ref="J241:M241"/>
    <mergeCell ref="J242:M242"/>
    <mergeCell ref="J243:M243"/>
    <mergeCell ref="J244:M244"/>
    <mergeCell ref="J245:M245"/>
    <mergeCell ref="J246:M246"/>
    <mergeCell ref="J235:M235"/>
    <mergeCell ref="J236:M236"/>
    <mergeCell ref="J237:M237"/>
    <mergeCell ref="J238:M238"/>
    <mergeCell ref="J239:M239"/>
    <mergeCell ref="J240:M240"/>
    <mergeCell ref="J229:M229"/>
    <mergeCell ref="J230:M230"/>
    <mergeCell ref="J231:M231"/>
    <mergeCell ref="J232:M232"/>
    <mergeCell ref="J233:M233"/>
    <mergeCell ref="J234:M234"/>
    <mergeCell ref="J223:M223"/>
    <mergeCell ref="J224:M224"/>
    <mergeCell ref="J225:M225"/>
    <mergeCell ref="J226:M226"/>
    <mergeCell ref="J227:M227"/>
    <mergeCell ref="J228:M228"/>
    <mergeCell ref="J217:M217"/>
    <mergeCell ref="J218:M218"/>
    <mergeCell ref="J219:M219"/>
    <mergeCell ref="J220:M220"/>
    <mergeCell ref="J221:M221"/>
    <mergeCell ref="J222:M222"/>
    <mergeCell ref="J211:M211"/>
    <mergeCell ref="J212:M212"/>
    <mergeCell ref="J213:M213"/>
    <mergeCell ref="J214:M214"/>
    <mergeCell ref="J215:M215"/>
    <mergeCell ref="J216:M216"/>
    <mergeCell ref="J205:M205"/>
    <mergeCell ref="J206:M206"/>
    <mergeCell ref="J207:M207"/>
    <mergeCell ref="J208:M208"/>
    <mergeCell ref="J209:M209"/>
    <mergeCell ref="J210:M210"/>
    <mergeCell ref="J199:M199"/>
    <mergeCell ref="J200:M200"/>
    <mergeCell ref="J201:M201"/>
    <mergeCell ref="J202:M202"/>
    <mergeCell ref="J203:M203"/>
    <mergeCell ref="J204:M204"/>
    <mergeCell ref="J193:M193"/>
    <mergeCell ref="J194:M194"/>
    <mergeCell ref="J195:M195"/>
    <mergeCell ref="J196:M196"/>
    <mergeCell ref="J197:M197"/>
    <mergeCell ref="J198:M198"/>
    <mergeCell ref="J187:M187"/>
    <mergeCell ref="J188:M188"/>
    <mergeCell ref="J189:M189"/>
    <mergeCell ref="J190:M190"/>
    <mergeCell ref="J191:M191"/>
    <mergeCell ref="J192:M192"/>
    <mergeCell ref="J181:M181"/>
    <mergeCell ref="J182:M182"/>
    <mergeCell ref="J183:M183"/>
    <mergeCell ref="J184:M184"/>
    <mergeCell ref="J185:M185"/>
    <mergeCell ref="J186:M186"/>
    <mergeCell ref="J175:M175"/>
    <mergeCell ref="J176:M176"/>
    <mergeCell ref="J177:M177"/>
    <mergeCell ref="J178:M178"/>
    <mergeCell ref="J179:M179"/>
    <mergeCell ref="J180:M180"/>
    <mergeCell ref="J169:M169"/>
    <mergeCell ref="J170:M170"/>
    <mergeCell ref="J171:M171"/>
    <mergeCell ref="J172:M172"/>
    <mergeCell ref="J173:M173"/>
    <mergeCell ref="J174:M174"/>
    <mergeCell ref="J163:M163"/>
    <mergeCell ref="J164:M164"/>
    <mergeCell ref="J165:M165"/>
    <mergeCell ref="J166:M166"/>
    <mergeCell ref="J167:M167"/>
    <mergeCell ref="J168:M168"/>
    <mergeCell ref="J157:M157"/>
    <mergeCell ref="J158:M158"/>
    <mergeCell ref="J159:M159"/>
    <mergeCell ref="J160:M160"/>
    <mergeCell ref="J161:M161"/>
    <mergeCell ref="J162:M162"/>
    <mergeCell ref="J151:M151"/>
    <mergeCell ref="J152:M152"/>
    <mergeCell ref="J153:M153"/>
    <mergeCell ref="J154:M154"/>
    <mergeCell ref="J155:M155"/>
    <mergeCell ref="J156:M156"/>
    <mergeCell ref="J145:M145"/>
    <mergeCell ref="J146:M146"/>
    <mergeCell ref="J147:M147"/>
    <mergeCell ref="J148:M148"/>
    <mergeCell ref="J149:M149"/>
    <mergeCell ref="J150:M150"/>
    <mergeCell ref="J139:M139"/>
    <mergeCell ref="J140:M140"/>
    <mergeCell ref="J141:M141"/>
    <mergeCell ref="J142:M142"/>
    <mergeCell ref="J143:M143"/>
    <mergeCell ref="J144:M144"/>
    <mergeCell ref="J133:M133"/>
    <mergeCell ref="J134:M134"/>
    <mergeCell ref="J135:M135"/>
    <mergeCell ref="J136:M136"/>
    <mergeCell ref="J137:M137"/>
    <mergeCell ref="J138:M138"/>
    <mergeCell ref="J127:M127"/>
    <mergeCell ref="J128:M128"/>
    <mergeCell ref="J129:M129"/>
    <mergeCell ref="J130:M130"/>
    <mergeCell ref="J131:M131"/>
    <mergeCell ref="J132:M132"/>
    <mergeCell ref="J121:M121"/>
    <mergeCell ref="J122:M122"/>
    <mergeCell ref="J123:M123"/>
    <mergeCell ref="J124:M124"/>
    <mergeCell ref="J125:M125"/>
    <mergeCell ref="J126:M126"/>
    <mergeCell ref="J115:M115"/>
    <mergeCell ref="J116:M116"/>
    <mergeCell ref="J117:M117"/>
    <mergeCell ref="J118:M118"/>
    <mergeCell ref="J119:M119"/>
    <mergeCell ref="J120:M120"/>
    <mergeCell ref="J109:M109"/>
    <mergeCell ref="J110:M110"/>
    <mergeCell ref="J111:M111"/>
    <mergeCell ref="J112:M112"/>
    <mergeCell ref="J113:M113"/>
    <mergeCell ref="J114:M114"/>
    <mergeCell ref="J103:M103"/>
    <mergeCell ref="J104:M104"/>
    <mergeCell ref="J105:M105"/>
    <mergeCell ref="J106:M106"/>
    <mergeCell ref="J107:M107"/>
    <mergeCell ref="J108:M108"/>
    <mergeCell ref="J97:M97"/>
    <mergeCell ref="J98:M98"/>
    <mergeCell ref="J99:M99"/>
    <mergeCell ref="J100:M100"/>
    <mergeCell ref="J101:M101"/>
    <mergeCell ref="J102:M102"/>
    <mergeCell ref="J91:M91"/>
    <mergeCell ref="J92:M92"/>
    <mergeCell ref="J93:M93"/>
    <mergeCell ref="J94:M94"/>
    <mergeCell ref="J95:M95"/>
    <mergeCell ref="J96:M96"/>
    <mergeCell ref="J85:M85"/>
    <mergeCell ref="J86:M86"/>
    <mergeCell ref="J87:M87"/>
    <mergeCell ref="J88:M88"/>
    <mergeCell ref="J89:M89"/>
    <mergeCell ref="J90:M90"/>
    <mergeCell ref="J79:M79"/>
    <mergeCell ref="J80:M80"/>
    <mergeCell ref="J81:M81"/>
    <mergeCell ref="J82:M82"/>
    <mergeCell ref="J83:M83"/>
    <mergeCell ref="J84:M84"/>
    <mergeCell ref="J73:M73"/>
    <mergeCell ref="J74:M74"/>
    <mergeCell ref="J75:M75"/>
    <mergeCell ref="J76:M76"/>
    <mergeCell ref="J77:M77"/>
    <mergeCell ref="J78:M78"/>
    <mergeCell ref="J67:M67"/>
    <mergeCell ref="J68:M68"/>
    <mergeCell ref="J69:M69"/>
    <mergeCell ref="J70:M70"/>
    <mergeCell ref="J71:M71"/>
    <mergeCell ref="J72:M72"/>
    <mergeCell ref="J61:M61"/>
    <mergeCell ref="J62:M62"/>
    <mergeCell ref="J63:M63"/>
    <mergeCell ref="J64:M64"/>
    <mergeCell ref="J65:M65"/>
    <mergeCell ref="J66:M66"/>
    <mergeCell ref="J55:M55"/>
    <mergeCell ref="J56:M56"/>
    <mergeCell ref="J57:M57"/>
    <mergeCell ref="J58:M58"/>
    <mergeCell ref="J59:M59"/>
    <mergeCell ref="J60:M60"/>
    <mergeCell ref="J52:M52"/>
    <mergeCell ref="J53:M53"/>
    <mergeCell ref="J54:M54"/>
    <mergeCell ref="A40:G40"/>
    <mergeCell ref="J40:N40"/>
    <mergeCell ref="J41:M41"/>
    <mergeCell ref="J46:M46"/>
    <mergeCell ref="J47:M47"/>
    <mergeCell ref="J48:M48"/>
    <mergeCell ref="B5:B6"/>
    <mergeCell ref="C5:C6"/>
    <mergeCell ref="E5:G5"/>
    <mergeCell ref="I5:K5"/>
    <mergeCell ref="M5:M6"/>
    <mergeCell ref="N5:N6"/>
    <mergeCell ref="J49:M49"/>
    <mergeCell ref="J50:M50"/>
    <mergeCell ref="J51:M51"/>
  </mergeCells>
  <conditionalFormatting sqref="F38">
    <cfRule type="containsText" dxfId="220" priority="11" operator="containsText" text="ERROR">
      <formula>NOT(ISERROR(SEARCH("ERROR",F38)))</formula>
    </cfRule>
  </conditionalFormatting>
  <conditionalFormatting sqref="J38">
    <cfRule type="containsText" dxfId="219" priority="10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4" zoomScaleNormal="100" workbookViewId="0">
      <selection activeCell="F728" sqref="F728"/>
    </sheetView>
  </sheetViews>
  <sheetFormatPr defaultColWidth="11.54296875" defaultRowHeight="10"/>
  <cols>
    <col min="1" max="1" width="9.81640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138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5797635305</v>
      </c>
      <c r="F10" s="73">
        <v>0</v>
      </c>
      <c r="G10" s="73">
        <v>5797635305</v>
      </c>
      <c r="I10" s="73">
        <v>5608963824</v>
      </c>
      <c r="J10" s="73">
        <v>0</v>
      </c>
      <c r="K10" s="73">
        <v>5608963824</v>
      </c>
      <c r="M10" s="73">
        <v>188671481</v>
      </c>
      <c r="N10" s="194"/>
    </row>
    <row r="11" spans="2:14" ht="44.25" customHeight="1">
      <c r="B11" s="220" t="s">
        <v>88</v>
      </c>
      <c r="C11" s="220"/>
      <c r="E11" s="46">
        <v>0</v>
      </c>
      <c r="F11" s="46">
        <v>0</v>
      </c>
      <c r="G11" s="46">
        <v>0</v>
      </c>
      <c r="I11" s="46">
        <v>278258</v>
      </c>
      <c r="J11" s="46">
        <v>0</v>
      </c>
      <c r="K11" s="46">
        <v>278258</v>
      </c>
      <c r="M11" s="46">
        <v>-278258</v>
      </c>
      <c r="N11" s="45"/>
    </row>
    <row r="12" spans="2:14">
      <c r="B12" s="10">
        <v>1</v>
      </c>
      <c r="C12" s="11" t="s">
        <v>89</v>
      </c>
      <c r="E12" s="189"/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/>
      <c r="F13" s="56">
        <v>0</v>
      </c>
      <c r="G13" s="56">
        <v>0</v>
      </c>
      <c r="I13" s="56">
        <v>0</v>
      </c>
      <c r="J13" s="56">
        <v>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/>
      <c r="F14" s="189">
        <v>0</v>
      </c>
      <c r="G14" s="189">
        <v>0</v>
      </c>
      <c r="I14" s="189">
        <v>173914</v>
      </c>
      <c r="J14" s="189">
        <v>0</v>
      </c>
      <c r="K14" s="189">
        <v>173914</v>
      </c>
      <c r="M14" s="189">
        <v>-173914</v>
      </c>
      <c r="N14" s="50" t="s">
        <v>75</v>
      </c>
    </row>
    <row r="15" spans="2:14">
      <c r="B15" s="2">
        <v>4</v>
      </c>
      <c r="C15" s="8" t="s">
        <v>92</v>
      </c>
      <c r="E15" s="56"/>
      <c r="F15" s="56">
        <v>0</v>
      </c>
      <c r="G15" s="56">
        <v>0</v>
      </c>
      <c r="I15" s="56">
        <v>0</v>
      </c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/>
      <c r="F16" s="189">
        <v>0</v>
      </c>
      <c r="G16" s="189">
        <v>0</v>
      </c>
      <c r="I16" s="189">
        <v>0</v>
      </c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/>
      <c r="F17" s="56">
        <v>0</v>
      </c>
      <c r="G17" s="56">
        <v>0</v>
      </c>
      <c r="I17" s="56">
        <v>0</v>
      </c>
      <c r="J17" s="56">
        <v>0</v>
      </c>
      <c r="K17" s="56">
        <v>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/>
      <c r="F18" s="189">
        <v>0</v>
      </c>
      <c r="G18" s="189">
        <v>0</v>
      </c>
      <c r="I18" s="189">
        <v>0</v>
      </c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/>
      <c r="F19" s="56">
        <v>0</v>
      </c>
      <c r="G19" s="56">
        <v>0</v>
      </c>
      <c r="I19" s="56">
        <v>104344</v>
      </c>
      <c r="J19" s="56">
        <v>0</v>
      </c>
      <c r="K19" s="56">
        <v>104344</v>
      </c>
      <c r="M19" s="56">
        <v>-104344</v>
      </c>
      <c r="N19" s="51" t="s">
        <v>75</v>
      </c>
    </row>
    <row r="20" spans="2:14">
      <c r="B20" s="10">
        <v>9</v>
      </c>
      <c r="C20" s="11" t="s">
        <v>97</v>
      </c>
      <c r="E20" s="189"/>
      <c r="F20" s="189">
        <v>0</v>
      </c>
      <c r="G20" s="189">
        <v>0</v>
      </c>
      <c r="I20" s="189">
        <v>0</v>
      </c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/>
      <c r="F21" s="56">
        <v>0</v>
      </c>
      <c r="G21" s="56">
        <v>0</v>
      </c>
      <c r="I21" s="56">
        <v>0</v>
      </c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/>
      <c r="F22" s="189">
        <v>0</v>
      </c>
      <c r="G22" s="189">
        <v>0</v>
      </c>
      <c r="I22" s="189">
        <v>0</v>
      </c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5797635305</v>
      </c>
      <c r="F23" s="46">
        <v>0</v>
      </c>
      <c r="G23" s="46">
        <v>5797635305</v>
      </c>
      <c r="I23" s="46">
        <v>5608685566</v>
      </c>
      <c r="J23" s="46">
        <v>0</v>
      </c>
      <c r="K23" s="46">
        <v>5608685566</v>
      </c>
      <c r="M23" s="46">
        <v>188949739</v>
      </c>
      <c r="N23" s="45"/>
    </row>
    <row r="24" spans="2:14">
      <c r="B24" s="2">
        <v>12</v>
      </c>
      <c r="C24" s="8" t="s">
        <v>100</v>
      </c>
      <c r="E24" s="56">
        <v>924569626</v>
      </c>
      <c r="F24" s="56">
        <v>0</v>
      </c>
      <c r="G24" s="56">
        <v>924569626</v>
      </c>
      <c r="I24" s="56">
        <v>924569626</v>
      </c>
      <c r="J24" s="56">
        <v>0</v>
      </c>
      <c r="K24" s="56">
        <v>924569626</v>
      </c>
      <c r="M24" s="56">
        <v>0</v>
      </c>
      <c r="N24" s="51"/>
    </row>
    <row r="25" spans="2:14">
      <c r="B25" s="10">
        <v>13</v>
      </c>
      <c r="C25" s="11" t="s">
        <v>101</v>
      </c>
      <c r="E25" s="189">
        <v>4168910590</v>
      </c>
      <c r="F25" s="189">
        <v>0</v>
      </c>
      <c r="G25" s="189">
        <v>4168910590</v>
      </c>
      <c r="I25" s="189">
        <v>4168910590</v>
      </c>
      <c r="J25" s="189">
        <v>0</v>
      </c>
      <c r="K25" s="189">
        <v>4168910590</v>
      </c>
      <c r="M25" s="189">
        <v>0</v>
      </c>
      <c r="N25" s="50"/>
    </row>
    <row r="26" spans="2:14">
      <c r="B26" s="2">
        <v>14</v>
      </c>
      <c r="C26" s="8" t="s">
        <v>102</v>
      </c>
      <c r="E26" s="56">
        <v>704155089</v>
      </c>
      <c r="F26" s="56">
        <v>0</v>
      </c>
      <c r="G26" s="56">
        <v>704155089</v>
      </c>
      <c r="I26" s="56">
        <v>515205350</v>
      </c>
      <c r="J26" s="56">
        <v>0</v>
      </c>
      <c r="K26" s="56">
        <v>515205350</v>
      </c>
      <c r="M26" s="56">
        <v>188949739</v>
      </c>
      <c r="N26" s="51" t="s">
        <v>39</v>
      </c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0</v>
      </c>
      <c r="G29" s="46">
        <v>0</v>
      </c>
      <c r="I29" s="46">
        <v>0</v>
      </c>
      <c r="J29" s="46">
        <v>0</v>
      </c>
      <c r="K29" s="46">
        <v>0</v>
      </c>
      <c r="M29" s="46">
        <v>0</v>
      </c>
      <c r="N29" s="45"/>
    </row>
    <row r="30" spans="2:14">
      <c r="B30" s="10">
        <v>17</v>
      </c>
      <c r="C30" s="11" t="s">
        <v>58</v>
      </c>
      <c r="E30" s="189"/>
      <c r="F30" s="189">
        <v>0</v>
      </c>
      <c r="G30" s="189">
        <v>0</v>
      </c>
      <c r="I30" s="189">
        <v>0</v>
      </c>
      <c r="J30" s="189">
        <v>0</v>
      </c>
      <c r="K30" s="189">
        <v>0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5797635305</v>
      </c>
      <c r="F37" s="30">
        <v>0</v>
      </c>
      <c r="G37" s="30">
        <v>5797635305</v>
      </c>
      <c r="I37" s="30">
        <v>5608963824</v>
      </c>
      <c r="J37" s="30">
        <v>0</v>
      </c>
      <c r="K37" s="30">
        <v>5608963824</v>
      </c>
      <c r="M37" s="30">
        <v>188671481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89"/>
      <c r="G42" s="176"/>
      <c r="J42" s="221"/>
      <c r="K42" s="221"/>
      <c r="L42" s="221"/>
      <c r="M42" s="221"/>
      <c r="N42" s="144"/>
    </row>
    <row r="43" spans="1:14" ht="13" hidden="1">
      <c r="E43" s="88"/>
      <c r="F43" s="89"/>
      <c r="G43" s="179"/>
      <c r="J43" s="221"/>
      <c r="K43" s="221"/>
      <c r="L43" s="221"/>
      <c r="M43" s="221"/>
      <c r="N43" s="144"/>
    </row>
    <row r="44" spans="1:14" hidden="1">
      <c r="E44" s="88"/>
      <c r="F44" s="89"/>
      <c r="G44" s="176"/>
      <c r="J44" s="221"/>
      <c r="K44" s="221"/>
      <c r="L44" s="221"/>
      <c r="M44" s="221"/>
      <c r="N44" s="144"/>
    </row>
    <row r="45" spans="1:14" ht="13" hidden="1">
      <c r="E45" s="88"/>
      <c r="F45" s="89"/>
      <c r="G45" s="179"/>
      <c r="J45" s="221"/>
      <c r="K45" s="221"/>
      <c r="L45" s="221"/>
      <c r="M45" s="221"/>
      <c r="N45" s="144"/>
    </row>
    <row r="46" spans="1:14" ht="13" hidden="1">
      <c r="E46" s="88"/>
      <c r="F46" s="128"/>
      <c r="G46" s="138"/>
      <c r="J46" s="221"/>
      <c r="K46" s="221"/>
      <c r="L46" s="221"/>
      <c r="M46" s="221"/>
      <c r="N46" s="144"/>
    </row>
    <row r="47" spans="1:14" ht="13" hidden="1">
      <c r="E47" s="88"/>
      <c r="F47" s="128"/>
      <c r="G47" s="138"/>
      <c r="J47" s="221"/>
      <c r="K47" s="221"/>
      <c r="L47" s="221"/>
      <c r="M47" s="221"/>
      <c r="N47" s="144"/>
    </row>
    <row r="48" spans="1:14" ht="13" hidden="1">
      <c r="E48" s="88"/>
      <c r="F48" s="128"/>
      <c r="G48" s="138"/>
      <c r="J48" s="221"/>
      <c r="K48" s="221"/>
      <c r="L48" s="221"/>
      <c r="M48" s="221"/>
      <c r="N48" s="144"/>
    </row>
    <row r="49" spans="5:14" ht="13" hidden="1">
      <c r="E49" s="88"/>
      <c r="F49" s="128"/>
      <c r="G49" s="138"/>
      <c r="J49" s="221"/>
      <c r="K49" s="221"/>
      <c r="L49" s="221"/>
      <c r="M49" s="221"/>
      <c r="N49" s="144"/>
    </row>
    <row r="50" spans="5:14" ht="13" hidden="1">
      <c r="E50" s="88"/>
      <c r="F50" s="128"/>
      <c r="G50" s="139"/>
      <c r="J50" s="221"/>
      <c r="K50" s="221"/>
      <c r="L50" s="221"/>
      <c r="M50" s="221"/>
      <c r="N50" s="144"/>
    </row>
    <row r="51" spans="5:14" ht="13" hidden="1">
      <c r="E51" s="88"/>
      <c r="F51" s="128"/>
      <c r="G51" s="139"/>
      <c r="J51" s="221"/>
      <c r="K51" s="221"/>
      <c r="L51" s="221"/>
      <c r="M51" s="221"/>
      <c r="N51" s="144"/>
    </row>
    <row r="52" spans="5:14" ht="13" hidden="1">
      <c r="E52" s="88"/>
      <c r="F52" s="128"/>
      <c r="G52" s="139"/>
      <c r="J52" s="221"/>
      <c r="K52" s="221"/>
      <c r="L52" s="221"/>
      <c r="M52" s="221"/>
      <c r="N52" s="144"/>
    </row>
    <row r="53" spans="5:14" ht="13" hidden="1">
      <c r="E53" s="88"/>
      <c r="F53" s="128"/>
      <c r="G53" s="139"/>
      <c r="J53" s="221"/>
      <c r="K53" s="221"/>
      <c r="L53" s="221"/>
      <c r="M53" s="221"/>
      <c r="N53" s="144"/>
    </row>
    <row r="54" spans="5:14" ht="13" hidden="1">
      <c r="E54" s="88"/>
      <c r="F54" s="128"/>
      <c r="G54" s="139"/>
      <c r="J54" s="221"/>
      <c r="K54" s="221"/>
      <c r="L54" s="221"/>
      <c r="M54" s="221"/>
      <c r="N54" s="144"/>
    </row>
    <row r="55" spans="5:14" ht="13" hidden="1">
      <c r="E55" s="88"/>
      <c r="F55" s="128"/>
      <c r="G55" s="139"/>
      <c r="J55" s="221"/>
      <c r="K55" s="221"/>
      <c r="L55" s="221"/>
      <c r="M55" s="221"/>
      <c r="N55" s="144"/>
    </row>
    <row r="56" spans="5:14" ht="13" hidden="1">
      <c r="E56" s="88"/>
      <c r="F56" s="128"/>
      <c r="G56" s="139"/>
      <c r="J56" s="221"/>
      <c r="K56" s="221"/>
      <c r="L56" s="221"/>
      <c r="M56" s="221"/>
      <c r="N56" s="144"/>
    </row>
    <row r="57" spans="5:14" ht="13" hidden="1">
      <c r="E57" s="88"/>
      <c r="F57" s="128"/>
      <c r="G57" s="139"/>
      <c r="J57" s="221"/>
      <c r="K57" s="221"/>
      <c r="L57" s="221"/>
      <c r="M57" s="221"/>
      <c r="N57" s="144"/>
    </row>
    <row r="58" spans="5:14" ht="13" hidden="1">
      <c r="E58" s="88"/>
      <c r="F58" s="128"/>
      <c r="G58" s="139"/>
      <c r="J58" s="221"/>
      <c r="K58" s="221"/>
      <c r="L58" s="221"/>
      <c r="M58" s="221"/>
      <c r="N58" s="144"/>
    </row>
    <row r="59" spans="5:14" ht="13" hidden="1">
      <c r="E59" s="88"/>
      <c r="F59" s="128"/>
      <c r="G59" s="139"/>
      <c r="J59" s="221"/>
      <c r="K59" s="221"/>
      <c r="L59" s="221"/>
      <c r="M59" s="221"/>
      <c r="N59" s="144"/>
    </row>
    <row r="60" spans="5:14" ht="13" hidden="1">
      <c r="E60" s="88"/>
      <c r="F60" s="128"/>
      <c r="G60" s="139"/>
      <c r="J60" s="221"/>
      <c r="K60" s="221"/>
      <c r="L60" s="221"/>
      <c r="M60" s="221"/>
      <c r="N60" s="144"/>
    </row>
    <row r="61" spans="5:14" ht="13" hidden="1">
      <c r="E61" s="88"/>
      <c r="F61" s="128"/>
      <c r="G61" s="139"/>
      <c r="J61" s="221"/>
      <c r="K61" s="221"/>
      <c r="L61" s="221"/>
      <c r="M61" s="221"/>
      <c r="N61" s="144"/>
    </row>
    <row r="62" spans="5:14" ht="13" hidden="1">
      <c r="E62" s="88"/>
      <c r="F62" s="128"/>
      <c r="G62" s="139"/>
      <c r="J62" s="221"/>
      <c r="K62" s="221"/>
      <c r="L62" s="221"/>
      <c r="M62" s="221"/>
      <c r="N62" s="144"/>
    </row>
    <row r="63" spans="5:14" ht="13" hidden="1">
      <c r="E63" s="88"/>
      <c r="F63" s="128"/>
      <c r="G63" s="139"/>
      <c r="J63" s="221"/>
      <c r="K63" s="221"/>
      <c r="L63" s="221"/>
      <c r="M63" s="221"/>
      <c r="N63" s="144"/>
    </row>
    <row r="64" spans="5:14" ht="13" hidden="1">
      <c r="E64" s="88"/>
      <c r="F64" s="128"/>
      <c r="G64" s="139"/>
      <c r="J64" s="221"/>
      <c r="K64" s="221"/>
      <c r="L64" s="221"/>
      <c r="M64" s="221"/>
      <c r="N64" s="144"/>
    </row>
    <row r="65" spans="5:14" ht="13" hidden="1">
      <c r="E65" s="88"/>
      <c r="F65" s="128"/>
      <c r="G65" s="139"/>
      <c r="J65" s="221"/>
      <c r="K65" s="221"/>
      <c r="L65" s="221"/>
      <c r="M65" s="221"/>
      <c r="N65" s="144"/>
    </row>
    <row r="66" spans="5:14" ht="13" hidden="1">
      <c r="E66" s="88"/>
      <c r="F66" s="128"/>
      <c r="G66" s="139"/>
      <c r="J66" s="221"/>
      <c r="K66" s="221"/>
      <c r="L66" s="221"/>
      <c r="M66" s="221"/>
      <c r="N66" s="144"/>
    </row>
    <row r="67" spans="5:14" ht="13" hidden="1">
      <c r="E67" s="88"/>
      <c r="F67" s="128"/>
      <c r="G67" s="139"/>
      <c r="J67" s="221"/>
      <c r="K67" s="221"/>
      <c r="L67" s="221"/>
      <c r="M67" s="221"/>
      <c r="N67" s="144"/>
    </row>
    <row r="68" spans="5:14" ht="13" hidden="1">
      <c r="E68" s="88"/>
      <c r="F68" s="128"/>
      <c r="G68" s="139"/>
      <c r="J68" s="221"/>
      <c r="K68" s="221"/>
      <c r="L68" s="221"/>
      <c r="M68" s="221"/>
      <c r="N68" s="144"/>
    </row>
    <row r="69" spans="5:14" ht="13" hidden="1">
      <c r="E69" s="88"/>
      <c r="F69" s="128"/>
      <c r="G69" s="139"/>
      <c r="J69" s="221"/>
      <c r="K69" s="221"/>
      <c r="L69" s="221"/>
      <c r="M69" s="221"/>
      <c r="N69" s="144"/>
    </row>
    <row r="70" spans="5:14" ht="13" hidden="1">
      <c r="E70" s="88"/>
      <c r="F70" s="128"/>
      <c r="G70" s="139"/>
      <c r="J70" s="221"/>
      <c r="K70" s="221"/>
      <c r="L70" s="221"/>
      <c r="M70" s="221"/>
      <c r="N70" s="144"/>
    </row>
    <row r="71" spans="5:14" ht="13" hidden="1">
      <c r="E71" s="88"/>
      <c r="F71" s="128"/>
      <c r="G71" s="139"/>
      <c r="J71" s="221"/>
      <c r="K71" s="221"/>
      <c r="L71" s="221"/>
      <c r="M71" s="221"/>
      <c r="N71" s="144"/>
    </row>
    <row r="72" spans="5:14" ht="13" hidden="1">
      <c r="E72" s="88"/>
      <c r="F72" s="128"/>
      <c r="G72" s="139"/>
      <c r="J72" s="221"/>
      <c r="K72" s="221"/>
      <c r="L72" s="221"/>
      <c r="M72" s="221"/>
      <c r="N72" s="144"/>
    </row>
    <row r="73" spans="5:14" ht="13" hidden="1">
      <c r="E73" s="88"/>
      <c r="F73" s="128"/>
      <c r="G73" s="139"/>
      <c r="J73" s="221"/>
      <c r="K73" s="221"/>
      <c r="L73" s="221"/>
      <c r="M73" s="221"/>
      <c r="N73" s="144"/>
    </row>
    <row r="74" spans="5:14" ht="13" hidden="1">
      <c r="E74" s="88"/>
      <c r="F74" s="128"/>
      <c r="G74" s="139"/>
      <c r="J74" s="221"/>
      <c r="K74" s="221"/>
      <c r="L74" s="221"/>
      <c r="M74" s="221"/>
      <c r="N74" s="144"/>
    </row>
    <row r="75" spans="5:14" ht="13" hidden="1">
      <c r="E75" s="88"/>
      <c r="F75" s="128"/>
      <c r="G75" s="139"/>
      <c r="J75" s="221"/>
      <c r="K75" s="221"/>
      <c r="L75" s="221"/>
      <c r="M75" s="221"/>
      <c r="N75" s="144"/>
    </row>
    <row r="76" spans="5:14" ht="13" hidden="1">
      <c r="E76" s="88"/>
      <c r="F76" s="128"/>
      <c r="G76" s="139"/>
      <c r="J76" s="221"/>
      <c r="K76" s="221"/>
      <c r="L76" s="221"/>
      <c r="M76" s="221"/>
      <c r="N76" s="144"/>
    </row>
    <row r="77" spans="5:14" ht="13" hidden="1">
      <c r="E77" s="88"/>
      <c r="F77" s="128"/>
      <c r="G77" s="139"/>
      <c r="J77" s="221"/>
      <c r="K77" s="221"/>
      <c r="L77" s="221"/>
      <c r="M77" s="221"/>
      <c r="N77" s="144"/>
    </row>
    <row r="78" spans="5:14" ht="13" hidden="1">
      <c r="E78" s="88"/>
      <c r="F78" s="128"/>
      <c r="G78" s="139"/>
      <c r="J78" s="221"/>
      <c r="K78" s="221"/>
      <c r="L78" s="221"/>
      <c r="M78" s="221"/>
      <c r="N78" s="144"/>
    </row>
    <row r="79" spans="5:14" ht="13" hidden="1">
      <c r="E79" s="88"/>
      <c r="F79" s="128"/>
      <c r="G79" s="139"/>
      <c r="J79" s="221"/>
      <c r="K79" s="221"/>
      <c r="L79" s="221"/>
      <c r="M79" s="221"/>
      <c r="N79" s="144"/>
    </row>
    <row r="80" spans="5:14" ht="13" hidden="1">
      <c r="E80" s="88"/>
      <c r="F80" s="128"/>
      <c r="G80" s="139"/>
      <c r="J80" s="221"/>
      <c r="K80" s="221"/>
      <c r="L80" s="221"/>
      <c r="M80" s="221"/>
      <c r="N80" s="144"/>
    </row>
    <row r="81" spans="5:14" ht="13" hidden="1">
      <c r="E81" s="88"/>
      <c r="F81" s="128"/>
      <c r="G81" s="139"/>
      <c r="J81" s="221"/>
      <c r="K81" s="221"/>
      <c r="L81" s="221"/>
      <c r="M81" s="221"/>
      <c r="N81" s="144"/>
    </row>
    <row r="82" spans="5:14" ht="13" hidden="1">
      <c r="E82" s="88"/>
      <c r="F82" s="128"/>
      <c r="G82" s="139"/>
      <c r="J82" s="221"/>
      <c r="K82" s="221"/>
      <c r="L82" s="221"/>
      <c r="M82" s="221"/>
      <c r="N82" s="144"/>
    </row>
    <row r="83" spans="5:14" ht="13" hidden="1">
      <c r="E83" s="88"/>
      <c r="F83" s="128"/>
      <c r="G83" s="139"/>
      <c r="J83" s="221"/>
      <c r="K83" s="221"/>
      <c r="L83" s="221"/>
      <c r="M83" s="221"/>
      <c r="N83" s="144"/>
    </row>
    <row r="84" spans="5:14" ht="13" hidden="1">
      <c r="E84" s="88"/>
      <c r="F84" s="128"/>
      <c r="G84" s="139"/>
      <c r="J84" s="221"/>
      <c r="K84" s="221"/>
      <c r="L84" s="221"/>
      <c r="M84" s="221"/>
      <c r="N84" s="144"/>
    </row>
    <row r="85" spans="5:14" ht="13" hidden="1">
      <c r="E85" s="88"/>
      <c r="F85" s="128"/>
      <c r="G85" s="139"/>
      <c r="J85" s="221"/>
      <c r="K85" s="221"/>
      <c r="L85" s="221"/>
      <c r="M85" s="221"/>
      <c r="N85" s="144"/>
    </row>
    <row r="86" spans="5:14" ht="13" hidden="1">
      <c r="E86" s="88"/>
      <c r="F86" s="128"/>
      <c r="G86" s="139"/>
      <c r="J86" s="221"/>
      <c r="K86" s="221"/>
      <c r="L86" s="221"/>
      <c r="M86" s="221"/>
      <c r="N86" s="144"/>
    </row>
    <row r="87" spans="5:14" ht="13" hidden="1">
      <c r="E87" s="88"/>
      <c r="F87" s="128"/>
      <c r="G87" s="139"/>
      <c r="J87" s="221"/>
      <c r="K87" s="221"/>
      <c r="L87" s="221"/>
      <c r="M87" s="221"/>
      <c r="N87" s="144"/>
    </row>
    <row r="88" spans="5:14" ht="13" hidden="1">
      <c r="E88" s="88"/>
      <c r="F88" s="128"/>
      <c r="G88" s="139"/>
      <c r="J88" s="221"/>
      <c r="K88" s="221"/>
      <c r="L88" s="221"/>
      <c r="M88" s="221"/>
      <c r="N88" s="144"/>
    </row>
    <row r="89" spans="5:14" ht="13" hidden="1">
      <c r="E89" s="88"/>
      <c r="F89" s="128"/>
      <c r="G89" s="139"/>
      <c r="J89" s="221"/>
      <c r="K89" s="221"/>
      <c r="L89" s="221"/>
      <c r="M89" s="221"/>
      <c r="N89" s="144"/>
    </row>
    <row r="90" spans="5:14" ht="13" hidden="1">
      <c r="E90" s="88"/>
      <c r="F90" s="128"/>
      <c r="G90" s="139"/>
      <c r="J90" s="221"/>
      <c r="K90" s="221"/>
      <c r="L90" s="221"/>
      <c r="M90" s="221"/>
      <c r="N90" s="144"/>
    </row>
    <row r="91" spans="5:14" ht="13" hidden="1">
      <c r="E91" s="88"/>
      <c r="F91" s="128"/>
      <c r="G91" s="139"/>
      <c r="J91" s="221"/>
      <c r="K91" s="221"/>
      <c r="L91" s="221"/>
      <c r="M91" s="221"/>
      <c r="N91" s="144"/>
    </row>
    <row r="92" spans="5:14" ht="13" hidden="1">
      <c r="E92" s="88"/>
      <c r="F92" s="128"/>
      <c r="G92" s="139"/>
      <c r="J92" s="221"/>
      <c r="K92" s="221"/>
      <c r="L92" s="221"/>
      <c r="M92" s="221"/>
      <c r="N92" s="144"/>
    </row>
    <row r="93" spans="5:14" ht="13" hidden="1">
      <c r="E93" s="88"/>
      <c r="F93" s="128"/>
      <c r="G93" s="139"/>
      <c r="J93" s="221"/>
      <c r="K93" s="221"/>
      <c r="L93" s="221"/>
      <c r="M93" s="221"/>
      <c r="N93" s="144"/>
    </row>
    <row r="94" spans="5:14" ht="13" hidden="1">
      <c r="E94" s="88"/>
      <c r="F94" s="128"/>
      <c r="G94" s="139"/>
      <c r="J94" s="221"/>
      <c r="K94" s="221"/>
      <c r="L94" s="221"/>
      <c r="M94" s="221"/>
      <c r="N94" s="144"/>
    </row>
    <row r="95" spans="5:14" ht="13" hidden="1">
      <c r="E95" s="88"/>
      <c r="F95" s="128"/>
      <c r="G95" s="139"/>
      <c r="J95" s="221"/>
      <c r="K95" s="221"/>
      <c r="L95" s="221"/>
      <c r="M95" s="221"/>
      <c r="N95" s="144"/>
    </row>
    <row r="96" spans="5:14" ht="13" hidden="1">
      <c r="E96" s="88"/>
      <c r="F96" s="128"/>
      <c r="G96" s="139"/>
      <c r="J96" s="221"/>
      <c r="K96" s="221"/>
      <c r="L96" s="221"/>
      <c r="M96" s="221"/>
      <c r="N96" s="144"/>
    </row>
    <row r="97" spans="5:14" ht="13" hidden="1">
      <c r="E97" s="88"/>
      <c r="F97" s="128"/>
      <c r="G97" s="139"/>
      <c r="J97" s="221"/>
      <c r="K97" s="221"/>
      <c r="L97" s="221"/>
      <c r="M97" s="221"/>
      <c r="N97" s="144"/>
    </row>
    <row r="98" spans="5:14" ht="13" hidden="1">
      <c r="E98" s="88"/>
      <c r="F98" s="128"/>
      <c r="G98" s="139"/>
      <c r="J98" s="221"/>
      <c r="K98" s="221"/>
      <c r="L98" s="221"/>
      <c r="M98" s="221"/>
      <c r="N98" s="144"/>
    </row>
    <row r="99" spans="5:14" ht="13" hidden="1">
      <c r="E99" s="88"/>
      <c r="F99" s="128"/>
      <c r="G99" s="139"/>
      <c r="J99" s="221"/>
      <c r="K99" s="221"/>
      <c r="L99" s="221"/>
      <c r="M99" s="221"/>
      <c r="N99" s="144"/>
    </row>
    <row r="100" spans="5:14" ht="13" hidden="1">
      <c r="E100" s="88"/>
      <c r="F100" s="128"/>
      <c r="G100" s="139"/>
      <c r="J100" s="221"/>
      <c r="K100" s="221"/>
      <c r="L100" s="221"/>
      <c r="M100" s="221"/>
      <c r="N100" s="144"/>
    </row>
    <row r="101" spans="5:14" ht="13" hidden="1">
      <c r="E101" s="88"/>
      <c r="F101" s="128"/>
      <c r="G101" s="139"/>
      <c r="J101" s="221"/>
      <c r="K101" s="221"/>
      <c r="L101" s="221"/>
      <c r="M101" s="221"/>
      <c r="N101" s="144"/>
    </row>
    <row r="102" spans="5:14" ht="13" hidden="1">
      <c r="E102" s="88"/>
      <c r="F102" s="128"/>
      <c r="G102" s="139"/>
      <c r="J102" s="221"/>
      <c r="K102" s="221"/>
      <c r="L102" s="221"/>
      <c r="M102" s="221"/>
      <c r="N102" s="144"/>
    </row>
    <row r="103" spans="5:14" ht="13" hidden="1">
      <c r="E103" s="88"/>
      <c r="F103" s="128"/>
      <c r="G103" s="139"/>
      <c r="J103" s="221"/>
      <c r="K103" s="221"/>
      <c r="L103" s="221"/>
      <c r="M103" s="221"/>
      <c r="N103" s="144"/>
    </row>
    <row r="104" spans="5:14" ht="13" hidden="1">
      <c r="E104" s="88"/>
      <c r="F104" s="128"/>
      <c r="G104" s="139"/>
      <c r="J104" s="221"/>
      <c r="K104" s="221"/>
      <c r="L104" s="221"/>
      <c r="M104" s="221"/>
      <c r="N104" s="144"/>
    </row>
    <row r="105" spans="5:14" ht="13" hidden="1">
      <c r="E105" s="88"/>
      <c r="F105" s="128"/>
      <c r="G105" s="139"/>
      <c r="J105" s="221"/>
      <c r="K105" s="221"/>
      <c r="L105" s="221"/>
      <c r="M105" s="221"/>
      <c r="N105" s="144"/>
    </row>
    <row r="106" spans="5:14" ht="13" hidden="1">
      <c r="E106" s="88"/>
      <c r="F106" s="128"/>
      <c r="G106" s="139"/>
      <c r="J106" s="221"/>
      <c r="K106" s="221"/>
      <c r="L106" s="221"/>
      <c r="M106" s="221"/>
      <c r="N106" s="144"/>
    </row>
    <row r="107" spans="5:14" ht="13" hidden="1">
      <c r="E107" s="88"/>
      <c r="F107" s="128"/>
      <c r="G107" s="139"/>
      <c r="J107" s="221"/>
      <c r="K107" s="221"/>
      <c r="L107" s="221"/>
      <c r="M107" s="221"/>
      <c r="N107" s="144"/>
    </row>
    <row r="108" spans="5:14" ht="13" hidden="1">
      <c r="E108" s="88"/>
      <c r="F108" s="128"/>
      <c r="G108" s="139"/>
      <c r="J108" s="221"/>
      <c r="K108" s="221"/>
      <c r="L108" s="221"/>
      <c r="M108" s="221"/>
      <c r="N108" s="144"/>
    </row>
    <row r="109" spans="5:14" ht="13" hidden="1">
      <c r="E109" s="88"/>
      <c r="F109" s="128"/>
      <c r="G109" s="139"/>
      <c r="J109" s="221"/>
      <c r="K109" s="221"/>
      <c r="L109" s="221"/>
      <c r="M109" s="221"/>
      <c r="N109" s="144"/>
    </row>
    <row r="110" spans="5:14" ht="13" hidden="1">
      <c r="E110" s="88"/>
      <c r="F110" s="128"/>
      <c r="G110" s="139"/>
      <c r="J110" s="221"/>
      <c r="K110" s="221"/>
      <c r="L110" s="221"/>
      <c r="M110" s="221"/>
      <c r="N110" s="144"/>
    </row>
    <row r="111" spans="5:14" ht="13" hidden="1">
      <c r="E111" s="88"/>
      <c r="F111" s="128"/>
      <c r="G111" s="139"/>
      <c r="J111" s="221"/>
      <c r="K111" s="221"/>
      <c r="L111" s="221"/>
      <c r="M111" s="221"/>
      <c r="N111" s="144"/>
    </row>
    <row r="112" spans="5:14" ht="13" hidden="1">
      <c r="E112" s="88"/>
      <c r="F112" s="128"/>
      <c r="G112" s="139"/>
      <c r="J112" s="221"/>
      <c r="K112" s="221"/>
      <c r="L112" s="221"/>
      <c r="M112" s="221"/>
      <c r="N112" s="144"/>
    </row>
    <row r="113" spans="5:14" ht="13" hidden="1">
      <c r="E113" s="88"/>
      <c r="F113" s="128"/>
      <c r="G113" s="139"/>
      <c r="J113" s="221"/>
      <c r="K113" s="221"/>
      <c r="L113" s="221"/>
      <c r="M113" s="221"/>
      <c r="N113" s="144"/>
    </row>
    <row r="114" spans="5:14" ht="13" hidden="1">
      <c r="E114" s="88"/>
      <c r="F114" s="128"/>
      <c r="G114" s="139"/>
      <c r="J114" s="221"/>
      <c r="K114" s="221"/>
      <c r="L114" s="221"/>
      <c r="M114" s="221"/>
      <c r="N114" s="144"/>
    </row>
    <row r="115" spans="5:14" ht="13" hidden="1">
      <c r="E115" s="88"/>
      <c r="F115" s="128"/>
      <c r="G115" s="139"/>
      <c r="J115" s="221"/>
      <c r="K115" s="221"/>
      <c r="L115" s="221"/>
      <c r="M115" s="221"/>
      <c r="N115" s="144"/>
    </row>
    <row r="116" spans="5:14" ht="13" hidden="1">
      <c r="E116" s="88"/>
      <c r="F116" s="128"/>
      <c r="G116" s="139"/>
      <c r="J116" s="221"/>
      <c r="K116" s="221"/>
      <c r="L116" s="221"/>
      <c r="M116" s="221"/>
      <c r="N116" s="144"/>
    </row>
    <row r="117" spans="5:14" ht="13" hidden="1">
      <c r="E117" s="88"/>
      <c r="F117" s="128"/>
      <c r="G117" s="139"/>
      <c r="J117" s="221"/>
      <c r="K117" s="221"/>
      <c r="L117" s="221"/>
      <c r="M117" s="221"/>
      <c r="N117" s="144"/>
    </row>
    <row r="118" spans="5:14" ht="13" hidden="1">
      <c r="E118" s="88"/>
      <c r="F118" s="128"/>
      <c r="G118" s="139"/>
      <c r="J118" s="221"/>
      <c r="K118" s="221"/>
      <c r="L118" s="221"/>
      <c r="M118" s="221"/>
      <c r="N118" s="144"/>
    </row>
    <row r="119" spans="5:14" ht="13" hidden="1">
      <c r="E119" s="88"/>
      <c r="F119" s="128"/>
      <c r="G119" s="139"/>
      <c r="J119" s="221"/>
      <c r="K119" s="221"/>
      <c r="L119" s="221"/>
      <c r="M119" s="221"/>
      <c r="N119" s="144"/>
    </row>
    <row r="120" spans="5:14" ht="13" hidden="1">
      <c r="E120" s="88"/>
      <c r="F120" s="128"/>
      <c r="G120" s="139"/>
      <c r="J120" s="221"/>
      <c r="K120" s="221"/>
      <c r="L120" s="221"/>
      <c r="M120" s="221"/>
      <c r="N120" s="144"/>
    </row>
    <row r="121" spans="5:14" ht="13" hidden="1">
      <c r="E121" s="88"/>
      <c r="F121" s="128"/>
      <c r="G121" s="139"/>
      <c r="J121" s="221"/>
      <c r="K121" s="221"/>
      <c r="L121" s="221"/>
      <c r="M121" s="221"/>
      <c r="N121" s="144"/>
    </row>
    <row r="122" spans="5:14" ht="13" hidden="1">
      <c r="E122" s="88"/>
      <c r="F122" s="128"/>
      <c r="G122" s="139"/>
      <c r="J122" s="221"/>
      <c r="K122" s="221"/>
      <c r="L122" s="221"/>
      <c r="M122" s="221"/>
      <c r="N122" s="144"/>
    </row>
    <row r="123" spans="5:14" ht="13" hidden="1">
      <c r="E123" s="88"/>
      <c r="F123" s="128"/>
      <c r="G123" s="139"/>
      <c r="J123" s="221"/>
      <c r="K123" s="221"/>
      <c r="L123" s="221"/>
      <c r="M123" s="221"/>
      <c r="N123" s="144"/>
    </row>
    <row r="124" spans="5:14" ht="13" hidden="1">
      <c r="E124" s="88"/>
      <c r="F124" s="128"/>
      <c r="G124" s="139"/>
      <c r="J124" s="221"/>
      <c r="K124" s="221"/>
      <c r="L124" s="221"/>
      <c r="M124" s="221"/>
      <c r="N124" s="144"/>
    </row>
    <row r="125" spans="5:14" ht="13" hidden="1">
      <c r="E125" s="88"/>
      <c r="F125" s="128"/>
      <c r="G125" s="139"/>
      <c r="J125" s="221"/>
      <c r="K125" s="221"/>
      <c r="L125" s="221"/>
      <c r="M125" s="221"/>
      <c r="N125" s="144"/>
    </row>
    <row r="126" spans="5:14" ht="13" hidden="1">
      <c r="E126" s="88"/>
      <c r="F126" s="128"/>
      <c r="G126" s="139"/>
      <c r="J126" s="221"/>
      <c r="K126" s="221"/>
      <c r="L126" s="221"/>
      <c r="M126" s="221"/>
      <c r="N126" s="144"/>
    </row>
    <row r="127" spans="5:14" ht="13" hidden="1">
      <c r="E127" s="88"/>
      <c r="F127" s="128"/>
      <c r="G127" s="139"/>
      <c r="J127" s="221"/>
      <c r="K127" s="221"/>
      <c r="L127" s="221"/>
      <c r="M127" s="221"/>
      <c r="N127" s="144"/>
    </row>
    <row r="128" spans="5:14" ht="13" hidden="1">
      <c r="E128" s="88"/>
      <c r="F128" s="128"/>
      <c r="G128" s="139"/>
      <c r="J128" s="221"/>
      <c r="K128" s="221"/>
      <c r="L128" s="221"/>
      <c r="M128" s="221"/>
      <c r="N128" s="144"/>
    </row>
    <row r="129" spans="5:14" ht="13" hidden="1">
      <c r="E129" s="88"/>
      <c r="F129" s="128"/>
      <c r="G129" s="139"/>
      <c r="J129" s="221"/>
      <c r="K129" s="221"/>
      <c r="L129" s="221"/>
      <c r="M129" s="221"/>
      <c r="N129" s="144"/>
    </row>
    <row r="130" spans="5:14" ht="13" hidden="1">
      <c r="E130" s="88"/>
      <c r="F130" s="128"/>
      <c r="G130" s="139"/>
      <c r="J130" s="221"/>
      <c r="K130" s="221"/>
      <c r="L130" s="221"/>
      <c r="M130" s="221"/>
      <c r="N130" s="144"/>
    </row>
    <row r="131" spans="5:14" ht="13" hidden="1">
      <c r="E131" s="88"/>
      <c r="F131" s="128"/>
      <c r="G131" s="139"/>
      <c r="J131" s="221"/>
      <c r="K131" s="221"/>
      <c r="L131" s="221"/>
      <c r="M131" s="221"/>
      <c r="N131" s="144"/>
    </row>
    <row r="132" spans="5:14" ht="13" hidden="1">
      <c r="E132" s="88"/>
      <c r="F132" s="128"/>
      <c r="G132" s="139"/>
      <c r="J132" s="221"/>
      <c r="K132" s="221"/>
      <c r="L132" s="221"/>
      <c r="M132" s="221"/>
      <c r="N132" s="144"/>
    </row>
    <row r="133" spans="5:14" ht="13" hidden="1">
      <c r="E133" s="88"/>
      <c r="F133" s="128"/>
      <c r="G133" s="139"/>
      <c r="J133" s="221"/>
      <c r="K133" s="221"/>
      <c r="L133" s="221"/>
      <c r="M133" s="221"/>
      <c r="N133" s="144"/>
    </row>
    <row r="134" spans="5:14" ht="13" hidden="1">
      <c r="E134" s="88"/>
      <c r="F134" s="128"/>
      <c r="G134" s="139"/>
      <c r="J134" s="221"/>
      <c r="K134" s="221"/>
      <c r="L134" s="221"/>
      <c r="M134" s="221"/>
      <c r="N134" s="144"/>
    </row>
    <row r="135" spans="5:14" ht="13" hidden="1">
      <c r="E135" s="88"/>
      <c r="F135" s="128"/>
      <c r="G135" s="139"/>
      <c r="J135" s="221"/>
      <c r="K135" s="221"/>
      <c r="L135" s="221"/>
      <c r="M135" s="221"/>
      <c r="N135" s="144"/>
    </row>
    <row r="136" spans="5:14" ht="13" hidden="1">
      <c r="E136" s="88"/>
      <c r="F136" s="128"/>
      <c r="G136" s="139"/>
      <c r="J136" s="221"/>
      <c r="K136" s="221"/>
      <c r="L136" s="221"/>
      <c r="M136" s="221"/>
      <c r="N136" s="144"/>
    </row>
    <row r="137" spans="5:14" ht="13" hidden="1">
      <c r="E137" s="88"/>
      <c r="F137" s="128"/>
      <c r="G137" s="139"/>
      <c r="J137" s="221"/>
      <c r="K137" s="221"/>
      <c r="L137" s="221"/>
      <c r="M137" s="221"/>
      <c r="N137" s="144"/>
    </row>
    <row r="138" spans="5:14" ht="13" hidden="1">
      <c r="E138" s="88"/>
      <c r="F138" s="128"/>
      <c r="G138" s="139"/>
      <c r="J138" s="221"/>
      <c r="K138" s="221"/>
      <c r="L138" s="221"/>
      <c r="M138" s="221"/>
      <c r="N138" s="144"/>
    </row>
    <row r="139" spans="5:14" ht="13" hidden="1">
      <c r="E139" s="88"/>
      <c r="F139" s="128"/>
      <c r="G139" s="139"/>
      <c r="J139" s="221"/>
      <c r="K139" s="221"/>
      <c r="L139" s="221"/>
      <c r="M139" s="221"/>
      <c r="N139" s="144"/>
    </row>
    <row r="140" spans="5:14" ht="13" hidden="1">
      <c r="E140" s="88"/>
      <c r="F140" s="128"/>
      <c r="G140" s="139"/>
      <c r="J140" s="221"/>
      <c r="K140" s="221"/>
      <c r="L140" s="221"/>
      <c r="M140" s="221"/>
      <c r="N140" s="144"/>
    </row>
    <row r="141" spans="5:14" ht="13" hidden="1">
      <c r="E141" s="88"/>
      <c r="F141" s="128"/>
      <c r="G141" s="139"/>
      <c r="J141" s="221"/>
      <c r="K141" s="221"/>
      <c r="L141" s="221"/>
      <c r="M141" s="221"/>
      <c r="N141" s="144"/>
    </row>
    <row r="142" spans="5:14" ht="13" hidden="1">
      <c r="E142" s="88"/>
      <c r="F142" s="128"/>
      <c r="G142" s="139"/>
      <c r="J142" s="221"/>
      <c r="K142" s="221"/>
      <c r="L142" s="221"/>
      <c r="M142" s="221"/>
      <c r="N142" s="144"/>
    </row>
    <row r="143" spans="5:14" ht="13" hidden="1">
      <c r="E143" s="88"/>
      <c r="F143" s="128"/>
      <c r="G143" s="139"/>
      <c r="J143" s="221"/>
      <c r="K143" s="221"/>
      <c r="L143" s="221"/>
      <c r="M143" s="221"/>
      <c r="N143" s="144"/>
    </row>
    <row r="144" spans="5:14" ht="13" hidden="1">
      <c r="E144" s="88"/>
      <c r="F144" s="128"/>
      <c r="G144" s="139"/>
      <c r="J144" s="221"/>
      <c r="K144" s="221"/>
      <c r="L144" s="221"/>
      <c r="M144" s="221"/>
      <c r="N144" s="144"/>
    </row>
    <row r="145" spans="5:14" ht="13" hidden="1">
      <c r="E145" s="88"/>
      <c r="F145" s="128"/>
      <c r="G145" s="139"/>
      <c r="J145" s="221"/>
      <c r="K145" s="221"/>
      <c r="L145" s="221"/>
      <c r="M145" s="221"/>
      <c r="N145" s="144"/>
    </row>
    <row r="146" spans="5:14" ht="13" hidden="1">
      <c r="E146" s="88"/>
      <c r="F146" s="128"/>
      <c r="G146" s="139"/>
      <c r="J146" s="221"/>
      <c r="K146" s="221"/>
      <c r="L146" s="221"/>
      <c r="M146" s="221"/>
      <c r="N146" s="144"/>
    </row>
    <row r="147" spans="5:14" ht="13" hidden="1">
      <c r="E147" s="88"/>
      <c r="F147" s="128"/>
      <c r="G147" s="139"/>
      <c r="J147" s="221"/>
      <c r="K147" s="221"/>
      <c r="L147" s="221"/>
      <c r="M147" s="221"/>
      <c r="N147" s="144"/>
    </row>
    <row r="148" spans="5:14" ht="13" hidden="1">
      <c r="E148" s="88"/>
      <c r="F148" s="128"/>
      <c r="G148" s="139"/>
      <c r="J148" s="221"/>
      <c r="K148" s="221"/>
      <c r="L148" s="221"/>
      <c r="M148" s="221"/>
      <c r="N148" s="144"/>
    </row>
    <row r="149" spans="5:14" ht="13" hidden="1">
      <c r="E149" s="88"/>
      <c r="F149" s="128"/>
      <c r="G149" s="139"/>
      <c r="J149" s="221"/>
      <c r="K149" s="221"/>
      <c r="L149" s="221"/>
      <c r="M149" s="221"/>
      <c r="N149" s="144"/>
    </row>
    <row r="150" spans="5:14" ht="13" hidden="1">
      <c r="E150" s="88"/>
      <c r="F150" s="128"/>
      <c r="G150" s="139"/>
      <c r="J150" s="221"/>
      <c r="K150" s="221"/>
      <c r="L150" s="221"/>
      <c r="M150" s="221"/>
      <c r="N150" s="144"/>
    </row>
    <row r="151" spans="5:14" ht="13" hidden="1">
      <c r="E151" s="88"/>
      <c r="F151" s="128"/>
      <c r="G151" s="139"/>
      <c r="J151" s="221"/>
      <c r="K151" s="221"/>
      <c r="L151" s="221"/>
      <c r="M151" s="221"/>
      <c r="N151" s="144"/>
    </row>
    <row r="152" spans="5:14" ht="13" hidden="1">
      <c r="E152" s="88"/>
      <c r="F152" s="128"/>
      <c r="G152" s="139"/>
      <c r="J152" s="221"/>
      <c r="K152" s="221"/>
      <c r="L152" s="221"/>
      <c r="M152" s="221"/>
      <c r="N152" s="144"/>
    </row>
    <row r="153" spans="5:14" ht="13" hidden="1">
      <c r="E153" s="88"/>
      <c r="F153" s="128"/>
      <c r="G153" s="139"/>
      <c r="J153" s="221"/>
      <c r="K153" s="221"/>
      <c r="L153" s="221"/>
      <c r="M153" s="221"/>
      <c r="N153" s="144"/>
    </row>
    <row r="154" spans="5:14" ht="13" hidden="1">
      <c r="E154" s="88"/>
      <c r="F154" s="128"/>
      <c r="G154" s="139"/>
      <c r="J154" s="221"/>
      <c r="K154" s="221"/>
      <c r="L154" s="221"/>
      <c r="M154" s="221"/>
      <c r="N154" s="144"/>
    </row>
    <row r="155" spans="5:14" ht="13" hidden="1">
      <c r="E155" s="88"/>
      <c r="F155" s="128"/>
      <c r="G155" s="139"/>
      <c r="J155" s="221"/>
      <c r="K155" s="221"/>
      <c r="L155" s="221"/>
      <c r="M155" s="221"/>
      <c r="N155" s="144"/>
    </row>
    <row r="156" spans="5:14" ht="13" hidden="1">
      <c r="E156" s="88"/>
      <c r="F156" s="128"/>
      <c r="G156" s="139"/>
      <c r="J156" s="221"/>
      <c r="K156" s="221"/>
      <c r="L156" s="221"/>
      <c r="M156" s="221"/>
      <c r="N156" s="144"/>
    </row>
    <row r="157" spans="5:14" ht="13" hidden="1">
      <c r="E157" s="88"/>
      <c r="F157" s="128"/>
      <c r="G157" s="139"/>
      <c r="J157" s="221"/>
      <c r="K157" s="221"/>
      <c r="L157" s="221"/>
      <c r="M157" s="221"/>
      <c r="N157" s="144"/>
    </row>
    <row r="158" spans="5:14" ht="13" hidden="1">
      <c r="E158" s="88"/>
      <c r="F158" s="128"/>
      <c r="G158" s="139"/>
      <c r="J158" s="221"/>
      <c r="K158" s="221"/>
      <c r="L158" s="221"/>
      <c r="M158" s="221"/>
      <c r="N158" s="144"/>
    </row>
    <row r="159" spans="5:14" ht="13" hidden="1">
      <c r="E159" s="88"/>
      <c r="F159" s="128"/>
      <c r="G159" s="139"/>
      <c r="J159" s="221"/>
      <c r="K159" s="221"/>
      <c r="L159" s="221"/>
      <c r="M159" s="221"/>
      <c r="N159" s="144"/>
    </row>
    <row r="160" spans="5:14" ht="13" hidden="1">
      <c r="E160" s="88"/>
      <c r="F160" s="128"/>
      <c r="G160" s="139"/>
      <c r="J160" s="221"/>
      <c r="K160" s="221"/>
      <c r="L160" s="221"/>
      <c r="M160" s="221"/>
      <c r="N160" s="144"/>
    </row>
    <row r="161" spans="5:14" ht="13" hidden="1">
      <c r="E161" s="88"/>
      <c r="F161" s="128"/>
      <c r="G161" s="139"/>
      <c r="J161" s="221"/>
      <c r="K161" s="221"/>
      <c r="L161" s="221"/>
      <c r="M161" s="221"/>
      <c r="N161" s="144"/>
    </row>
    <row r="162" spans="5:14" ht="13" hidden="1">
      <c r="E162" s="88"/>
      <c r="F162" s="128"/>
      <c r="G162" s="139"/>
      <c r="J162" s="221"/>
      <c r="K162" s="221"/>
      <c r="L162" s="221"/>
      <c r="M162" s="221"/>
      <c r="N162" s="144"/>
    </row>
    <row r="163" spans="5:14" ht="13" hidden="1">
      <c r="E163" s="88"/>
      <c r="F163" s="128"/>
      <c r="G163" s="139"/>
      <c r="J163" s="221"/>
      <c r="K163" s="221"/>
      <c r="L163" s="221"/>
      <c r="M163" s="221"/>
      <c r="N163" s="144"/>
    </row>
    <row r="164" spans="5:14" ht="13" hidden="1">
      <c r="E164" s="88"/>
      <c r="F164" s="128"/>
      <c r="G164" s="139"/>
      <c r="J164" s="221"/>
      <c r="K164" s="221"/>
      <c r="L164" s="221"/>
      <c r="M164" s="221"/>
      <c r="N164" s="144"/>
    </row>
    <row r="165" spans="5:14" ht="13" hidden="1">
      <c r="E165" s="88"/>
      <c r="F165" s="128"/>
      <c r="G165" s="139"/>
      <c r="J165" s="221"/>
      <c r="K165" s="221"/>
      <c r="L165" s="221"/>
      <c r="M165" s="221"/>
      <c r="N165" s="144"/>
    </row>
    <row r="166" spans="5:14" ht="13" hidden="1">
      <c r="E166" s="88"/>
      <c r="F166" s="128"/>
      <c r="G166" s="139"/>
      <c r="J166" s="221"/>
      <c r="K166" s="221"/>
      <c r="L166" s="221"/>
      <c r="M166" s="221"/>
      <c r="N166" s="144"/>
    </row>
    <row r="167" spans="5:14" ht="13" hidden="1">
      <c r="E167" s="88"/>
      <c r="F167" s="128"/>
      <c r="G167" s="139"/>
      <c r="J167" s="221"/>
      <c r="K167" s="221"/>
      <c r="L167" s="221"/>
      <c r="M167" s="221"/>
      <c r="N167" s="144"/>
    </row>
    <row r="168" spans="5:14" ht="13" hidden="1">
      <c r="E168" s="88"/>
      <c r="F168" s="128"/>
      <c r="G168" s="139"/>
      <c r="J168" s="221"/>
      <c r="K168" s="221"/>
      <c r="L168" s="221"/>
      <c r="M168" s="221"/>
      <c r="N168" s="144"/>
    </row>
    <row r="169" spans="5:14" ht="13" hidden="1">
      <c r="E169" s="88"/>
      <c r="F169" s="128"/>
      <c r="G169" s="139"/>
      <c r="J169" s="221"/>
      <c r="K169" s="221"/>
      <c r="L169" s="221"/>
      <c r="M169" s="221"/>
      <c r="N169" s="144"/>
    </row>
    <row r="170" spans="5:14" ht="13" hidden="1">
      <c r="E170" s="88"/>
      <c r="F170" s="128"/>
      <c r="G170" s="139"/>
      <c r="J170" s="221"/>
      <c r="K170" s="221"/>
      <c r="L170" s="221"/>
      <c r="M170" s="221"/>
      <c r="N170" s="144"/>
    </row>
    <row r="171" spans="5:14" ht="13" hidden="1">
      <c r="E171" s="88"/>
      <c r="F171" s="128"/>
      <c r="G171" s="139"/>
      <c r="J171" s="221"/>
      <c r="K171" s="221"/>
      <c r="L171" s="221"/>
      <c r="M171" s="221"/>
      <c r="N171" s="144"/>
    </row>
    <row r="172" spans="5:14" ht="13" hidden="1">
      <c r="E172" s="88"/>
      <c r="F172" s="128"/>
      <c r="G172" s="139"/>
      <c r="J172" s="221"/>
      <c r="K172" s="221"/>
      <c r="L172" s="221"/>
      <c r="M172" s="221"/>
      <c r="N172" s="144"/>
    </row>
    <row r="173" spans="5:14" ht="13" hidden="1">
      <c r="E173" s="88"/>
      <c r="F173" s="128"/>
      <c r="G173" s="139"/>
      <c r="J173" s="221"/>
      <c r="K173" s="221"/>
      <c r="L173" s="221"/>
      <c r="M173" s="221"/>
      <c r="N173" s="144"/>
    </row>
    <row r="174" spans="5:14" ht="13" hidden="1">
      <c r="E174" s="88"/>
      <c r="F174" s="128"/>
      <c r="G174" s="139"/>
      <c r="J174" s="221"/>
      <c r="K174" s="221"/>
      <c r="L174" s="221"/>
      <c r="M174" s="221"/>
      <c r="N174" s="144"/>
    </row>
    <row r="175" spans="5:14" ht="13" hidden="1">
      <c r="E175" s="88"/>
      <c r="F175" s="128"/>
      <c r="G175" s="139"/>
      <c r="J175" s="221"/>
      <c r="K175" s="221"/>
      <c r="L175" s="221"/>
      <c r="M175" s="221"/>
      <c r="N175" s="144"/>
    </row>
    <row r="176" spans="5:14" ht="13" hidden="1">
      <c r="E176" s="88"/>
      <c r="F176" s="128"/>
      <c r="G176" s="139"/>
      <c r="J176" s="221"/>
      <c r="K176" s="221"/>
      <c r="L176" s="221"/>
      <c r="M176" s="221"/>
      <c r="N176" s="144"/>
    </row>
    <row r="177" spans="5:14" ht="13" hidden="1">
      <c r="E177" s="88"/>
      <c r="F177" s="128"/>
      <c r="G177" s="139"/>
      <c r="J177" s="221"/>
      <c r="K177" s="221"/>
      <c r="L177" s="221"/>
      <c r="M177" s="221"/>
      <c r="N177" s="144"/>
    </row>
    <row r="178" spans="5:14" ht="13" hidden="1">
      <c r="E178" s="88"/>
      <c r="F178" s="128"/>
      <c r="G178" s="139"/>
      <c r="J178" s="221"/>
      <c r="K178" s="221"/>
      <c r="L178" s="221"/>
      <c r="M178" s="221"/>
      <c r="N178" s="144"/>
    </row>
    <row r="179" spans="5:14" ht="13" hidden="1">
      <c r="E179" s="88"/>
      <c r="F179" s="128"/>
      <c r="G179" s="139"/>
      <c r="J179" s="221"/>
      <c r="K179" s="221"/>
      <c r="L179" s="221"/>
      <c r="M179" s="221"/>
      <c r="N179" s="144"/>
    </row>
    <row r="180" spans="5:14" ht="13" hidden="1">
      <c r="E180" s="88"/>
      <c r="F180" s="128"/>
      <c r="G180" s="139"/>
      <c r="J180" s="221"/>
      <c r="K180" s="221"/>
      <c r="L180" s="221"/>
      <c r="M180" s="221"/>
      <c r="N180" s="144"/>
    </row>
    <row r="181" spans="5:14" ht="13" hidden="1">
      <c r="E181" s="88"/>
      <c r="F181" s="128"/>
      <c r="G181" s="139"/>
      <c r="J181" s="221"/>
      <c r="K181" s="221"/>
      <c r="L181" s="221"/>
      <c r="M181" s="221"/>
      <c r="N181" s="144"/>
    </row>
    <row r="182" spans="5:14" ht="13" hidden="1">
      <c r="E182" s="88"/>
      <c r="F182" s="128"/>
      <c r="G182" s="139"/>
      <c r="J182" s="221"/>
      <c r="K182" s="221"/>
      <c r="L182" s="221"/>
      <c r="M182" s="221"/>
      <c r="N182" s="144"/>
    </row>
    <row r="183" spans="5:14" ht="13" hidden="1">
      <c r="E183" s="88"/>
      <c r="F183" s="128"/>
      <c r="G183" s="139"/>
      <c r="J183" s="221"/>
      <c r="K183" s="221"/>
      <c r="L183" s="221"/>
      <c r="M183" s="221"/>
      <c r="N183" s="144"/>
    </row>
    <row r="184" spans="5:14" ht="13" hidden="1">
      <c r="E184" s="88"/>
      <c r="F184" s="128"/>
      <c r="G184" s="139"/>
      <c r="J184" s="221"/>
      <c r="K184" s="221"/>
      <c r="L184" s="221"/>
      <c r="M184" s="221"/>
      <c r="N184" s="144"/>
    </row>
    <row r="185" spans="5:14" ht="13" hidden="1">
      <c r="E185" s="88"/>
      <c r="F185" s="128"/>
      <c r="G185" s="139"/>
      <c r="J185" s="221"/>
      <c r="K185" s="221"/>
      <c r="L185" s="221"/>
      <c r="M185" s="221"/>
      <c r="N185" s="144"/>
    </row>
    <row r="186" spans="5:14" ht="13" hidden="1">
      <c r="E186" s="88"/>
      <c r="F186" s="128"/>
      <c r="G186" s="139"/>
      <c r="J186" s="221"/>
      <c r="K186" s="221"/>
      <c r="L186" s="221"/>
      <c r="M186" s="221"/>
      <c r="N186" s="144"/>
    </row>
    <row r="187" spans="5:14" ht="13" hidden="1">
      <c r="E187" s="88"/>
      <c r="F187" s="128"/>
      <c r="G187" s="139"/>
      <c r="J187" s="221"/>
      <c r="K187" s="221"/>
      <c r="L187" s="221"/>
      <c r="M187" s="221"/>
      <c r="N187" s="144"/>
    </row>
    <row r="188" spans="5:14" ht="13" hidden="1">
      <c r="E188" s="88"/>
      <c r="F188" s="128"/>
      <c r="G188" s="139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>
      <c r="G715" s="121">
        <v>-33575189</v>
      </c>
    </row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18" priority="10" operator="containsText" text="ERROR">
      <formula>NOT(ISERROR(SEARCH("ERROR",F38)))</formula>
    </cfRule>
  </conditionalFormatting>
  <conditionalFormatting sqref="J38">
    <cfRule type="containsText" dxfId="217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5" zoomScaleNormal="100" workbookViewId="0">
      <selection activeCell="F728" sqref="F728"/>
    </sheetView>
  </sheetViews>
  <sheetFormatPr defaultColWidth="11.54296875" defaultRowHeight="10"/>
  <cols>
    <col min="1" max="1" width="3.7265625" style="117" bestFit="1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193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63822</v>
      </c>
      <c r="F10" s="73">
        <v>0</v>
      </c>
      <c r="G10" s="73">
        <v>63822</v>
      </c>
      <c r="I10" s="73">
        <v>0</v>
      </c>
      <c r="J10" s="73">
        <v>0</v>
      </c>
      <c r="K10" s="73">
        <v>0</v>
      </c>
      <c r="M10" s="73">
        <v>63822</v>
      </c>
      <c r="N10" s="194"/>
    </row>
    <row r="11" spans="2:14" ht="44.25" customHeight="1">
      <c r="B11" s="220" t="s">
        <v>88</v>
      </c>
      <c r="C11" s="220"/>
      <c r="E11" s="46">
        <v>0</v>
      </c>
      <c r="F11" s="46">
        <v>0</v>
      </c>
      <c r="G11" s="46">
        <v>0</v>
      </c>
      <c r="I11" s="46">
        <v>0</v>
      </c>
      <c r="J11" s="46">
        <v>0</v>
      </c>
      <c r="K11" s="46">
        <v>0</v>
      </c>
      <c r="M11" s="46">
        <v>0</v>
      </c>
      <c r="N11" s="45"/>
    </row>
    <row r="12" spans="2:14">
      <c r="B12" s="10">
        <v>1</v>
      </c>
      <c r="C12" s="11" t="s">
        <v>89</v>
      </c>
      <c r="E12" s="189"/>
      <c r="F12" s="189">
        <v>0</v>
      </c>
      <c r="G12" s="189">
        <v>0</v>
      </c>
      <c r="I12" s="189">
        <v>0</v>
      </c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/>
      <c r="F13" s="56">
        <v>0</v>
      </c>
      <c r="G13" s="56">
        <v>0</v>
      </c>
      <c r="I13" s="56">
        <v>0</v>
      </c>
      <c r="J13" s="56">
        <v>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/>
      <c r="F14" s="189">
        <v>0</v>
      </c>
      <c r="G14" s="189">
        <v>0</v>
      </c>
      <c r="I14" s="189">
        <v>0</v>
      </c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/>
      <c r="F15" s="56">
        <v>0</v>
      </c>
      <c r="G15" s="56">
        <v>0</v>
      </c>
      <c r="I15" s="56">
        <v>0</v>
      </c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/>
      <c r="F16" s="189">
        <v>0</v>
      </c>
      <c r="G16" s="189">
        <v>0</v>
      </c>
      <c r="I16" s="189">
        <v>0</v>
      </c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/>
      <c r="F17" s="56">
        <v>0</v>
      </c>
      <c r="G17" s="56">
        <v>0</v>
      </c>
      <c r="I17" s="56">
        <v>0</v>
      </c>
      <c r="J17" s="56">
        <v>0</v>
      </c>
      <c r="K17" s="56">
        <v>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/>
      <c r="F18" s="189">
        <v>0</v>
      </c>
      <c r="G18" s="189">
        <v>0</v>
      </c>
      <c r="I18" s="189">
        <v>0</v>
      </c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/>
      <c r="F19" s="56">
        <v>0</v>
      </c>
      <c r="G19" s="56">
        <v>0</v>
      </c>
      <c r="I19" s="56">
        <v>0</v>
      </c>
      <c r="J19" s="56">
        <v>0</v>
      </c>
      <c r="K19" s="56">
        <v>0</v>
      </c>
      <c r="M19" s="56">
        <v>0</v>
      </c>
      <c r="N19" s="51"/>
    </row>
    <row r="20" spans="2:14">
      <c r="B20" s="10">
        <v>9</v>
      </c>
      <c r="C20" s="11" t="s">
        <v>97</v>
      </c>
      <c r="E20" s="189"/>
      <c r="F20" s="189">
        <v>0</v>
      </c>
      <c r="G20" s="189">
        <v>0</v>
      </c>
      <c r="I20" s="189">
        <v>0</v>
      </c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/>
      <c r="F21" s="56">
        <v>0</v>
      </c>
      <c r="G21" s="56">
        <v>0</v>
      </c>
      <c r="I21" s="56">
        <v>0</v>
      </c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/>
      <c r="F22" s="189">
        <v>0</v>
      </c>
      <c r="G22" s="189">
        <v>0</v>
      </c>
      <c r="I22" s="189">
        <v>0</v>
      </c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63822</v>
      </c>
      <c r="F23" s="46">
        <v>0</v>
      </c>
      <c r="G23" s="46">
        <v>63822</v>
      </c>
      <c r="I23" s="46">
        <v>0</v>
      </c>
      <c r="J23" s="46">
        <v>0</v>
      </c>
      <c r="K23" s="46">
        <v>0</v>
      </c>
      <c r="M23" s="46">
        <v>63822</v>
      </c>
      <c r="N23" s="45"/>
    </row>
    <row r="24" spans="2:14">
      <c r="B24" s="2">
        <v>12</v>
      </c>
      <c r="C24" s="8" t="s">
        <v>100</v>
      </c>
      <c r="E24" s="56">
        <v>63822</v>
      </c>
      <c r="F24" s="56">
        <v>0</v>
      </c>
      <c r="G24" s="56">
        <v>63822</v>
      </c>
      <c r="I24" s="56">
        <v>0</v>
      </c>
      <c r="J24" s="56">
        <v>0</v>
      </c>
      <c r="K24" s="56">
        <v>0</v>
      </c>
      <c r="M24" s="56">
        <v>63822</v>
      </c>
      <c r="N24" s="51" t="s">
        <v>75</v>
      </c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0</v>
      </c>
      <c r="J25" s="189">
        <v>0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0</v>
      </c>
      <c r="G29" s="46">
        <v>0</v>
      </c>
      <c r="I29" s="46">
        <v>0</v>
      </c>
      <c r="J29" s="46">
        <v>0</v>
      </c>
      <c r="K29" s="46">
        <v>0</v>
      </c>
      <c r="M29" s="46">
        <v>0</v>
      </c>
      <c r="N29" s="45"/>
    </row>
    <row r="30" spans="2:14">
      <c r="B30" s="10">
        <v>17</v>
      </c>
      <c r="C30" s="11" t="s">
        <v>58</v>
      </c>
      <c r="E30" s="189"/>
      <c r="F30" s="189">
        <v>0</v>
      </c>
      <c r="G30" s="189">
        <v>0</v>
      </c>
      <c r="I30" s="189">
        <v>0</v>
      </c>
      <c r="J30" s="189">
        <v>0</v>
      </c>
      <c r="K30" s="189">
        <v>0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63822</v>
      </c>
      <c r="F37" s="30">
        <v>0</v>
      </c>
      <c r="G37" s="30">
        <v>63822</v>
      </c>
      <c r="I37" s="30">
        <v>0</v>
      </c>
      <c r="J37" s="30">
        <v>0</v>
      </c>
      <c r="K37" s="30">
        <v>0</v>
      </c>
      <c r="M37" s="30">
        <v>63822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89"/>
      <c r="G42" s="176"/>
      <c r="J42" s="221"/>
      <c r="K42" s="221"/>
      <c r="L42" s="221"/>
      <c r="M42" s="221"/>
      <c r="N42" s="144"/>
    </row>
    <row r="43" spans="1:14" hidden="1">
      <c r="E43" s="88"/>
      <c r="F43" s="89"/>
      <c r="G43" s="176"/>
      <c r="J43" s="221"/>
      <c r="K43" s="221"/>
      <c r="L43" s="221"/>
      <c r="M43" s="221"/>
      <c r="N43" s="144"/>
    </row>
    <row r="44" spans="1:14" hidden="1">
      <c r="E44" s="88"/>
      <c r="F44" s="89"/>
      <c r="G44" s="176"/>
      <c r="J44" s="221"/>
      <c r="K44" s="221"/>
      <c r="L44" s="221"/>
      <c r="M44" s="221"/>
      <c r="N44" s="144"/>
    </row>
    <row r="45" spans="1:14" hidden="1">
      <c r="E45" s="88"/>
      <c r="F45" s="89"/>
      <c r="G45" s="176"/>
      <c r="J45" s="221"/>
      <c r="K45" s="221"/>
      <c r="L45" s="221"/>
      <c r="M45" s="221"/>
      <c r="N45" s="144"/>
    </row>
    <row r="46" spans="1:14" hidden="1">
      <c r="E46" s="88"/>
      <c r="F46" s="89"/>
      <c r="G46" s="93"/>
      <c r="J46" s="221"/>
      <c r="K46" s="221"/>
      <c r="L46" s="221"/>
      <c r="M46" s="221"/>
      <c r="N46" s="144"/>
    </row>
    <row r="47" spans="1:14" hidden="1">
      <c r="E47" s="88"/>
      <c r="F47" s="89"/>
      <c r="G47" s="93"/>
      <c r="J47" s="221"/>
      <c r="K47" s="221"/>
      <c r="L47" s="221"/>
      <c r="M47" s="221"/>
      <c r="N47" s="144"/>
    </row>
    <row r="48" spans="1:14" hidden="1">
      <c r="E48" s="88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16" priority="10" operator="containsText" text="ERROR">
      <formula>NOT(ISERROR(SEARCH("ERROR",F38)))</formula>
    </cfRule>
  </conditionalFormatting>
  <conditionalFormatting sqref="J38">
    <cfRule type="containsText" dxfId="215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5" zoomScaleNormal="100" workbookViewId="0">
      <selection activeCell="F728" sqref="F728"/>
    </sheetView>
  </sheetViews>
  <sheetFormatPr defaultColWidth="11.54296875" defaultRowHeight="10"/>
  <cols>
    <col min="1" max="1" width="8.542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133</v>
      </c>
      <c r="J2" s="17" t="s">
        <v>20</v>
      </c>
      <c r="K2" s="16" t="s">
        <v>213</v>
      </c>
    </row>
    <row r="3" spans="2:14" ht="34.5" customHeight="1">
      <c r="C3" s="17" t="s">
        <v>60</v>
      </c>
      <c r="F3" s="121"/>
      <c r="J3" s="17" t="s">
        <v>47</v>
      </c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351031605.22000003</v>
      </c>
      <c r="F10" s="73">
        <v>14000000</v>
      </c>
      <c r="G10" s="73">
        <v>365031605.22000003</v>
      </c>
      <c r="I10" s="73">
        <v>377140714.92000008</v>
      </c>
      <c r="J10" s="73">
        <v>-10509142.220000001</v>
      </c>
      <c r="K10" s="73">
        <v>366631572.70000005</v>
      </c>
      <c r="M10" s="73">
        <v>-1599967.48</v>
      </c>
      <c r="N10" s="194"/>
    </row>
    <row r="11" spans="2:14" ht="44.25" customHeight="1">
      <c r="B11" s="220" t="s">
        <v>88</v>
      </c>
      <c r="C11" s="220"/>
      <c r="E11" s="46">
        <v>350366580.70000005</v>
      </c>
      <c r="F11" s="46">
        <v>13421061.52</v>
      </c>
      <c r="G11" s="46">
        <v>363787642.22000003</v>
      </c>
      <c r="I11" s="46">
        <v>364435949.22000003</v>
      </c>
      <c r="J11" s="46">
        <v>0</v>
      </c>
      <c r="K11" s="46">
        <v>364435949.22000003</v>
      </c>
      <c r="M11" s="46">
        <v>-648307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5178500</v>
      </c>
      <c r="F13" s="56">
        <v>0</v>
      </c>
      <c r="G13" s="56">
        <v>5178500</v>
      </c>
      <c r="I13" s="56">
        <v>5178500</v>
      </c>
      <c r="J13" s="56">
        <v>0</v>
      </c>
      <c r="K13" s="56">
        <v>5178500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0</v>
      </c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0</v>
      </c>
      <c r="F15" s="56">
        <v>0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578938.48</v>
      </c>
      <c r="F16" s="189">
        <v>-578938.48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334100000</v>
      </c>
      <c r="F17" s="56">
        <v>14000000</v>
      </c>
      <c r="G17" s="56">
        <v>348100000</v>
      </c>
      <c r="I17" s="56">
        <v>348100000</v>
      </c>
      <c r="J17" s="56">
        <v>0</v>
      </c>
      <c r="K17" s="56">
        <v>348100000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0</v>
      </c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10509142.220000001</v>
      </c>
      <c r="F19" s="56">
        <v>0</v>
      </c>
      <c r="G19" s="56">
        <v>10509142.220000001</v>
      </c>
      <c r="I19" s="56">
        <v>10235239.220000001</v>
      </c>
      <c r="J19" s="56">
        <v>0</v>
      </c>
      <c r="K19" s="56">
        <v>10235239.220000001</v>
      </c>
      <c r="M19" s="56">
        <v>273903</v>
      </c>
      <c r="N19" s="51" t="s">
        <v>75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>
        <v>922210</v>
      </c>
      <c r="J22" s="189">
        <v>0</v>
      </c>
      <c r="K22" s="189">
        <v>922210</v>
      </c>
      <c r="M22" s="189">
        <v>-922210</v>
      </c>
      <c r="N22" s="50" t="s">
        <v>75</v>
      </c>
    </row>
    <row r="23" spans="2:14" ht="32.25" customHeight="1">
      <c r="B23" s="220" t="s">
        <v>99</v>
      </c>
      <c r="C23" s="220"/>
      <c r="E23" s="46">
        <v>500000</v>
      </c>
      <c r="F23" s="46">
        <v>0</v>
      </c>
      <c r="G23" s="46">
        <v>500000</v>
      </c>
      <c r="I23" s="46">
        <v>11009142.220000001</v>
      </c>
      <c r="J23" s="46">
        <v>-10509142.220000001</v>
      </c>
      <c r="K23" s="46">
        <v>500000</v>
      </c>
      <c r="M23" s="46">
        <v>0</v>
      </c>
      <c r="N23" s="45"/>
    </row>
    <row r="24" spans="2:14">
      <c r="B24" s="2">
        <v>12</v>
      </c>
      <c r="C24" s="8" t="s">
        <v>100</v>
      </c>
      <c r="E24" s="56">
        <v>500000</v>
      </c>
      <c r="F24" s="56">
        <v>0</v>
      </c>
      <c r="G24" s="56">
        <v>500000</v>
      </c>
      <c r="I24" s="56">
        <v>500000</v>
      </c>
      <c r="J24" s="56">
        <v>0</v>
      </c>
      <c r="K24" s="56">
        <v>500000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10509142.220000001</v>
      </c>
      <c r="J25" s="189">
        <v>-10509142.220000001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165024.52000000002</v>
      </c>
      <c r="F29" s="46">
        <v>578938.48</v>
      </c>
      <c r="G29" s="46">
        <v>743963</v>
      </c>
      <c r="I29" s="46">
        <v>1695623.48</v>
      </c>
      <c r="J29" s="46">
        <v>0</v>
      </c>
      <c r="K29" s="46">
        <v>1695623.48</v>
      </c>
      <c r="M29" s="46">
        <v>-951660.48</v>
      </c>
      <c r="N29" s="45"/>
    </row>
    <row r="30" spans="2:14">
      <c r="B30" s="10">
        <v>17</v>
      </c>
      <c r="C30" s="11" t="s">
        <v>58</v>
      </c>
      <c r="E30" s="189">
        <v>165024.52000000002</v>
      </c>
      <c r="F30" s="189">
        <v>578938.48</v>
      </c>
      <c r="G30" s="189">
        <v>743963</v>
      </c>
      <c r="I30" s="189">
        <v>1695623.48</v>
      </c>
      <c r="J30" s="189">
        <v>0</v>
      </c>
      <c r="K30" s="189">
        <v>1695623.48</v>
      </c>
      <c r="M30" s="189">
        <v>-951660.48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351031605.22000003</v>
      </c>
      <c r="F37" s="30">
        <v>14000000</v>
      </c>
      <c r="G37" s="30">
        <v>365031605.22000003</v>
      </c>
      <c r="I37" s="30">
        <v>377140714.92000008</v>
      </c>
      <c r="J37" s="30">
        <v>-10509142.220000001</v>
      </c>
      <c r="K37" s="30">
        <v>366631572.70000005</v>
      </c>
      <c r="M37" s="30">
        <v>-1599967.48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91" t="s">
        <v>210</v>
      </c>
      <c r="B42" s="191"/>
      <c r="C42" s="121" t="s">
        <v>26</v>
      </c>
      <c r="E42" s="88"/>
      <c r="F42" s="92"/>
      <c r="G42" s="176">
        <v>-578938.48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91" t="s">
        <v>204</v>
      </c>
      <c r="B43" s="191"/>
      <c r="C43" s="121" t="s">
        <v>26</v>
      </c>
      <c r="E43" s="88"/>
      <c r="F43" s="92"/>
      <c r="G43" s="176">
        <v>578938.48</v>
      </c>
      <c r="J43" s="221"/>
      <c r="K43" s="221"/>
      <c r="L43" s="221"/>
      <c r="M43" s="221"/>
      <c r="N43" s="144"/>
    </row>
    <row r="44" spans="1:14" hidden="1">
      <c r="A44" s="191" t="s">
        <v>212</v>
      </c>
      <c r="B44" s="191"/>
      <c r="C44" s="121" t="s">
        <v>9</v>
      </c>
      <c r="E44" s="88">
        <v>6454</v>
      </c>
      <c r="F44" s="92"/>
      <c r="G44" s="176">
        <v>14000000</v>
      </c>
      <c r="J44" s="221"/>
      <c r="K44" s="221"/>
      <c r="L44" s="221"/>
      <c r="M44" s="221"/>
      <c r="N44" s="144"/>
    </row>
    <row r="45" spans="1:14" hidden="1">
      <c r="A45" s="191"/>
      <c r="B45" s="191"/>
      <c r="E45" s="88"/>
      <c r="F45" s="92"/>
      <c r="G45" s="176"/>
      <c r="J45" s="221"/>
      <c r="K45" s="221"/>
      <c r="L45" s="221"/>
      <c r="M45" s="221"/>
      <c r="N45" s="144"/>
    </row>
    <row r="46" spans="1:14" hidden="1">
      <c r="A46" s="191"/>
      <c r="B46" s="191"/>
      <c r="E46" s="88"/>
      <c r="F46" s="92"/>
      <c r="G46" s="93"/>
      <c r="J46" s="221"/>
      <c r="K46" s="221"/>
      <c r="L46" s="221"/>
      <c r="M46" s="221"/>
      <c r="N46" s="144"/>
    </row>
    <row r="47" spans="1:14" hidden="1">
      <c r="A47" s="191"/>
      <c r="B47" s="191"/>
      <c r="E47" s="88"/>
      <c r="F47" s="92"/>
      <c r="G47" s="93"/>
      <c r="J47" s="221"/>
      <c r="K47" s="221"/>
      <c r="L47" s="221"/>
      <c r="M47" s="221"/>
      <c r="N47" s="144"/>
    </row>
    <row r="48" spans="1:14" hidden="1">
      <c r="A48" s="191"/>
      <c r="B48" s="191"/>
      <c r="E48" s="88"/>
      <c r="F48" s="92"/>
      <c r="G48" s="93"/>
      <c r="J48" s="221"/>
      <c r="K48" s="221"/>
      <c r="L48" s="221"/>
      <c r="M48" s="221"/>
      <c r="N48" s="144"/>
    </row>
    <row r="49" spans="1:14" hidden="1">
      <c r="A49" s="191"/>
      <c r="B49" s="191"/>
      <c r="E49" s="88"/>
      <c r="F49" s="92"/>
      <c r="G49" s="93"/>
      <c r="J49" s="221"/>
      <c r="K49" s="221"/>
      <c r="L49" s="221"/>
      <c r="M49" s="221"/>
      <c r="N49" s="144"/>
    </row>
    <row r="50" spans="1:14" hidden="1">
      <c r="A50" s="191"/>
      <c r="B50" s="191"/>
      <c r="E50" s="88"/>
      <c r="F50" s="92"/>
      <c r="G50" s="93"/>
      <c r="J50" s="221"/>
      <c r="K50" s="221"/>
      <c r="L50" s="221"/>
      <c r="M50" s="221"/>
      <c r="N50" s="144"/>
    </row>
    <row r="51" spans="1:14" hidden="1">
      <c r="A51" s="191"/>
      <c r="B51" s="191"/>
      <c r="E51" s="88"/>
      <c r="F51" s="92"/>
      <c r="G51" s="93"/>
      <c r="J51" s="221"/>
      <c r="K51" s="221"/>
      <c r="L51" s="221"/>
      <c r="M51" s="221"/>
      <c r="N51" s="144"/>
    </row>
    <row r="52" spans="1:14" hidden="1">
      <c r="A52" s="191"/>
      <c r="B52" s="191"/>
      <c r="E52" s="88"/>
      <c r="F52" s="92"/>
      <c r="G52" s="93"/>
      <c r="J52" s="221"/>
      <c r="K52" s="221"/>
      <c r="L52" s="221"/>
      <c r="M52" s="221"/>
      <c r="N52" s="144"/>
    </row>
    <row r="53" spans="1:14" hidden="1">
      <c r="A53" s="191"/>
      <c r="B53" s="191"/>
      <c r="E53" s="88"/>
      <c r="F53" s="92"/>
      <c r="G53" s="93"/>
      <c r="J53" s="221"/>
      <c r="K53" s="221"/>
      <c r="L53" s="221"/>
      <c r="M53" s="221"/>
      <c r="N53" s="144"/>
    </row>
    <row r="54" spans="1:14" hidden="1">
      <c r="A54" s="191"/>
      <c r="B54" s="191"/>
      <c r="E54" s="88"/>
      <c r="F54" s="92"/>
      <c r="G54" s="93"/>
      <c r="J54" s="221"/>
      <c r="K54" s="221"/>
      <c r="L54" s="221"/>
      <c r="M54" s="221"/>
      <c r="N54" s="144"/>
    </row>
    <row r="55" spans="1:14" hidden="1">
      <c r="A55" s="191"/>
      <c r="B55" s="191"/>
      <c r="E55" s="88"/>
      <c r="F55" s="92"/>
      <c r="G55" s="93"/>
      <c r="J55" s="221"/>
      <c r="K55" s="221"/>
      <c r="L55" s="221"/>
      <c r="M55" s="221"/>
      <c r="N55" s="144"/>
    </row>
    <row r="56" spans="1:14" hidden="1">
      <c r="A56" s="191"/>
      <c r="B56" s="191"/>
      <c r="E56" s="88"/>
      <c r="F56" s="92"/>
      <c r="G56" s="93"/>
      <c r="J56" s="221"/>
      <c r="K56" s="221"/>
      <c r="L56" s="221"/>
      <c r="M56" s="221"/>
      <c r="N56" s="144"/>
    </row>
    <row r="57" spans="1:14" hidden="1">
      <c r="A57" s="191"/>
      <c r="B57" s="191"/>
      <c r="E57" s="88"/>
      <c r="F57" s="92"/>
      <c r="G57" s="93"/>
      <c r="J57" s="221"/>
      <c r="K57" s="221"/>
      <c r="L57" s="221"/>
      <c r="M57" s="221"/>
      <c r="N57" s="144"/>
    </row>
    <row r="58" spans="1:14" hidden="1">
      <c r="A58" s="191"/>
      <c r="B58" s="191"/>
      <c r="E58" s="88"/>
      <c r="F58" s="92"/>
      <c r="G58" s="93"/>
      <c r="J58" s="221"/>
      <c r="K58" s="221"/>
      <c r="L58" s="221"/>
      <c r="M58" s="221"/>
      <c r="N58" s="144"/>
    </row>
    <row r="59" spans="1:14" hidden="1">
      <c r="A59" s="191"/>
      <c r="B59" s="191"/>
      <c r="E59" s="88"/>
      <c r="F59" s="92"/>
      <c r="G59" s="93"/>
      <c r="J59" s="221"/>
      <c r="K59" s="221"/>
      <c r="L59" s="221"/>
      <c r="M59" s="221"/>
      <c r="N59" s="144"/>
    </row>
    <row r="60" spans="1:14" hidden="1">
      <c r="A60" s="191"/>
      <c r="B60" s="191"/>
      <c r="E60" s="88"/>
      <c r="F60" s="92"/>
      <c r="G60" s="93"/>
      <c r="J60" s="221"/>
      <c r="K60" s="221"/>
      <c r="L60" s="221"/>
      <c r="M60" s="221"/>
      <c r="N60" s="144"/>
    </row>
    <row r="61" spans="1:14" hidden="1">
      <c r="A61" s="191"/>
      <c r="B61" s="191"/>
      <c r="E61" s="88"/>
      <c r="F61" s="92"/>
      <c r="G61" s="93"/>
      <c r="J61" s="221"/>
      <c r="K61" s="221"/>
      <c r="L61" s="221"/>
      <c r="M61" s="221"/>
      <c r="N61" s="144"/>
    </row>
    <row r="62" spans="1:14" hidden="1">
      <c r="A62" s="191"/>
      <c r="B62" s="191"/>
      <c r="E62" s="88"/>
      <c r="F62" s="92"/>
      <c r="G62" s="93"/>
      <c r="J62" s="221"/>
      <c r="K62" s="221"/>
      <c r="L62" s="221"/>
      <c r="M62" s="221"/>
      <c r="N62" s="144"/>
    </row>
    <row r="63" spans="1:14" hidden="1">
      <c r="A63" s="191"/>
      <c r="B63" s="191"/>
      <c r="E63" s="88"/>
      <c r="F63" s="92"/>
      <c r="G63" s="93"/>
      <c r="J63" s="221"/>
      <c r="K63" s="221"/>
      <c r="L63" s="221"/>
      <c r="M63" s="221"/>
      <c r="N63" s="144"/>
    </row>
    <row r="64" spans="1:14" hidden="1">
      <c r="A64" s="191"/>
      <c r="B64" s="191"/>
      <c r="E64" s="88"/>
      <c r="F64" s="92"/>
      <c r="G64" s="93"/>
      <c r="J64" s="221"/>
      <c r="K64" s="221"/>
      <c r="L64" s="221"/>
      <c r="M64" s="221"/>
      <c r="N64" s="144"/>
    </row>
    <row r="65" spans="1:14" hidden="1">
      <c r="A65" s="191"/>
      <c r="B65" s="191"/>
      <c r="E65" s="88"/>
      <c r="F65" s="92"/>
      <c r="G65" s="93"/>
      <c r="J65" s="221"/>
      <c r="K65" s="221"/>
      <c r="L65" s="221"/>
      <c r="M65" s="221"/>
      <c r="N65" s="144"/>
    </row>
    <row r="66" spans="1:14" hidden="1">
      <c r="A66" s="191"/>
      <c r="B66" s="191"/>
      <c r="E66" s="88"/>
      <c r="F66" s="92"/>
      <c r="G66" s="93"/>
      <c r="J66" s="221"/>
      <c r="K66" s="221"/>
      <c r="L66" s="221"/>
      <c r="M66" s="221"/>
      <c r="N66" s="144"/>
    </row>
    <row r="67" spans="1:14" hidden="1">
      <c r="A67" s="191"/>
      <c r="B67" s="191"/>
      <c r="E67" s="88"/>
      <c r="F67" s="92"/>
      <c r="G67" s="93"/>
      <c r="J67" s="221"/>
      <c r="K67" s="221"/>
      <c r="L67" s="221"/>
      <c r="M67" s="221"/>
      <c r="N67" s="144"/>
    </row>
    <row r="68" spans="1:14" hidden="1">
      <c r="A68" s="191"/>
      <c r="B68" s="191"/>
      <c r="E68" s="88"/>
      <c r="F68" s="92"/>
      <c r="G68" s="93"/>
      <c r="J68" s="221"/>
      <c r="K68" s="221"/>
      <c r="L68" s="221"/>
      <c r="M68" s="221"/>
      <c r="N68" s="144"/>
    </row>
    <row r="69" spans="1:14" hidden="1">
      <c r="A69" s="191"/>
      <c r="B69" s="191"/>
      <c r="E69" s="88"/>
      <c r="F69" s="92"/>
      <c r="G69" s="93"/>
      <c r="J69" s="221"/>
      <c r="K69" s="221"/>
      <c r="L69" s="221"/>
      <c r="M69" s="221"/>
      <c r="N69" s="144"/>
    </row>
    <row r="70" spans="1:14" hidden="1">
      <c r="A70" s="191"/>
      <c r="B70" s="191"/>
      <c r="E70" s="88"/>
      <c r="F70" s="92"/>
      <c r="G70" s="93"/>
      <c r="J70" s="221"/>
      <c r="K70" s="221"/>
      <c r="L70" s="221"/>
      <c r="M70" s="221"/>
      <c r="N70" s="144"/>
    </row>
    <row r="71" spans="1:14" hidden="1">
      <c r="A71" s="191"/>
      <c r="B71" s="191"/>
      <c r="E71" s="88"/>
      <c r="F71" s="92"/>
      <c r="G71" s="93"/>
      <c r="J71" s="221"/>
      <c r="K71" s="221"/>
      <c r="L71" s="221"/>
      <c r="M71" s="221"/>
      <c r="N71" s="144"/>
    </row>
    <row r="72" spans="1:14" hidden="1">
      <c r="A72" s="191"/>
      <c r="B72" s="191"/>
      <c r="E72" s="88"/>
      <c r="F72" s="92"/>
      <c r="G72" s="93"/>
      <c r="J72" s="221"/>
      <c r="K72" s="221"/>
      <c r="L72" s="221"/>
      <c r="M72" s="221"/>
      <c r="N72" s="144"/>
    </row>
    <row r="73" spans="1:14" hidden="1">
      <c r="A73" s="191"/>
      <c r="B73" s="191"/>
      <c r="E73" s="88"/>
      <c r="F73" s="92"/>
      <c r="G73" s="93"/>
      <c r="J73" s="221"/>
      <c r="K73" s="221"/>
      <c r="L73" s="221"/>
      <c r="M73" s="221"/>
      <c r="N73" s="144"/>
    </row>
    <row r="74" spans="1:14" hidden="1">
      <c r="A74" s="191"/>
      <c r="B74" s="191"/>
      <c r="E74" s="88"/>
      <c r="F74" s="92"/>
      <c r="G74" s="93"/>
      <c r="J74" s="221"/>
      <c r="K74" s="221"/>
      <c r="L74" s="221"/>
      <c r="M74" s="221"/>
      <c r="N74" s="144"/>
    </row>
    <row r="75" spans="1:14" hidden="1">
      <c r="A75" s="191"/>
      <c r="B75" s="191"/>
      <c r="E75" s="88"/>
      <c r="F75" s="92"/>
      <c r="G75" s="93"/>
      <c r="J75" s="221"/>
      <c r="K75" s="221"/>
      <c r="L75" s="221"/>
      <c r="M75" s="221"/>
      <c r="N75" s="144"/>
    </row>
    <row r="76" spans="1:14" hidden="1">
      <c r="A76" s="191"/>
      <c r="B76" s="191"/>
      <c r="E76" s="88"/>
      <c r="F76" s="92"/>
      <c r="G76" s="93"/>
      <c r="J76" s="221"/>
      <c r="K76" s="221"/>
      <c r="L76" s="221"/>
      <c r="M76" s="221"/>
      <c r="N76" s="144"/>
    </row>
    <row r="77" spans="1:14" hidden="1">
      <c r="A77" s="191"/>
      <c r="B77" s="191"/>
      <c r="E77" s="88"/>
      <c r="F77" s="92"/>
      <c r="G77" s="93"/>
      <c r="J77" s="221"/>
      <c r="K77" s="221"/>
      <c r="L77" s="221"/>
      <c r="M77" s="221"/>
      <c r="N77" s="144"/>
    </row>
    <row r="78" spans="1:14" hidden="1">
      <c r="A78" s="191"/>
      <c r="B78" s="191"/>
      <c r="E78" s="88"/>
      <c r="F78" s="92"/>
      <c r="G78" s="93"/>
      <c r="J78" s="221"/>
      <c r="K78" s="221"/>
      <c r="L78" s="221"/>
      <c r="M78" s="221"/>
      <c r="N78" s="144"/>
    </row>
    <row r="79" spans="1:14" hidden="1">
      <c r="A79" s="191"/>
      <c r="B79" s="191"/>
      <c r="E79" s="88"/>
      <c r="F79" s="92"/>
      <c r="G79" s="93"/>
      <c r="J79" s="221"/>
      <c r="K79" s="221"/>
      <c r="L79" s="221"/>
      <c r="M79" s="221"/>
      <c r="N79" s="144"/>
    </row>
    <row r="80" spans="1:14" hidden="1">
      <c r="A80" s="191"/>
      <c r="B80" s="191"/>
      <c r="E80" s="88"/>
      <c r="F80" s="92"/>
      <c r="G80" s="93"/>
      <c r="J80" s="221"/>
      <c r="K80" s="221"/>
      <c r="L80" s="221"/>
      <c r="M80" s="221"/>
      <c r="N80" s="144"/>
    </row>
    <row r="81" spans="1:14" hidden="1">
      <c r="A81" s="191"/>
      <c r="B81" s="191"/>
      <c r="E81" s="88"/>
      <c r="F81" s="92"/>
      <c r="G81" s="93"/>
      <c r="J81" s="221"/>
      <c r="K81" s="221"/>
      <c r="L81" s="221"/>
      <c r="M81" s="221"/>
      <c r="N81" s="144"/>
    </row>
    <row r="82" spans="1:14" hidden="1">
      <c r="A82" s="191"/>
      <c r="B82" s="191"/>
      <c r="E82" s="88"/>
      <c r="F82" s="92"/>
      <c r="G82" s="93"/>
      <c r="J82" s="221"/>
      <c r="K82" s="221"/>
      <c r="L82" s="221"/>
      <c r="M82" s="221"/>
      <c r="N82" s="144"/>
    </row>
    <row r="83" spans="1:14" hidden="1">
      <c r="A83" s="191"/>
      <c r="B83" s="191"/>
      <c r="E83" s="88"/>
      <c r="F83" s="92"/>
      <c r="G83" s="93"/>
      <c r="J83" s="221"/>
      <c r="K83" s="221"/>
      <c r="L83" s="221"/>
      <c r="M83" s="221"/>
      <c r="N83" s="144"/>
    </row>
    <row r="84" spans="1:14" hidden="1">
      <c r="A84" s="191"/>
      <c r="B84" s="191"/>
      <c r="E84" s="88"/>
      <c r="F84" s="92"/>
      <c r="G84" s="93"/>
      <c r="J84" s="221"/>
      <c r="K84" s="221"/>
      <c r="L84" s="221"/>
      <c r="M84" s="221"/>
      <c r="N84" s="144"/>
    </row>
    <row r="85" spans="1:14" hidden="1">
      <c r="A85" s="191"/>
      <c r="B85" s="191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191"/>
      <c r="B86" s="191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E87" s="88"/>
      <c r="F87" s="128"/>
      <c r="G87" s="93"/>
      <c r="J87" s="221"/>
      <c r="K87" s="221"/>
      <c r="L87" s="221"/>
      <c r="M87" s="221"/>
      <c r="N87" s="144"/>
    </row>
    <row r="88" spans="1:14" hidden="1">
      <c r="E88" s="88"/>
      <c r="F88" s="128"/>
      <c r="G88" s="93"/>
      <c r="J88" s="221"/>
      <c r="K88" s="221"/>
      <c r="L88" s="221"/>
      <c r="M88" s="221"/>
      <c r="N88" s="144"/>
    </row>
    <row r="89" spans="1:14" hidden="1"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14000000</v>
      </c>
    </row>
    <row r="712" spans="5:14" hidden="1">
      <c r="G712" s="63"/>
    </row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14" priority="10" operator="containsText" text="ERROR">
      <formula>NOT(ISERROR(SEARCH("ERROR",F38)))</formula>
    </cfRule>
  </conditionalFormatting>
  <conditionalFormatting sqref="J38">
    <cfRule type="containsText" dxfId="213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87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J86 J87:M708 A42:A86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6" zoomScaleNormal="100" workbookViewId="0">
      <selection activeCell="F728" sqref="F728"/>
    </sheetView>
  </sheetViews>
  <sheetFormatPr defaultColWidth="11.54296875" defaultRowHeight="10"/>
  <cols>
    <col min="1" max="1" width="10.453125" style="117" bestFit="1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139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159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87874939</v>
      </c>
      <c r="F10" s="73">
        <v>0</v>
      </c>
      <c r="G10" s="73">
        <v>87874939</v>
      </c>
      <c r="I10" s="73">
        <v>136282526.5</v>
      </c>
      <c r="J10" s="73">
        <v>-54624867.5</v>
      </c>
      <c r="K10" s="73">
        <v>81657659</v>
      </c>
      <c r="M10" s="73">
        <v>6217280</v>
      </c>
      <c r="N10" s="194"/>
    </row>
    <row r="11" spans="2:14" ht="44.25" customHeight="1">
      <c r="B11" s="220" t="s">
        <v>88</v>
      </c>
      <c r="C11" s="220"/>
      <c r="E11" s="46">
        <v>78979388</v>
      </c>
      <c r="F11" s="46">
        <v>-3808530</v>
      </c>
      <c r="G11" s="46">
        <v>75170858</v>
      </c>
      <c r="I11" s="46">
        <v>73319066.5</v>
      </c>
      <c r="J11" s="46">
        <v>0</v>
      </c>
      <c r="K11" s="46">
        <v>73319066.5</v>
      </c>
      <c r="M11" s="46">
        <v>1851791.5</v>
      </c>
      <c r="N11" s="45"/>
    </row>
    <row r="12" spans="2:14">
      <c r="B12" s="10">
        <v>1</v>
      </c>
      <c r="C12" s="11" t="s">
        <v>89</v>
      </c>
      <c r="E12" s="189">
        <v>6794200</v>
      </c>
      <c r="F12" s="189">
        <v>0</v>
      </c>
      <c r="G12" s="189">
        <v>6794200</v>
      </c>
      <c r="I12" s="189"/>
      <c r="J12" s="189">
        <v>6794200</v>
      </c>
      <c r="K12" s="189">
        <v>6794200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6794200</v>
      </c>
      <c r="J13" s="56">
        <v>-6794200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0</v>
      </c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56476658</v>
      </c>
      <c r="F15" s="56">
        <v>-56476658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3808530</v>
      </c>
      <c r="F16" s="189">
        <v>-3808530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1:14">
      <c r="B17" s="2">
        <v>6</v>
      </c>
      <c r="C17" s="8" t="s">
        <v>94</v>
      </c>
      <c r="E17" s="56">
        <v>11900000</v>
      </c>
      <c r="F17" s="56">
        <v>0</v>
      </c>
      <c r="G17" s="56">
        <v>11900000</v>
      </c>
      <c r="I17" s="56">
        <v>11900000</v>
      </c>
      <c r="J17" s="56">
        <v>0</v>
      </c>
      <c r="K17" s="56">
        <v>11900000</v>
      </c>
      <c r="M17" s="56">
        <v>0</v>
      </c>
      <c r="N17" s="51"/>
    </row>
    <row r="18" spans="1:14" ht="33.75" customHeight="1">
      <c r="B18" s="10">
        <v>7</v>
      </c>
      <c r="C18" s="11" t="s">
        <v>95</v>
      </c>
      <c r="E18" s="189">
        <v>0</v>
      </c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1:14">
      <c r="B19" s="2">
        <v>8</v>
      </c>
      <c r="C19" s="8" t="s">
        <v>96</v>
      </c>
      <c r="E19" s="56">
        <v>0</v>
      </c>
      <c r="F19" s="56">
        <v>56476658</v>
      </c>
      <c r="G19" s="56">
        <v>56476658</v>
      </c>
      <c r="I19" s="56">
        <v>54624866.5</v>
      </c>
      <c r="J19" s="56">
        <v>0</v>
      </c>
      <c r="K19" s="56">
        <v>54624866.5</v>
      </c>
      <c r="M19" s="56">
        <v>1851791.5</v>
      </c>
      <c r="N19" s="51" t="s">
        <v>75</v>
      </c>
    </row>
    <row r="20" spans="1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1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1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1:14" ht="32.25" customHeight="1">
      <c r="B23" s="220" t="s">
        <v>99</v>
      </c>
      <c r="C23" s="220"/>
      <c r="E23" s="46">
        <v>8895551</v>
      </c>
      <c r="F23" s="46">
        <v>0</v>
      </c>
      <c r="G23" s="46">
        <v>8895551</v>
      </c>
      <c r="I23" s="46">
        <v>59317249.5</v>
      </c>
      <c r="J23" s="46">
        <v>-54624867.5</v>
      </c>
      <c r="K23" s="46">
        <v>4692382</v>
      </c>
      <c r="M23" s="46">
        <v>4203169</v>
      </c>
      <c r="N23" s="45"/>
    </row>
    <row r="24" spans="1:14">
      <c r="B24" s="2">
        <v>12</v>
      </c>
      <c r="C24" s="8" t="s">
        <v>100</v>
      </c>
      <c r="E24" s="202">
        <v>5288576</v>
      </c>
      <c r="F24" s="56">
        <v>0</v>
      </c>
      <c r="G24" s="56">
        <v>5288576</v>
      </c>
      <c r="I24" s="56">
        <v>4096188</v>
      </c>
      <c r="J24" s="56">
        <v>0</v>
      </c>
      <c r="K24" s="56">
        <v>4096188</v>
      </c>
      <c r="M24" s="56">
        <v>1192388</v>
      </c>
      <c r="N24" s="51" t="s">
        <v>75</v>
      </c>
    </row>
    <row r="25" spans="1:14">
      <c r="B25" s="10">
        <v>13</v>
      </c>
      <c r="C25" s="11" t="s">
        <v>101</v>
      </c>
      <c r="E25" s="203">
        <v>3010781</v>
      </c>
      <c r="F25" s="189">
        <v>0</v>
      </c>
      <c r="G25" s="189">
        <v>3010781</v>
      </c>
      <c r="I25" s="189">
        <v>54624867.5</v>
      </c>
      <c r="J25" s="189">
        <v>-54624867.5</v>
      </c>
      <c r="K25" s="189">
        <v>0</v>
      </c>
      <c r="M25" s="189">
        <v>3010781</v>
      </c>
      <c r="N25" s="50" t="s">
        <v>75</v>
      </c>
    </row>
    <row r="26" spans="1:14">
      <c r="B26" s="2">
        <v>14</v>
      </c>
      <c r="C26" s="8" t="s">
        <v>102</v>
      </c>
      <c r="E26" s="202">
        <v>596194</v>
      </c>
      <c r="F26" s="56">
        <v>0</v>
      </c>
      <c r="G26" s="56">
        <v>596194</v>
      </c>
      <c r="I26" s="56">
        <v>596194</v>
      </c>
      <c r="J26" s="56">
        <v>0</v>
      </c>
      <c r="K26" s="56">
        <v>596194</v>
      </c>
      <c r="M26" s="56">
        <v>0</v>
      </c>
      <c r="N26" s="51"/>
    </row>
    <row r="27" spans="1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1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1:14" ht="10.5">
      <c r="B29" s="44" t="s">
        <v>104</v>
      </c>
      <c r="C29" s="43"/>
      <c r="E29" s="46">
        <v>0</v>
      </c>
      <c r="F29" s="46">
        <v>3808530</v>
      </c>
      <c r="G29" s="46">
        <v>3808530</v>
      </c>
      <c r="I29" s="46">
        <v>3646210.5</v>
      </c>
      <c r="J29" s="46">
        <v>0</v>
      </c>
      <c r="K29" s="46">
        <v>3646210.5</v>
      </c>
      <c r="M29" s="46">
        <v>162319.5</v>
      </c>
      <c r="N29" s="45"/>
    </row>
    <row r="30" spans="1:14">
      <c r="A30" s="56"/>
      <c r="B30" s="10">
        <v>17</v>
      </c>
      <c r="C30" s="11" t="s">
        <v>58</v>
      </c>
      <c r="E30" s="189"/>
      <c r="F30" s="189">
        <v>3808530</v>
      </c>
      <c r="G30" s="189">
        <v>3808530</v>
      </c>
      <c r="I30" s="189">
        <v>3646210.5</v>
      </c>
      <c r="J30" s="189">
        <v>0</v>
      </c>
      <c r="K30" s="189">
        <v>3646210.5</v>
      </c>
      <c r="M30" s="189">
        <v>162319.5</v>
      </c>
      <c r="N30" s="50" t="s">
        <v>75</v>
      </c>
    </row>
    <row r="31" spans="1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1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87874939</v>
      </c>
      <c r="F37" s="30">
        <v>0</v>
      </c>
      <c r="G37" s="30">
        <v>87874939</v>
      </c>
      <c r="I37" s="30">
        <v>136282526.5</v>
      </c>
      <c r="J37" s="30">
        <v>-54624867.5</v>
      </c>
      <c r="K37" s="30">
        <v>81657659</v>
      </c>
      <c r="M37" s="30">
        <v>6217280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211</v>
      </c>
      <c r="C42" s="121" t="s">
        <v>26</v>
      </c>
      <c r="E42" s="88"/>
      <c r="F42" s="128"/>
      <c r="G42" s="176">
        <v>-56476658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202</v>
      </c>
      <c r="C43" s="121" t="s">
        <v>26</v>
      </c>
      <c r="E43" s="88"/>
      <c r="F43" s="128"/>
      <c r="G43" s="176">
        <v>56476658</v>
      </c>
      <c r="J43" s="221" t="s">
        <v>208</v>
      </c>
      <c r="K43" s="221"/>
      <c r="L43" s="221"/>
      <c r="M43" s="221"/>
      <c r="N43" s="144" t="s">
        <v>26</v>
      </c>
    </row>
    <row r="44" spans="1:14" hidden="1">
      <c r="A44" s="117" t="s">
        <v>210</v>
      </c>
      <c r="C44" s="121" t="s">
        <v>26</v>
      </c>
      <c r="E44" s="88"/>
      <c r="F44" s="128"/>
      <c r="G44" s="176">
        <v>-3808530</v>
      </c>
      <c r="J44" s="221" t="s">
        <v>207</v>
      </c>
      <c r="K44" s="221"/>
      <c r="L44" s="221"/>
      <c r="M44" s="221"/>
      <c r="N44" s="144" t="s">
        <v>26</v>
      </c>
    </row>
    <row r="45" spans="1:14" hidden="1">
      <c r="A45" s="117" t="s">
        <v>204</v>
      </c>
      <c r="C45" s="121" t="s">
        <v>26</v>
      </c>
      <c r="E45" s="88"/>
      <c r="F45" s="128"/>
      <c r="G45" s="176">
        <v>3808530</v>
      </c>
      <c r="J45" s="221"/>
      <c r="K45" s="221"/>
      <c r="L45" s="221"/>
      <c r="M45" s="221"/>
      <c r="N45" s="144"/>
    </row>
    <row r="46" spans="1:14" hidden="1"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E48" s="88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12" priority="10" operator="containsText" text="ERROR">
      <formula>NOT(ISERROR(SEARCH("ERROR",F38)))</formula>
    </cfRule>
  </conditionalFormatting>
  <conditionalFormatting sqref="J38">
    <cfRule type="containsText" dxfId="211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C9" zoomScaleNormal="100" workbookViewId="0">
      <selection activeCell="F728" sqref="F728"/>
    </sheetView>
  </sheetViews>
  <sheetFormatPr defaultColWidth="11.54296875" defaultRowHeight="10"/>
  <cols>
    <col min="1" max="1" width="5.17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134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160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258334445.949848</v>
      </c>
      <c r="F10" s="73">
        <v>0</v>
      </c>
      <c r="G10" s="73">
        <v>258334445.949848</v>
      </c>
      <c r="I10" s="73">
        <v>2561641757.7799997</v>
      </c>
      <c r="J10" s="73">
        <v>0</v>
      </c>
      <c r="K10" s="73">
        <v>2561641757.7799997</v>
      </c>
      <c r="M10" s="73">
        <v>-2303307311.8301516</v>
      </c>
      <c r="N10" s="194"/>
    </row>
    <row r="11" spans="2:14" ht="44.25" customHeight="1">
      <c r="B11" s="220" t="s">
        <v>88</v>
      </c>
      <c r="C11" s="220"/>
      <c r="E11" s="46">
        <v>0</v>
      </c>
      <c r="F11" s="46">
        <v>0</v>
      </c>
      <c r="G11" s="46">
        <v>0</v>
      </c>
      <c r="I11" s="46">
        <v>585821541.4000001</v>
      </c>
      <c r="J11" s="46">
        <v>0</v>
      </c>
      <c r="K11" s="46">
        <v>585821541.4000001</v>
      </c>
      <c r="M11" s="46">
        <v>-585821541.4000001</v>
      </c>
      <c r="N11" s="45"/>
    </row>
    <row r="12" spans="2:14">
      <c r="B12" s="10">
        <v>1</v>
      </c>
      <c r="C12" s="11" t="s">
        <v>89</v>
      </c>
      <c r="E12" s="189"/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/>
      <c r="F13" s="56">
        <v>0</v>
      </c>
      <c r="G13" s="56">
        <v>0</v>
      </c>
      <c r="I13" s="56">
        <v>43671860</v>
      </c>
      <c r="J13" s="56">
        <v>0</v>
      </c>
      <c r="K13" s="56">
        <v>43671860</v>
      </c>
      <c r="M13" s="208">
        <v>-43671860</v>
      </c>
      <c r="N13" s="51" t="s">
        <v>38</v>
      </c>
    </row>
    <row r="14" spans="2:14">
      <c r="B14" s="10">
        <v>3</v>
      </c>
      <c r="C14" s="11" t="s">
        <v>91</v>
      </c>
      <c r="E14" s="189"/>
      <c r="F14" s="189">
        <v>0</v>
      </c>
      <c r="G14" s="189">
        <v>0</v>
      </c>
      <c r="I14" s="189">
        <v>264990994.04000002</v>
      </c>
      <c r="J14" s="189">
        <v>0</v>
      </c>
      <c r="K14" s="189">
        <v>264990994.04000002</v>
      </c>
      <c r="M14" s="208">
        <v>-264990994.04000002</v>
      </c>
      <c r="N14" s="50" t="s">
        <v>38</v>
      </c>
    </row>
    <row r="15" spans="2:14">
      <c r="B15" s="2">
        <v>4</v>
      </c>
      <c r="C15" s="8" t="s">
        <v>92</v>
      </c>
      <c r="E15" s="56"/>
      <c r="F15" s="56">
        <v>0</v>
      </c>
      <c r="G15" s="56">
        <v>0</v>
      </c>
      <c r="I15" s="56">
        <v>50711223.400000006</v>
      </c>
      <c r="J15" s="56">
        <v>0</v>
      </c>
      <c r="K15" s="56">
        <v>50711223.400000006</v>
      </c>
      <c r="M15" s="208">
        <v>-50711223.400000006</v>
      </c>
      <c r="N15" s="51" t="s">
        <v>38</v>
      </c>
    </row>
    <row r="16" spans="2:14">
      <c r="B16" s="10">
        <v>5</v>
      </c>
      <c r="C16" s="11" t="s">
        <v>93</v>
      </c>
      <c r="E16" s="189"/>
      <c r="F16" s="189">
        <v>0</v>
      </c>
      <c r="G16" s="189">
        <v>0</v>
      </c>
      <c r="I16" s="189">
        <v>21733188.220000003</v>
      </c>
      <c r="J16" s="189">
        <v>0</v>
      </c>
      <c r="K16" s="189">
        <v>21733188.220000003</v>
      </c>
      <c r="M16" s="189">
        <v>-21733188.220000003</v>
      </c>
      <c r="N16" s="50" t="s">
        <v>38</v>
      </c>
    </row>
    <row r="17" spans="2:14">
      <c r="B17" s="2">
        <v>6</v>
      </c>
      <c r="C17" s="8" t="s">
        <v>94</v>
      </c>
      <c r="E17" s="56"/>
      <c r="F17" s="56">
        <v>0</v>
      </c>
      <c r="G17" s="56">
        <v>0</v>
      </c>
      <c r="I17" s="56">
        <v>35000000</v>
      </c>
      <c r="J17" s="56">
        <v>0</v>
      </c>
      <c r="K17" s="56">
        <v>35000000</v>
      </c>
      <c r="M17" s="208">
        <v>-35000000</v>
      </c>
      <c r="N17" s="51" t="s">
        <v>38</v>
      </c>
    </row>
    <row r="18" spans="2:14" ht="33.75" customHeight="1">
      <c r="B18" s="10">
        <v>7</v>
      </c>
      <c r="C18" s="11" t="s">
        <v>95</v>
      </c>
      <c r="E18" s="189"/>
      <c r="F18" s="189">
        <v>0</v>
      </c>
      <c r="G18" s="189">
        <v>0</v>
      </c>
      <c r="I18" s="189">
        <v>6519821.2000000002</v>
      </c>
      <c r="J18" s="189">
        <v>0</v>
      </c>
      <c r="K18" s="189">
        <v>6519821.2000000002</v>
      </c>
      <c r="M18" s="189">
        <v>-6519821.2000000002</v>
      </c>
      <c r="N18" s="50" t="s">
        <v>38</v>
      </c>
    </row>
    <row r="19" spans="2:14">
      <c r="B19" s="2">
        <v>8</v>
      </c>
      <c r="C19" s="8" t="s">
        <v>96</v>
      </c>
      <c r="E19" s="56"/>
      <c r="F19" s="56">
        <v>0</v>
      </c>
      <c r="G19" s="56">
        <v>0</v>
      </c>
      <c r="I19" s="56">
        <v>163194454.54000002</v>
      </c>
      <c r="J19" s="56">
        <v>0</v>
      </c>
      <c r="K19" s="56">
        <v>163194454.54000002</v>
      </c>
      <c r="M19" s="56">
        <v>-163194454.54000002</v>
      </c>
      <c r="N19" s="51" t="s">
        <v>38</v>
      </c>
    </row>
    <row r="20" spans="2:14">
      <c r="B20" s="10">
        <v>9</v>
      </c>
      <c r="C20" s="11" t="s">
        <v>97</v>
      </c>
      <c r="E20" s="189"/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/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/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258334445.949848</v>
      </c>
      <c r="F23" s="46">
        <v>0</v>
      </c>
      <c r="G23" s="46">
        <v>258334445.949848</v>
      </c>
      <c r="I23" s="46">
        <v>1964670859.6400001</v>
      </c>
      <c r="J23" s="46">
        <v>0</v>
      </c>
      <c r="K23" s="46">
        <v>1964670859.6400001</v>
      </c>
      <c r="M23" s="46">
        <v>-1706336413.6901519</v>
      </c>
      <c r="N23" s="45"/>
    </row>
    <row r="24" spans="2:14">
      <c r="B24" s="2">
        <v>12</v>
      </c>
      <c r="C24" s="8" t="s">
        <v>100</v>
      </c>
      <c r="E24" s="202">
        <v>34029837</v>
      </c>
      <c r="F24" s="56">
        <v>0</v>
      </c>
      <c r="G24" s="56">
        <v>34029837</v>
      </c>
      <c r="I24" s="56">
        <v>34029837</v>
      </c>
      <c r="J24" s="56">
        <v>0</v>
      </c>
      <c r="K24" s="56">
        <v>34029837</v>
      </c>
      <c r="M24" s="56">
        <v>0</v>
      </c>
      <c r="N24" s="51"/>
    </row>
    <row r="25" spans="2:14">
      <c r="B25" s="10">
        <v>13</v>
      </c>
      <c r="C25" s="11" t="s">
        <v>101</v>
      </c>
      <c r="E25" s="203">
        <v>186270515.069848</v>
      </c>
      <c r="F25" s="189">
        <v>0</v>
      </c>
      <c r="G25" s="189">
        <v>186270515.069848</v>
      </c>
      <c r="I25" s="189">
        <v>185710451.75999999</v>
      </c>
      <c r="J25" s="189">
        <v>0</v>
      </c>
      <c r="K25" s="189">
        <v>185710451.75999999</v>
      </c>
      <c r="M25" s="189">
        <v>560063.30984801054</v>
      </c>
      <c r="N25" s="50" t="s">
        <v>75</v>
      </c>
    </row>
    <row r="26" spans="2:14">
      <c r="B26" s="2">
        <v>14</v>
      </c>
      <c r="C26" s="8" t="s">
        <v>102</v>
      </c>
      <c r="E26" s="56">
        <v>0</v>
      </c>
      <c r="F26" s="56">
        <v>0</v>
      </c>
      <c r="G26" s="56">
        <v>0</v>
      </c>
      <c r="I26" s="56">
        <v>1706896477</v>
      </c>
      <c r="J26" s="56">
        <v>0</v>
      </c>
      <c r="K26" s="56">
        <v>1706896477</v>
      </c>
      <c r="M26" s="208">
        <v>-1706896477</v>
      </c>
      <c r="N26" s="51" t="s">
        <v>38</v>
      </c>
    </row>
    <row r="27" spans="2:14">
      <c r="B27" s="10">
        <v>15</v>
      </c>
      <c r="C27" s="11" t="s">
        <v>103</v>
      </c>
      <c r="E27" s="189">
        <v>38034093.880000003</v>
      </c>
      <c r="F27" s="189">
        <v>0</v>
      </c>
      <c r="G27" s="189">
        <v>38034093.880000003</v>
      </c>
      <c r="I27" s="189">
        <v>38034093.880000003</v>
      </c>
      <c r="J27" s="189">
        <v>0</v>
      </c>
      <c r="K27" s="189">
        <v>38034093.880000003</v>
      </c>
      <c r="M27" s="189">
        <v>0</v>
      </c>
      <c r="N27" s="50"/>
    </row>
    <row r="28" spans="2:14">
      <c r="B28" s="2">
        <v>16</v>
      </c>
      <c r="C28" s="8" t="s">
        <v>239</v>
      </c>
      <c r="E28" s="56">
        <v>0</v>
      </c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0</v>
      </c>
      <c r="G29" s="46">
        <v>0</v>
      </c>
      <c r="I29" s="46">
        <v>11149356.74</v>
      </c>
      <c r="J29" s="46">
        <v>0</v>
      </c>
      <c r="K29" s="46">
        <v>11149356.74</v>
      </c>
      <c r="M29" s="46">
        <v>-11149356.74</v>
      </c>
      <c r="N29" s="45"/>
    </row>
    <row r="30" spans="2:14">
      <c r="B30" s="10">
        <v>17</v>
      </c>
      <c r="C30" s="11" t="s">
        <v>58</v>
      </c>
      <c r="E30" s="189"/>
      <c r="F30" s="189">
        <v>0</v>
      </c>
      <c r="G30" s="189">
        <v>0</v>
      </c>
      <c r="I30" s="189">
        <v>11149356.74</v>
      </c>
      <c r="J30" s="189">
        <v>0</v>
      </c>
      <c r="K30" s="189">
        <v>11149356.74</v>
      </c>
      <c r="M30" s="189">
        <v>-11149356.74</v>
      </c>
      <c r="N30" s="50" t="s">
        <v>38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258334445.949848</v>
      </c>
      <c r="F37" s="30">
        <v>0</v>
      </c>
      <c r="G37" s="30">
        <v>258334445.949848</v>
      </c>
      <c r="I37" s="30">
        <v>2561641757.7799997</v>
      </c>
      <c r="J37" s="30">
        <v>0</v>
      </c>
      <c r="K37" s="30">
        <v>2561641757.7799997</v>
      </c>
      <c r="M37" s="30">
        <v>-2303307311.8301516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128"/>
      <c r="G42" s="176"/>
      <c r="J42" s="221"/>
      <c r="K42" s="221"/>
      <c r="L42" s="221"/>
      <c r="M42" s="221"/>
      <c r="N42" s="144"/>
    </row>
    <row r="43" spans="1:14" hidden="1">
      <c r="E43" s="88"/>
      <c r="F43" s="128"/>
      <c r="G43" s="176"/>
      <c r="J43" s="221"/>
      <c r="K43" s="221"/>
      <c r="L43" s="221"/>
      <c r="M43" s="221"/>
      <c r="N43" s="144"/>
    </row>
    <row r="44" spans="1:14" hidden="1"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E45" s="88"/>
      <c r="F45" s="89"/>
      <c r="G45" s="176"/>
      <c r="J45" s="221"/>
      <c r="K45" s="221"/>
      <c r="L45" s="221"/>
      <c r="M45" s="221"/>
      <c r="N45" s="144"/>
    </row>
    <row r="46" spans="1:14" hidden="1"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E47" s="88"/>
      <c r="F47" s="89"/>
      <c r="G47" s="93"/>
      <c r="J47" s="221"/>
      <c r="K47" s="221"/>
      <c r="L47" s="221"/>
      <c r="M47" s="221"/>
      <c r="N47" s="144"/>
    </row>
    <row r="48" spans="1:14" hidden="1">
      <c r="E48" s="88"/>
      <c r="F48" s="89"/>
      <c r="G48" s="93"/>
      <c r="J48" s="221"/>
      <c r="K48" s="221"/>
      <c r="L48" s="221"/>
      <c r="M48" s="221"/>
      <c r="N48" s="144"/>
    </row>
    <row r="49" spans="5:14" hidden="1">
      <c r="E49" s="88"/>
      <c r="F49" s="89"/>
      <c r="G49" s="93"/>
      <c r="J49" s="221"/>
      <c r="K49" s="221"/>
      <c r="L49" s="221"/>
      <c r="M49" s="221"/>
      <c r="N49" s="144"/>
    </row>
    <row r="50" spans="5:14" hidden="1">
      <c r="E50" s="88"/>
      <c r="F50" s="89"/>
      <c r="G50" s="93"/>
      <c r="J50" s="221"/>
      <c r="K50" s="221"/>
      <c r="L50" s="221"/>
      <c r="M50" s="221"/>
      <c r="N50" s="144"/>
    </row>
    <row r="51" spans="5:14" hidden="1">
      <c r="E51" s="88"/>
      <c r="F51" s="89"/>
      <c r="G51" s="93"/>
      <c r="J51" s="221"/>
      <c r="K51" s="221"/>
      <c r="L51" s="221"/>
      <c r="M51" s="221"/>
      <c r="N51" s="144"/>
    </row>
    <row r="52" spans="5:14" hidden="1">
      <c r="E52" s="88"/>
      <c r="F52" s="89"/>
      <c r="G52" s="93"/>
      <c r="J52" s="221"/>
      <c r="K52" s="221"/>
      <c r="L52" s="221"/>
      <c r="M52" s="221"/>
      <c r="N52" s="144"/>
    </row>
    <row r="53" spans="5:14" hidden="1">
      <c r="E53" s="88"/>
      <c r="F53" s="89"/>
      <c r="G53" s="93"/>
      <c r="J53" s="221"/>
      <c r="K53" s="221"/>
      <c r="L53" s="221"/>
      <c r="M53" s="221"/>
      <c r="N53" s="144"/>
    </row>
    <row r="54" spans="5:14" hidden="1">
      <c r="E54" s="88"/>
      <c r="F54" s="89"/>
      <c r="G54" s="93"/>
      <c r="J54" s="221"/>
      <c r="K54" s="221"/>
      <c r="L54" s="221"/>
      <c r="M54" s="221"/>
      <c r="N54" s="144"/>
    </row>
    <row r="55" spans="5:14" hidden="1">
      <c r="E55" s="88"/>
      <c r="F55" s="89"/>
      <c r="G55" s="93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10" priority="10" operator="containsText" text="ERROR">
      <formula>NOT(ISERROR(SEARCH("ERROR",F38)))</formula>
    </cfRule>
  </conditionalFormatting>
  <conditionalFormatting sqref="J38">
    <cfRule type="containsText" dxfId="209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H23" zoomScaleNormal="100" workbookViewId="0">
      <selection activeCell="F728" sqref="F728"/>
    </sheetView>
  </sheetViews>
  <sheetFormatPr defaultColWidth="11.54296875" defaultRowHeight="10"/>
  <cols>
    <col min="1" max="1" width="6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135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161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41025688</v>
      </c>
      <c r="F10" s="73">
        <v>0</v>
      </c>
      <c r="G10" s="73">
        <v>41025688</v>
      </c>
      <c r="I10" s="73">
        <v>3902339149</v>
      </c>
      <c r="J10" s="73">
        <v>-3861313461</v>
      </c>
      <c r="K10" s="73">
        <v>41025688</v>
      </c>
      <c r="M10" s="73">
        <v>0</v>
      </c>
      <c r="N10" s="194"/>
    </row>
    <row r="11" spans="2:14" ht="44.25" customHeight="1">
      <c r="B11" s="220" t="s">
        <v>88</v>
      </c>
      <c r="C11" s="220"/>
      <c r="E11" s="46">
        <v>41025688</v>
      </c>
      <c r="F11" s="46">
        <v>-377392</v>
      </c>
      <c r="G11" s="46">
        <v>40648296</v>
      </c>
      <c r="I11" s="46">
        <v>40648296</v>
      </c>
      <c r="J11" s="46">
        <v>0</v>
      </c>
      <c r="K11" s="46">
        <v>40648296</v>
      </c>
      <c r="M11" s="46">
        <v>0</v>
      </c>
      <c r="N11" s="45"/>
    </row>
    <row r="12" spans="2:14">
      <c r="B12" s="10">
        <v>1</v>
      </c>
      <c r="C12" s="11" t="s">
        <v>89</v>
      </c>
      <c r="E12" s="189">
        <v>892850</v>
      </c>
      <c r="F12" s="189">
        <v>0</v>
      </c>
      <c r="G12" s="189">
        <v>892850</v>
      </c>
      <c r="I12" s="189"/>
      <c r="J12" s="189">
        <v>892850</v>
      </c>
      <c r="K12" s="189">
        <v>892850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892850</v>
      </c>
      <c r="J13" s="56">
        <v>-892850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0</v>
      </c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37755446</v>
      </c>
      <c r="F15" s="56">
        <v>-37755446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377392</v>
      </c>
      <c r="F16" s="189">
        <v>-377392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2000000</v>
      </c>
      <c r="F17" s="56">
        <v>0</v>
      </c>
      <c r="G17" s="56">
        <v>2000000</v>
      </c>
      <c r="I17" s="56">
        <v>2000000</v>
      </c>
      <c r="J17" s="56">
        <v>0</v>
      </c>
      <c r="K17" s="56">
        <v>2000000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/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/>
      <c r="F19" s="56">
        <v>37755446</v>
      </c>
      <c r="G19" s="56">
        <v>37755446</v>
      </c>
      <c r="I19" s="56">
        <v>37755446</v>
      </c>
      <c r="J19" s="56">
        <v>0</v>
      </c>
      <c r="K19" s="56">
        <v>37755446</v>
      </c>
      <c r="M19" s="56">
        <v>0</v>
      </c>
      <c r="N19" s="51"/>
    </row>
    <row r="20" spans="2:14">
      <c r="B20" s="10">
        <v>9</v>
      </c>
      <c r="C20" s="11" t="s">
        <v>97</v>
      </c>
      <c r="E20" s="189"/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/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/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3861313461</v>
      </c>
      <c r="J23" s="46">
        <v>-3861313461</v>
      </c>
      <c r="K23" s="46">
        <v>0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>
        <v>885428939</v>
      </c>
      <c r="J24" s="56">
        <v>-885428939</v>
      </c>
      <c r="K24" s="56">
        <v>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2975884522</v>
      </c>
      <c r="J25" s="189">
        <v>-2975884522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377392</v>
      </c>
      <c r="G29" s="46">
        <v>377392</v>
      </c>
      <c r="I29" s="46">
        <v>377392</v>
      </c>
      <c r="J29" s="46">
        <v>0</v>
      </c>
      <c r="K29" s="46">
        <v>377392</v>
      </c>
      <c r="M29" s="46">
        <v>0</v>
      </c>
      <c r="N29" s="45"/>
    </row>
    <row r="30" spans="2:14">
      <c r="B30" s="10">
        <v>17</v>
      </c>
      <c r="C30" s="11" t="s">
        <v>58</v>
      </c>
      <c r="E30" s="189"/>
      <c r="F30" s="189">
        <v>377392</v>
      </c>
      <c r="G30" s="189">
        <v>377392</v>
      </c>
      <c r="I30" s="189">
        <v>377392</v>
      </c>
      <c r="J30" s="189">
        <v>0</v>
      </c>
      <c r="K30" s="189">
        <v>377392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41025688</v>
      </c>
      <c r="F37" s="30">
        <v>0</v>
      </c>
      <c r="G37" s="30">
        <v>41025688</v>
      </c>
      <c r="I37" s="30">
        <v>3902339149</v>
      </c>
      <c r="J37" s="30">
        <v>-3861313461</v>
      </c>
      <c r="K37" s="30">
        <v>41025688</v>
      </c>
      <c r="M37" s="30">
        <v>0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210</v>
      </c>
      <c r="C42" s="144" t="s">
        <v>26</v>
      </c>
      <c r="E42" s="88"/>
      <c r="F42" s="128"/>
      <c r="G42" s="81">
        <v>-377392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117" t="s">
        <v>204</v>
      </c>
      <c r="C43" s="144" t="s">
        <v>26</v>
      </c>
      <c r="E43" s="88"/>
      <c r="F43" s="89"/>
      <c r="G43" s="81">
        <v>377392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117" t="s">
        <v>211</v>
      </c>
      <c r="C44" s="144" t="s">
        <v>26</v>
      </c>
      <c r="E44" s="88"/>
      <c r="F44" s="89"/>
      <c r="G44" s="81">
        <v>-37755446</v>
      </c>
      <c r="J44" s="221" t="s">
        <v>228</v>
      </c>
      <c r="K44" s="221"/>
      <c r="L44" s="221"/>
      <c r="M44" s="221"/>
      <c r="N44" s="144" t="s">
        <v>33</v>
      </c>
    </row>
    <row r="45" spans="1:14" hidden="1">
      <c r="A45" s="117" t="s">
        <v>202</v>
      </c>
      <c r="C45" s="144" t="s">
        <v>26</v>
      </c>
      <c r="E45" s="88"/>
      <c r="F45" s="89"/>
      <c r="G45" s="81">
        <v>37755446</v>
      </c>
      <c r="J45" s="221" t="s">
        <v>206</v>
      </c>
      <c r="K45" s="221"/>
      <c r="L45" s="221"/>
      <c r="M45" s="221"/>
      <c r="N45" s="144" t="s">
        <v>33</v>
      </c>
    </row>
    <row r="46" spans="1:14" hidden="1">
      <c r="E46" s="88"/>
      <c r="F46" s="89"/>
      <c r="G46" s="93"/>
      <c r="J46" s="221"/>
      <c r="K46" s="221"/>
      <c r="L46" s="221"/>
      <c r="M46" s="221"/>
      <c r="N46" s="144"/>
    </row>
    <row r="47" spans="1:14" hidden="1">
      <c r="E47" s="88"/>
      <c r="F47" s="89"/>
      <c r="G47" s="93"/>
      <c r="J47" s="221"/>
      <c r="K47" s="221"/>
      <c r="L47" s="221"/>
      <c r="M47" s="221"/>
      <c r="N47" s="144"/>
    </row>
    <row r="48" spans="1:14" hidden="1">
      <c r="E48" s="88"/>
      <c r="F48" s="89"/>
      <c r="G48" s="93"/>
      <c r="J48" s="221"/>
      <c r="K48" s="221"/>
      <c r="L48" s="221"/>
      <c r="M48" s="221"/>
      <c r="N48" s="144"/>
    </row>
    <row r="49" spans="5:14" hidden="1">
      <c r="E49" s="88"/>
      <c r="F49" s="89"/>
      <c r="G49" s="93"/>
      <c r="J49" s="221"/>
      <c r="K49" s="221"/>
      <c r="L49" s="221"/>
      <c r="M49" s="221"/>
      <c r="N49" s="144"/>
    </row>
    <row r="50" spans="5:14" hidden="1">
      <c r="E50" s="88"/>
      <c r="F50" s="89"/>
      <c r="G50" s="93"/>
      <c r="J50" s="221"/>
      <c r="K50" s="221"/>
      <c r="L50" s="221"/>
      <c r="M50" s="221"/>
      <c r="N50" s="144"/>
    </row>
    <row r="51" spans="5:14" hidden="1">
      <c r="E51" s="88"/>
      <c r="F51" s="89"/>
      <c r="G51" s="93"/>
      <c r="J51" s="221"/>
      <c r="K51" s="221"/>
      <c r="L51" s="221"/>
      <c r="M51" s="221"/>
      <c r="N51" s="144"/>
    </row>
    <row r="52" spans="5:14" hidden="1">
      <c r="E52" s="88"/>
      <c r="F52" s="128"/>
      <c r="G52" s="93"/>
      <c r="J52" s="221"/>
      <c r="K52" s="221"/>
      <c r="L52" s="221"/>
      <c r="M52" s="221"/>
      <c r="N52" s="144"/>
    </row>
    <row r="53" spans="5:14" hidden="1">
      <c r="E53" s="88"/>
      <c r="F53" s="128"/>
      <c r="G53" s="93"/>
      <c r="J53" s="221"/>
      <c r="K53" s="221"/>
      <c r="L53" s="221"/>
      <c r="M53" s="221"/>
      <c r="N53" s="144"/>
    </row>
    <row r="54" spans="5:14" hidden="1">
      <c r="E54" s="88"/>
      <c r="F54" s="128"/>
      <c r="G54" s="93"/>
      <c r="J54" s="221"/>
      <c r="K54" s="221"/>
      <c r="L54" s="221"/>
      <c r="M54" s="221"/>
      <c r="N54" s="144"/>
    </row>
    <row r="55" spans="5:14" hidden="1">
      <c r="E55" s="88"/>
      <c r="F55" s="128"/>
      <c r="G55" s="93"/>
      <c r="J55" s="221"/>
      <c r="K55" s="221"/>
      <c r="L55" s="221"/>
      <c r="M55" s="221"/>
      <c r="N55" s="144"/>
    </row>
    <row r="56" spans="5:14" hidden="1">
      <c r="E56" s="88"/>
      <c r="F56" s="128"/>
      <c r="G56" s="93"/>
      <c r="J56" s="221"/>
      <c r="K56" s="221"/>
      <c r="L56" s="221"/>
      <c r="M56" s="221"/>
      <c r="N56" s="144"/>
    </row>
    <row r="57" spans="5:14" hidden="1">
      <c r="E57" s="88"/>
      <c r="F57" s="128"/>
      <c r="G57" s="93"/>
      <c r="J57" s="221"/>
      <c r="K57" s="221"/>
      <c r="L57" s="221"/>
      <c r="M57" s="221"/>
      <c r="N57" s="144"/>
    </row>
    <row r="58" spans="5:14" hidden="1">
      <c r="E58" s="88"/>
      <c r="F58" s="128"/>
      <c r="G58" s="93"/>
      <c r="J58" s="221"/>
      <c r="K58" s="221"/>
      <c r="L58" s="221"/>
      <c r="M58" s="221"/>
      <c r="N58" s="144"/>
    </row>
    <row r="59" spans="5:14" hidden="1">
      <c r="E59" s="88"/>
      <c r="F59" s="128"/>
      <c r="G59" s="93"/>
      <c r="J59" s="221"/>
      <c r="K59" s="221"/>
      <c r="L59" s="221"/>
      <c r="M59" s="221"/>
      <c r="N59" s="144"/>
    </row>
    <row r="60" spans="5:14" hidden="1">
      <c r="E60" s="88"/>
      <c r="F60" s="128"/>
      <c r="G60" s="93"/>
      <c r="J60" s="221"/>
      <c r="K60" s="221"/>
      <c r="L60" s="221"/>
      <c r="M60" s="221"/>
      <c r="N60" s="144"/>
    </row>
    <row r="61" spans="5:14" hidden="1">
      <c r="E61" s="88"/>
      <c r="F61" s="128"/>
      <c r="G61" s="93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08" priority="10" operator="containsText" text="ERROR">
      <formula>NOT(ISERROR(SEARCH("ERROR",F38)))</formula>
    </cfRule>
  </conditionalFormatting>
  <conditionalFormatting sqref="J38">
    <cfRule type="containsText" dxfId="207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6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45 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4" zoomScaleNormal="100" workbookViewId="0">
      <selection activeCell="F728" sqref="F728"/>
    </sheetView>
  </sheetViews>
  <sheetFormatPr defaultColWidth="11.54296875" defaultRowHeight="10"/>
  <cols>
    <col min="1" max="1" width="9.17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214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69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0</v>
      </c>
      <c r="F10" s="73">
        <v>0</v>
      </c>
      <c r="G10" s="73">
        <v>0</v>
      </c>
      <c r="I10" s="73">
        <v>0</v>
      </c>
      <c r="J10" s="73">
        <v>0</v>
      </c>
      <c r="K10" s="73">
        <v>0</v>
      </c>
      <c r="M10" s="73">
        <v>0</v>
      </c>
      <c r="N10" s="194"/>
    </row>
    <row r="11" spans="2:14" ht="44.25" customHeight="1">
      <c r="B11" s="220" t="s">
        <v>88</v>
      </c>
      <c r="C11" s="220"/>
      <c r="E11" s="46">
        <v>0</v>
      </c>
      <c r="F11" s="46">
        <v>0</v>
      </c>
      <c r="G11" s="46">
        <v>0</v>
      </c>
      <c r="I11" s="46">
        <v>0</v>
      </c>
      <c r="J11" s="46">
        <v>0</v>
      </c>
      <c r="K11" s="46">
        <v>0</v>
      </c>
      <c r="M11" s="46">
        <v>0</v>
      </c>
      <c r="N11" s="45"/>
    </row>
    <row r="12" spans="2:14">
      <c r="B12" s="10">
        <v>1</v>
      </c>
      <c r="C12" s="11" t="s">
        <v>89</v>
      </c>
      <c r="E12" s="189"/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/>
      <c r="F13" s="56">
        <v>0</v>
      </c>
      <c r="G13" s="56">
        <v>0</v>
      </c>
      <c r="I13" s="56"/>
      <c r="J13" s="56">
        <v>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/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/>
      <c r="F15" s="56">
        <v>0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/>
      <c r="F16" s="189">
        <v>0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/>
      <c r="J17" s="56">
        <v>0</v>
      </c>
      <c r="K17" s="56">
        <v>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/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/>
      <c r="F19" s="56">
        <v>0</v>
      </c>
      <c r="G19" s="56">
        <v>0</v>
      </c>
      <c r="I19" s="56"/>
      <c r="J19" s="56">
        <v>0</v>
      </c>
      <c r="K19" s="56">
        <v>0</v>
      </c>
      <c r="M19" s="56">
        <v>0</v>
      </c>
      <c r="N19" s="51"/>
    </row>
    <row r="20" spans="2:14">
      <c r="B20" s="10">
        <v>9</v>
      </c>
      <c r="C20" s="11" t="s">
        <v>97</v>
      </c>
      <c r="E20" s="189"/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/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/>
      <c r="F22" s="189">
        <v>0</v>
      </c>
      <c r="G22" s="189">
        <v>0</v>
      </c>
      <c r="I22" s="189">
        <v>0</v>
      </c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0</v>
      </c>
      <c r="J23" s="46">
        <v>0</v>
      </c>
      <c r="K23" s="46">
        <v>0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/>
      <c r="J24" s="56">
        <v>0</v>
      </c>
      <c r="K24" s="56">
        <v>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/>
      <c r="J25" s="189">
        <v>0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0</v>
      </c>
      <c r="G29" s="46">
        <v>0</v>
      </c>
      <c r="I29" s="46">
        <v>0</v>
      </c>
      <c r="J29" s="46">
        <v>0</v>
      </c>
      <c r="K29" s="46">
        <v>0</v>
      </c>
      <c r="M29" s="46">
        <v>0</v>
      </c>
      <c r="N29" s="45"/>
    </row>
    <row r="30" spans="2:14">
      <c r="B30" s="10">
        <v>17</v>
      </c>
      <c r="C30" s="11" t="s">
        <v>58</v>
      </c>
      <c r="E30" s="189"/>
      <c r="F30" s="189">
        <v>0</v>
      </c>
      <c r="G30" s="189">
        <v>0</v>
      </c>
      <c r="I30" s="189"/>
      <c r="J30" s="189">
        <v>0</v>
      </c>
      <c r="K30" s="189">
        <v>0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0</v>
      </c>
      <c r="F37" s="30">
        <v>0</v>
      </c>
      <c r="G37" s="30">
        <v>0</v>
      </c>
      <c r="I37" s="30">
        <v>0</v>
      </c>
      <c r="J37" s="30">
        <v>0</v>
      </c>
      <c r="K37" s="30">
        <v>0</v>
      </c>
      <c r="M37" s="30">
        <v>0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128"/>
      <c r="G42" s="176"/>
      <c r="J42" s="221"/>
      <c r="K42" s="221"/>
      <c r="L42" s="221"/>
      <c r="M42" s="221"/>
      <c r="N42" s="144"/>
    </row>
    <row r="43" spans="1:14" hidden="1">
      <c r="E43" s="88"/>
      <c r="F43" s="128"/>
      <c r="G43" s="176"/>
      <c r="J43" s="221"/>
      <c r="K43" s="221"/>
      <c r="L43" s="221"/>
      <c r="M43" s="221"/>
      <c r="N43" s="144"/>
    </row>
    <row r="44" spans="1:14" hidden="1"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E48" s="88"/>
      <c r="F48" s="128"/>
      <c r="G48" s="93"/>
      <c r="J48" s="221"/>
      <c r="K48" s="221"/>
      <c r="L48" s="221"/>
      <c r="M48" s="221"/>
      <c r="N48" s="144"/>
    </row>
    <row r="49" spans="5:14" hidden="1">
      <c r="E49" s="88"/>
      <c r="F49" s="128"/>
      <c r="G49" s="93"/>
      <c r="J49" s="221"/>
      <c r="K49" s="221"/>
      <c r="L49" s="221"/>
      <c r="M49" s="221"/>
      <c r="N49" s="144"/>
    </row>
    <row r="50" spans="5:14" hidden="1">
      <c r="E50" s="88"/>
      <c r="F50" s="128"/>
      <c r="G50" s="93"/>
      <c r="J50" s="221"/>
      <c r="K50" s="221"/>
      <c r="L50" s="221"/>
      <c r="M50" s="221"/>
      <c r="N50" s="144"/>
    </row>
    <row r="51" spans="5:14" hidden="1">
      <c r="E51" s="88"/>
      <c r="F51" s="128"/>
      <c r="G51" s="93"/>
      <c r="J51" s="221"/>
      <c r="K51" s="221"/>
      <c r="L51" s="221"/>
      <c r="M51" s="221"/>
      <c r="N51" s="144"/>
    </row>
    <row r="52" spans="5:14" hidden="1">
      <c r="E52" s="56"/>
      <c r="F52" s="56"/>
      <c r="G52" s="93"/>
      <c r="J52" s="221"/>
      <c r="K52" s="221"/>
      <c r="L52" s="221"/>
      <c r="M52" s="221"/>
      <c r="N52" s="144"/>
    </row>
    <row r="53" spans="5:14" hidden="1">
      <c r="E53" s="56"/>
      <c r="F53" s="56"/>
      <c r="G53" s="93"/>
      <c r="J53" s="221"/>
      <c r="K53" s="221"/>
      <c r="L53" s="221"/>
      <c r="M53" s="221"/>
      <c r="N53" s="144"/>
    </row>
    <row r="54" spans="5:14" hidden="1">
      <c r="E54" s="56"/>
      <c r="F54" s="56"/>
      <c r="G54" s="93"/>
      <c r="J54" s="221"/>
      <c r="K54" s="221"/>
      <c r="L54" s="221"/>
      <c r="M54" s="221"/>
      <c r="N54" s="144"/>
    </row>
    <row r="55" spans="5:14" hidden="1">
      <c r="E55" s="56"/>
      <c r="F55" s="56"/>
      <c r="G55" s="93"/>
      <c r="J55" s="221"/>
      <c r="K55" s="221"/>
      <c r="L55" s="221"/>
      <c r="M55" s="221"/>
      <c r="N55" s="144"/>
    </row>
    <row r="56" spans="5:14" hidden="1">
      <c r="E56" s="56"/>
      <c r="F56" s="56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>
      <c r="G714" s="121">
        <v>-394044402</v>
      </c>
    </row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06" priority="10" operator="containsText" text="ERROR">
      <formula>NOT(ISERROR(SEARCH("ERROR",F38)))</formula>
    </cfRule>
  </conditionalFormatting>
  <conditionalFormatting sqref="J38">
    <cfRule type="containsText" dxfId="205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13" zoomScaleNormal="100" workbookViewId="0">
      <selection activeCell="F728" sqref="F728"/>
    </sheetView>
  </sheetViews>
  <sheetFormatPr defaultColWidth="11.54296875" defaultRowHeight="10"/>
  <cols>
    <col min="1" max="1" width="5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194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162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1682310338.3692</v>
      </c>
      <c r="F10" s="73">
        <v>2539152594.4512401</v>
      </c>
      <c r="G10" s="73">
        <v>4221462932.8204398</v>
      </c>
      <c r="I10" s="73">
        <v>4799558491.8608007</v>
      </c>
      <c r="J10" s="73">
        <v>-346463263.31616002</v>
      </c>
      <c r="K10" s="73">
        <v>4453095228.5446405</v>
      </c>
      <c r="M10" s="73">
        <v>-231632295.72420004</v>
      </c>
      <c r="N10" s="194"/>
    </row>
    <row r="11" spans="2:14" ht="44.25" customHeight="1">
      <c r="B11" s="220" t="s">
        <v>88</v>
      </c>
      <c r="C11" s="220"/>
      <c r="E11" s="46">
        <v>1659190890.9707999</v>
      </c>
      <c r="F11" s="46">
        <v>1609300000</v>
      </c>
      <c r="G11" s="46">
        <v>3268490890.9707999</v>
      </c>
      <c r="I11" s="46">
        <v>3500719523.5974002</v>
      </c>
      <c r="J11" s="46">
        <v>0</v>
      </c>
      <c r="K11" s="46">
        <v>3500719523.5974002</v>
      </c>
      <c r="M11" s="46">
        <v>-232228632.62660003</v>
      </c>
      <c r="N11" s="45"/>
    </row>
    <row r="12" spans="2:14">
      <c r="B12" s="10">
        <v>1</v>
      </c>
      <c r="C12" s="11" t="s">
        <v>89</v>
      </c>
      <c r="E12" s="189">
        <v>708222210</v>
      </c>
      <c r="F12" s="189">
        <v>0</v>
      </c>
      <c r="G12" s="189">
        <v>708222210</v>
      </c>
      <c r="I12" s="189"/>
      <c r="J12" s="189">
        <v>949274930</v>
      </c>
      <c r="K12" s="189">
        <v>949274930</v>
      </c>
      <c r="M12" s="189">
        <v>-241052720</v>
      </c>
      <c r="N12" s="50" t="s">
        <v>38</v>
      </c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949274930</v>
      </c>
      <c r="J13" s="56">
        <v>-949274930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0</v>
      </c>
      <c r="F14" s="189">
        <v>0</v>
      </c>
      <c r="G14" s="189">
        <v>0</v>
      </c>
      <c r="I14" s="189"/>
      <c r="J14" s="189">
        <v>0</v>
      </c>
      <c r="K14" s="189">
        <v>0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0</v>
      </c>
      <c r="F15" s="56">
        <v>0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0</v>
      </c>
      <c r="F16" s="189">
        <v>0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604400000</v>
      </c>
      <c r="F17" s="56">
        <v>1609300000</v>
      </c>
      <c r="G17" s="56">
        <v>2213700000</v>
      </c>
      <c r="I17" s="56">
        <v>2213700000</v>
      </c>
      <c r="J17" s="56">
        <v>0</v>
      </c>
      <c r="K17" s="56">
        <v>2213700000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0</v>
      </c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346568680.97079998</v>
      </c>
      <c r="F19" s="56">
        <v>0</v>
      </c>
      <c r="G19" s="56">
        <v>346568680.97079998</v>
      </c>
      <c r="I19" s="56">
        <v>337493593.59740001</v>
      </c>
      <c r="J19" s="56">
        <v>0</v>
      </c>
      <c r="K19" s="56">
        <v>337493593.59740001</v>
      </c>
      <c r="M19" s="56">
        <v>9075087.3733999729</v>
      </c>
      <c r="N19" s="51" t="s">
        <v>39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>
        <v>251000</v>
      </c>
      <c r="J22" s="189">
        <v>0</v>
      </c>
      <c r="K22" s="189">
        <v>251000</v>
      </c>
      <c r="M22" s="189">
        <v>-251000</v>
      </c>
      <c r="N22" s="50" t="s">
        <v>75</v>
      </c>
    </row>
    <row r="23" spans="2:14" ht="32.25" customHeight="1">
      <c r="B23" s="220" t="s">
        <v>99</v>
      </c>
      <c r="C23" s="220"/>
      <c r="E23" s="46">
        <v>0</v>
      </c>
      <c r="F23" s="46">
        <v>929852594.45123994</v>
      </c>
      <c r="G23" s="46">
        <v>929852594.45123994</v>
      </c>
      <c r="I23" s="46">
        <v>1276315857.7674</v>
      </c>
      <c r="J23" s="46">
        <v>-346463263.31616002</v>
      </c>
      <c r="K23" s="46">
        <v>929852594.45124006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191704892</v>
      </c>
      <c r="G24" s="56">
        <v>191704892</v>
      </c>
      <c r="I24" s="56">
        <v>191704892</v>
      </c>
      <c r="J24" s="56">
        <v>0</v>
      </c>
      <c r="K24" s="56">
        <v>191704892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738147702.45123994</v>
      </c>
      <c r="G25" s="189">
        <v>738147702.45123994</v>
      </c>
      <c r="I25" s="189">
        <v>1084610965.7674</v>
      </c>
      <c r="J25" s="189">
        <v>-346463263.31616002</v>
      </c>
      <c r="K25" s="189">
        <v>738147702.45124006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>
        <v>0</v>
      </c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23119447.398400001</v>
      </c>
      <c r="F29" s="46">
        <v>0</v>
      </c>
      <c r="G29" s="46">
        <v>23119447.398400001</v>
      </c>
      <c r="I29" s="46">
        <v>22523110.496000003</v>
      </c>
      <c r="J29" s="46">
        <v>0</v>
      </c>
      <c r="K29" s="46">
        <v>22523110.496000003</v>
      </c>
      <c r="M29" s="46">
        <v>596336.90239999816</v>
      </c>
      <c r="N29" s="45"/>
    </row>
    <row r="30" spans="2:14">
      <c r="B30" s="10">
        <v>17</v>
      </c>
      <c r="C30" s="11" t="s">
        <v>58</v>
      </c>
      <c r="E30" s="189">
        <v>23119447.398400001</v>
      </c>
      <c r="F30" s="189">
        <v>0</v>
      </c>
      <c r="G30" s="189">
        <v>23119447.398400001</v>
      </c>
      <c r="I30" s="189">
        <v>22523110.496000003</v>
      </c>
      <c r="J30" s="189">
        <v>0</v>
      </c>
      <c r="K30" s="189">
        <v>22523110.496000003</v>
      </c>
      <c r="M30" s="189">
        <v>596336.90239999816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A35" s="117" t="s">
        <v>51</v>
      </c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1682310338.3692</v>
      </c>
      <c r="F37" s="30">
        <v>2539152594.4512401</v>
      </c>
      <c r="G37" s="30">
        <v>4221462932.8204398</v>
      </c>
      <c r="I37" s="30">
        <v>4799558491.8608007</v>
      </c>
      <c r="J37" s="30">
        <v>-346463263.31616002</v>
      </c>
      <c r="K37" s="30">
        <v>4453095228.5446405</v>
      </c>
      <c r="M37" s="30">
        <v>-231632295.72420004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212</v>
      </c>
      <c r="C42" s="121" t="s">
        <v>9</v>
      </c>
      <c r="E42" s="88"/>
      <c r="F42" s="128" t="s">
        <v>237</v>
      </c>
      <c r="G42" s="176">
        <v>907200000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212</v>
      </c>
      <c r="C43" s="121" t="s">
        <v>9</v>
      </c>
      <c r="E43" s="88"/>
      <c r="F43" s="128" t="s">
        <v>230</v>
      </c>
      <c r="G43" s="176">
        <v>300900000</v>
      </c>
      <c r="J43" s="221" t="s">
        <v>208</v>
      </c>
      <c r="K43" s="221"/>
      <c r="L43" s="221"/>
      <c r="M43" s="221"/>
      <c r="N43" s="144" t="s">
        <v>26</v>
      </c>
    </row>
    <row r="44" spans="1:14" hidden="1">
      <c r="A44" s="117" t="s">
        <v>212</v>
      </c>
      <c r="C44" s="121" t="s">
        <v>9</v>
      </c>
      <c r="E44" s="88"/>
      <c r="F44" s="128" t="s">
        <v>238</v>
      </c>
      <c r="G44" s="176">
        <v>401200000</v>
      </c>
      <c r="J44" s="221" t="s">
        <v>207</v>
      </c>
      <c r="K44" s="221"/>
      <c r="L44" s="221"/>
      <c r="M44" s="221"/>
      <c r="N44" s="144" t="s">
        <v>26</v>
      </c>
    </row>
    <row r="45" spans="1:14" hidden="1">
      <c r="A45" s="117" t="s">
        <v>228</v>
      </c>
      <c r="C45" s="121" t="s">
        <v>9</v>
      </c>
      <c r="E45" s="88"/>
      <c r="F45" s="128"/>
      <c r="G45" s="176">
        <v>191704892</v>
      </c>
      <c r="J45" s="221" t="s">
        <v>206</v>
      </c>
      <c r="K45" s="221"/>
      <c r="L45" s="221"/>
      <c r="M45" s="221"/>
      <c r="N45" s="144" t="s">
        <v>32</v>
      </c>
    </row>
    <row r="46" spans="1:14" hidden="1">
      <c r="A46" s="117" t="s">
        <v>206</v>
      </c>
      <c r="C46" s="121" t="s">
        <v>9</v>
      </c>
      <c r="E46" s="88"/>
      <c r="F46" s="128"/>
      <c r="G46" s="56">
        <v>738147702.45123994</v>
      </c>
      <c r="J46" s="221"/>
      <c r="K46" s="221"/>
      <c r="L46" s="221"/>
      <c r="M46" s="221"/>
      <c r="N46" s="144"/>
    </row>
    <row r="47" spans="1:14" hidden="1"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E48" s="137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137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128"/>
      <c r="F59" s="128"/>
      <c r="G59" s="82"/>
      <c r="J59" s="221"/>
      <c r="K59" s="221"/>
      <c r="L59" s="221"/>
      <c r="M59" s="221"/>
      <c r="N59" s="144"/>
    </row>
    <row r="60" spans="5:14" hidden="1">
      <c r="E60" s="128"/>
      <c r="F60" s="128"/>
      <c r="G60" s="56"/>
      <c r="J60" s="221"/>
      <c r="K60" s="221"/>
      <c r="L60" s="221"/>
      <c r="M60" s="221"/>
      <c r="N60" s="144"/>
    </row>
    <row r="61" spans="5:14" hidden="1">
      <c r="E61" s="128"/>
      <c r="F61" s="128"/>
      <c r="G61" s="56"/>
      <c r="J61" s="221"/>
      <c r="K61" s="221"/>
      <c r="L61" s="221"/>
      <c r="M61" s="221"/>
      <c r="N61" s="144"/>
    </row>
    <row r="62" spans="5:14" hidden="1">
      <c r="E62" s="128"/>
      <c r="F62" s="128"/>
      <c r="G62" s="56"/>
      <c r="J62" s="221"/>
      <c r="K62" s="221"/>
      <c r="L62" s="221"/>
      <c r="M62" s="221"/>
      <c r="N62" s="144"/>
    </row>
    <row r="63" spans="5:14" hidden="1">
      <c r="E63" s="12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J710" s="191"/>
      <c r="K710" s="191"/>
      <c r="L710" s="191"/>
      <c r="M710" s="191"/>
      <c r="N710" s="144"/>
    </row>
    <row r="711" spans="1:14" ht="13.5" hidden="1">
      <c r="E711" s="20"/>
      <c r="F711" s="22" t="s">
        <v>34</v>
      </c>
      <c r="G711" s="21">
        <v>2539152594.4512401</v>
      </c>
    </row>
    <row r="712" spans="1:14" hidden="1"/>
    <row r="713" spans="1:14" hidden="1"/>
    <row r="714" spans="1:14" ht="12.5" hidden="1">
      <c r="A714">
        <v>14</v>
      </c>
      <c r="B714" t="s">
        <v>46</v>
      </c>
      <c r="C714" s="117" t="s">
        <v>49</v>
      </c>
      <c r="D714" s="122"/>
      <c r="E714" s="121" t="s">
        <v>16</v>
      </c>
      <c r="F714" s="98"/>
      <c r="G714" s="122" t="s">
        <v>50</v>
      </c>
      <c r="H714" s="55">
        <v>41648</v>
      </c>
      <c r="I714" s="93">
        <v>-2072879</v>
      </c>
      <c r="K714" s="75"/>
    </row>
    <row r="715" spans="1:14" hidden="1"/>
    <row r="716" spans="1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04" priority="10" operator="containsText" text="ERROR">
      <formula>NOT(ISERROR(SEARCH("ERROR",F38)))</formula>
    </cfRule>
  </conditionalFormatting>
  <conditionalFormatting sqref="J38">
    <cfRule type="containsText" dxfId="203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C714 A42:A709">
      <formula1>Taxes</formula1>
    </dataValidation>
    <dataValidation type="list" allowBlank="1" showInputMessage="1" showErrorMessage="1" sqref="E714 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B9" zoomScaleNormal="100" workbookViewId="0">
      <selection activeCell="F728" sqref="F728"/>
    </sheetView>
  </sheetViews>
  <sheetFormatPr defaultColWidth="11.54296875" defaultRowHeight="10"/>
  <cols>
    <col min="1" max="1" width="8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195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163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1366602609.4199998</v>
      </c>
      <c r="F10" s="73">
        <v>0</v>
      </c>
      <c r="G10" s="73">
        <v>1366602609.4199998</v>
      </c>
      <c r="I10" s="73">
        <v>2680183750.2800002</v>
      </c>
      <c r="J10" s="73">
        <v>-509013491.94000006</v>
      </c>
      <c r="K10" s="73">
        <v>2171170258.3400002</v>
      </c>
      <c r="M10" s="73">
        <v>-804567648.92000008</v>
      </c>
      <c r="N10" s="194"/>
    </row>
    <row r="11" spans="2:14" ht="44.25" customHeight="1">
      <c r="B11" s="220" t="s">
        <v>88</v>
      </c>
      <c r="C11" s="220"/>
      <c r="E11" s="46">
        <v>1149308877.3599999</v>
      </c>
      <c r="F11" s="46">
        <v>0</v>
      </c>
      <c r="G11" s="46">
        <v>1149308877.3599999</v>
      </c>
      <c r="I11" s="46">
        <v>1984543212.5799999</v>
      </c>
      <c r="J11" s="46">
        <v>0</v>
      </c>
      <c r="K11" s="46">
        <v>1984543212.5799999</v>
      </c>
      <c r="M11" s="46">
        <v>-835234335.22000003</v>
      </c>
      <c r="N11" s="45"/>
    </row>
    <row r="12" spans="2:14">
      <c r="B12" s="10">
        <v>1</v>
      </c>
      <c r="C12" s="11" t="s">
        <v>89</v>
      </c>
      <c r="E12" s="189">
        <v>63403480</v>
      </c>
      <c r="F12" s="189">
        <v>0</v>
      </c>
      <c r="G12" s="189">
        <v>63403480</v>
      </c>
      <c r="I12" s="189"/>
      <c r="J12" s="189">
        <v>63403480</v>
      </c>
      <c r="K12" s="189">
        <v>63403480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63403480</v>
      </c>
      <c r="J13" s="56">
        <v>-63403480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490191810.06</v>
      </c>
      <c r="F14" s="189">
        <v>0</v>
      </c>
      <c r="G14" s="189">
        <v>490191810.06</v>
      </c>
      <c r="I14" s="189">
        <v>511192023.06</v>
      </c>
      <c r="J14" s="189">
        <v>0</v>
      </c>
      <c r="K14" s="189">
        <v>511192023.06</v>
      </c>
      <c r="M14" s="208">
        <v>-21000213</v>
      </c>
      <c r="N14" s="50" t="s">
        <v>38</v>
      </c>
    </row>
    <row r="15" spans="2:14">
      <c r="B15" s="2">
        <v>4</v>
      </c>
      <c r="C15" s="8" t="s">
        <v>92</v>
      </c>
      <c r="E15" s="56">
        <v>155616769.70000002</v>
      </c>
      <c r="F15" s="56">
        <v>0</v>
      </c>
      <c r="G15" s="56">
        <v>155616769.70000002</v>
      </c>
      <c r="I15" s="56">
        <v>155616769.70000002</v>
      </c>
      <c r="J15" s="56">
        <v>0</v>
      </c>
      <c r="K15" s="56">
        <v>155616769.70000002</v>
      </c>
      <c r="M15" s="56">
        <v>0</v>
      </c>
      <c r="N15" s="51" t="s">
        <v>75</v>
      </c>
    </row>
    <row r="16" spans="2:14">
      <c r="B16" s="10">
        <v>5</v>
      </c>
      <c r="C16" s="11" t="s">
        <v>93</v>
      </c>
      <c r="E16" s="189">
        <v>66692901.300000004</v>
      </c>
      <c r="F16" s="189">
        <v>0</v>
      </c>
      <c r="G16" s="189">
        <v>66692901.300000004</v>
      </c>
      <c r="I16" s="189">
        <v>66692901.300000004</v>
      </c>
      <c r="J16" s="189">
        <v>0</v>
      </c>
      <c r="K16" s="189">
        <v>66692901.300000004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>
        <v>804290000</v>
      </c>
      <c r="J17" s="56">
        <v>0</v>
      </c>
      <c r="K17" s="56">
        <v>804290000</v>
      </c>
      <c r="M17" s="208">
        <v>-804290000</v>
      </c>
      <c r="N17" s="51" t="s">
        <v>38</v>
      </c>
    </row>
    <row r="18" spans="2:14" ht="33.75" customHeight="1">
      <c r="B18" s="10">
        <v>7</v>
      </c>
      <c r="C18" s="11" t="s">
        <v>95</v>
      </c>
      <c r="E18" s="189">
        <v>20007194.060000002</v>
      </c>
      <c r="F18" s="189">
        <v>0</v>
      </c>
      <c r="G18" s="189">
        <v>20007194.060000002</v>
      </c>
      <c r="I18" s="189">
        <v>20007194.060000002</v>
      </c>
      <c r="J18" s="189">
        <v>0</v>
      </c>
      <c r="K18" s="189">
        <v>20007194.060000002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353396722.24000001</v>
      </c>
      <c r="F19" s="56">
        <v>0</v>
      </c>
      <c r="G19" s="56">
        <v>353396722.24000001</v>
      </c>
      <c r="I19" s="56">
        <v>363340844.46000004</v>
      </c>
      <c r="J19" s="56">
        <v>0</v>
      </c>
      <c r="K19" s="56">
        <v>363340844.46000004</v>
      </c>
      <c r="M19" s="208">
        <v>-9944122.2200000286</v>
      </c>
      <c r="N19" s="51" t="s">
        <v>38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195956676</v>
      </c>
      <c r="F23" s="46">
        <v>0</v>
      </c>
      <c r="G23" s="46">
        <v>195956676</v>
      </c>
      <c r="I23" s="46">
        <v>673429802.94000006</v>
      </c>
      <c r="J23" s="46">
        <v>-509013491.94000006</v>
      </c>
      <c r="K23" s="46">
        <v>164416311</v>
      </c>
      <c r="M23" s="46">
        <v>31540365</v>
      </c>
      <c r="N23" s="45"/>
    </row>
    <row r="24" spans="2:14">
      <c r="B24" s="2">
        <v>12</v>
      </c>
      <c r="C24" s="8" t="s">
        <v>100</v>
      </c>
      <c r="E24" s="56">
        <v>39152291</v>
      </c>
      <c r="F24" s="56">
        <v>0</v>
      </c>
      <c r="G24" s="56">
        <v>39152291</v>
      </c>
      <c r="I24" s="56">
        <v>38652291</v>
      </c>
      <c r="J24" s="56">
        <v>0</v>
      </c>
      <c r="K24" s="56">
        <v>38652291</v>
      </c>
      <c r="M24" s="56">
        <v>500000</v>
      </c>
      <c r="N24" s="51" t="s">
        <v>75</v>
      </c>
    </row>
    <row r="25" spans="2:14">
      <c r="B25" s="10">
        <v>13</v>
      </c>
      <c r="C25" s="11" t="s">
        <v>101</v>
      </c>
      <c r="E25" s="189">
        <v>125112923</v>
      </c>
      <c r="F25" s="189">
        <v>0</v>
      </c>
      <c r="G25" s="189">
        <v>125112923</v>
      </c>
      <c r="I25" s="189">
        <v>478509645.24000001</v>
      </c>
      <c r="J25" s="189">
        <v>-353396722.24000001</v>
      </c>
      <c r="K25" s="189">
        <v>125112923</v>
      </c>
      <c r="M25" s="189">
        <v>0</v>
      </c>
      <c r="N25" s="50"/>
    </row>
    <row r="26" spans="2:14">
      <c r="B26" s="2">
        <v>14</v>
      </c>
      <c r="C26" s="8" t="s">
        <v>102</v>
      </c>
      <c r="E26" s="56">
        <v>31691462</v>
      </c>
      <c r="F26" s="56">
        <v>0</v>
      </c>
      <c r="G26" s="56">
        <v>31691462</v>
      </c>
      <c r="I26" s="56">
        <v>651097</v>
      </c>
      <c r="J26" s="56">
        <v>0</v>
      </c>
      <c r="K26" s="56">
        <v>651097</v>
      </c>
      <c r="M26" s="56">
        <v>31040365</v>
      </c>
      <c r="N26" s="51" t="s">
        <v>39</v>
      </c>
    </row>
    <row r="27" spans="2:14">
      <c r="B27" s="10">
        <v>15</v>
      </c>
      <c r="C27" s="11" t="s">
        <v>103</v>
      </c>
      <c r="E27" s="189">
        <v>0</v>
      </c>
      <c r="F27" s="189">
        <v>0</v>
      </c>
      <c r="G27" s="189">
        <v>0</v>
      </c>
      <c r="I27" s="189">
        <v>155616769.70000002</v>
      </c>
      <c r="J27" s="189">
        <v>-155616769.70000002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>
        <v>0</v>
      </c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21337056.060000002</v>
      </c>
      <c r="F29" s="46">
        <v>0</v>
      </c>
      <c r="G29" s="46">
        <v>21337056.060000002</v>
      </c>
      <c r="I29" s="46">
        <v>22210734.760000002</v>
      </c>
      <c r="J29" s="46">
        <v>0</v>
      </c>
      <c r="K29" s="46">
        <v>22210734.760000002</v>
      </c>
      <c r="M29" s="46">
        <v>-873678.69999999925</v>
      </c>
      <c r="N29" s="45"/>
    </row>
    <row r="30" spans="2:14">
      <c r="B30" s="10">
        <v>17</v>
      </c>
      <c r="C30" s="11" t="s">
        <v>58</v>
      </c>
      <c r="E30" s="189">
        <v>21337056.060000002</v>
      </c>
      <c r="F30" s="189">
        <v>0</v>
      </c>
      <c r="G30" s="189">
        <v>21337056.060000002</v>
      </c>
      <c r="I30" s="189">
        <v>22210734.760000002</v>
      </c>
      <c r="J30" s="189">
        <v>0</v>
      </c>
      <c r="K30" s="189">
        <v>22210734.760000002</v>
      </c>
      <c r="M30" s="189">
        <v>-873678.69999999925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1366602609.4199998</v>
      </c>
      <c r="F37" s="30">
        <v>0</v>
      </c>
      <c r="G37" s="30">
        <v>1366602609.4199998</v>
      </c>
      <c r="I37" s="30">
        <v>2680183750.2800002</v>
      </c>
      <c r="J37" s="30">
        <v>-509013491.94000006</v>
      </c>
      <c r="K37" s="30">
        <v>2171170258.3400002</v>
      </c>
      <c r="M37" s="30">
        <v>-804567648.92000008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128"/>
      <c r="G42" s="178"/>
      <c r="J42" s="221" t="s">
        <v>205</v>
      </c>
      <c r="K42" s="221"/>
      <c r="L42" s="221"/>
      <c r="M42" s="221"/>
      <c r="N42" s="144" t="s">
        <v>32</v>
      </c>
    </row>
    <row r="43" spans="1:14" hidden="1">
      <c r="E43" s="127"/>
      <c r="F43" s="91"/>
      <c r="G43" s="178"/>
      <c r="J43" s="221" t="s">
        <v>208</v>
      </c>
      <c r="K43" s="221"/>
      <c r="L43" s="221"/>
      <c r="M43" s="221"/>
      <c r="N43" s="144" t="s">
        <v>26</v>
      </c>
    </row>
    <row r="44" spans="1:14" hidden="1">
      <c r="E44" s="88"/>
      <c r="F44" s="90"/>
      <c r="G44" s="178"/>
      <c r="J44" s="221" t="s">
        <v>207</v>
      </c>
      <c r="K44" s="221"/>
      <c r="L44" s="221"/>
      <c r="M44" s="221"/>
      <c r="N44" s="144" t="s">
        <v>26</v>
      </c>
    </row>
    <row r="45" spans="1:14" hidden="1">
      <c r="E45" s="88"/>
      <c r="F45" s="90"/>
      <c r="G45" s="178"/>
      <c r="J45" s="221" t="s">
        <v>206</v>
      </c>
      <c r="K45" s="221"/>
      <c r="L45" s="221"/>
      <c r="M45" s="221"/>
      <c r="N45" s="144" t="s">
        <v>32</v>
      </c>
    </row>
    <row r="46" spans="1:14" hidden="1">
      <c r="E46" s="88"/>
      <c r="F46" s="128"/>
      <c r="G46" s="93"/>
      <c r="J46" s="221" t="s">
        <v>206</v>
      </c>
      <c r="K46" s="221"/>
      <c r="L46" s="221"/>
      <c r="M46" s="221"/>
      <c r="N46" s="144" t="s">
        <v>32</v>
      </c>
    </row>
    <row r="47" spans="1:14" hidden="1"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E48" s="88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02" priority="10" operator="containsText" text="ERROR">
      <formula>NOT(ISERROR(SEARCH("ERROR",F38)))</formula>
    </cfRule>
  </conditionalFormatting>
  <conditionalFormatting sqref="J38">
    <cfRule type="containsText" dxfId="201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F24" zoomScaleNormal="100" workbookViewId="0">
      <selection activeCell="F728" sqref="F728"/>
    </sheetView>
  </sheetViews>
  <sheetFormatPr defaultColWidth="11.54296875" defaultRowHeight="10"/>
  <cols>
    <col min="1" max="1" width="4.17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196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68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1173063398.6000001</v>
      </c>
      <c r="F10" s="73">
        <v>0</v>
      </c>
      <c r="G10" s="73">
        <v>1173063398.6000001</v>
      </c>
      <c r="I10" s="73">
        <v>1980767120</v>
      </c>
      <c r="J10" s="73">
        <v>-798658559.4000001</v>
      </c>
      <c r="K10" s="73">
        <v>1182108560.5999999</v>
      </c>
      <c r="M10" s="73">
        <v>-9045162</v>
      </c>
      <c r="N10" s="194"/>
    </row>
    <row r="11" spans="2:14" ht="44.25" customHeight="1">
      <c r="B11" s="220" t="s">
        <v>88</v>
      </c>
      <c r="C11" s="220"/>
      <c r="E11" s="46">
        <v>1173063398.6000001</v>
      </c>
      <c r="F11" s="46">
        <v>-53168914.600000001</v>
      </c>
      <c r="G11" s="46">
        <v>1119894484.0000002</v>
      </c>
      <c r="I11" s="46">
        <v>1128644399</v>
      </c>
      <c r="J11" s="46">
        <v>0</v>
      </c>
      <c r="K11" s="46">
        <v>1128644399</v>
      </c>
      <c r="M11" s="46">
        <v>-8749915</v>
      </c>
      <c r="N11" s="45"/>
    </row>
    <row r="12" spans="2:14">
      <c r="B12" s="10">
        <v>1</v>
      </c>
      <c r="C12" s="11" t="s">
        <v>89</v>
      </c>
      <c r="E12" s="189">
        <v>21771534</v>
      </c>
      <c r="F12" s="189">
        <v>0</v>
      </c>
      <c r="G12" s="189">
        <v>21771534</v>
      </c>
      <c r="I12" s="189"/>
      <c r="J12" s="189">
        <v>21771534</v>
      </c>
      <c r="K12" s="189">
        <v>21771534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>
        <v>21771534</v>
      </c>
      <c r="J13" s="56">
        <v>-21771534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241283234.84</v>
      </c>
      <c r="F14" s="189">
        <v>0</v>
      </c>
      <c r="G14" s="189">
        <v>241283234.84</v>
      </c>
      <c r="I14" s="189">
        <v>244259977.84</v>
      </c>
      <c r="J14" s="189">
        <v>0</v>
      </c>
      <c r="K14" s="189">
        <v>244259977.84</v>
      </c>
      <c r="M14" s="189">
        <v>-2976743</v>
      </c>
      <c r="N14" s="50" t="s">
        <v>75</v>
      </c>
    </row>
    <row r="15" spans="2:14">
      <c r="B15" s="2">
        <v>4</v>
      </c>
      <c r="C15" s="8" t="s">
        <v>92</v>
      </c>
      <c r="E15" s="56">
        <v>74589730.38000001</v>
      </c>
      <c r="F15" s="56">
        <v>0</v>
      </c>
      <c r="G15" s="56">
        <v>74589730.38000001</v>
      </c>
      <c r="I15" s="56">
        <v>74589730.38000001</v>
      </c>
      <c r="J15" s="56">
        <v>0</v>
      </c>
      <c r="K15" s="56">
        <v>74589730.38000001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85136328.38000001</v>
      </c>
      <c r="F16" s="189">
        <v>-53168914.600000001</v>
      </c>
      <c r="G16" s="189">
        <v>31967413.780000009</v>
      </c>
      <c r="I16" s="189">
        <v>31967413.780000001</v>
      </c>
      <c r="J16" s="189">
        <v>0</v>
      </c>
      <c r="K16" s="189">
        <v>31967413.780000001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16200000</v>
      </c>
      <c r="F17" s="56">
        <v>0</v>
      </c>
      <c r="G17" s="56">
        <v>16200000</v>
      </c>
      <c r="I17" s="56">
        <v>16200000</v>
      </c>
      <c r="J17" s="56">
        <v>0</v>
      </c>
      <c r="K17" s="56">
        <v>16200000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10013741.98</v>
      </c>
      <c r="F18" s="189">
        <v>0</v>
      </c>
      <c r="G18" s="189">
        <v>10013741.98</v>
      </c>
      <c r="I18" s="189">
        <v>10013741.98</v>
      </c>
      <c r="J18" s="189">
        <v>0</v>
      </c>
      <c r="K18" s="189">
        <v>10013741.98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724068829.0200001</v>
      </c>
      <c r="F19" s="56">
        <v>0</v>
      </c>
      <c r="G19" s="56">
        <v>724068829.0200001</v>
      </c>
      <c r="I19" s="56">
        <v>725371046.0200001</v>
      </c>
      <c r="J19" s="56">
        <v>0</v>
      </c>
      <c r="K19" s="56">
        <v>725371046.0200001</v>
      </c>
      <c r="M19" s="56">
        <v>-1302217</v>
      </c>
      <c r="N19" s="51" t="s">
        <v>75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>
        <v>4470955</v>
      </c>
      <c r="J22" s="189">
        <v>0</v>
      </c>
      <c r="K22" s="189">
        <v>4470955</v>
      </c>
      <c r="M22" s="189">
        <v>-4470955</v>
      </c>
      <c r="N22" s="50" t="s">
        <v>75</v>
      </c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798658559.4000001</v>
      </c>
      <c r="J23" s="46">
        <v>-798658559.4000001</v>
      </c>
      <c r="K23" s="46">
        <v>0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/>
      <c r="J24" s="56">
        <v>0</v>
      </c>
      <c r="K24" s="56">
        <v>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724068829.0200001</v>
      </c>
      <c r="J25" s="189">
        <v>-724068829.0200001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74589730.38000001</v>
      </c>
      <c r="J27" s="189">
        <v>-74589730.38000001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53168914.600000001</v>
      </c>
      <c r="G29" s="46">
        <v>53168914.600000001</v>
      </c>
      <c r="I29" s="46">
        <v>53464161.600000001</v>
      </c>
      <c r="J29" s="46">
        <v>0</v>
      </c>
      <c r="K29" s="46">
        <v>53464161.600000001</v>
      </c>
      <c r="M29" s="46">
        <v>-295247</v>
      </c>
      <c r="N29" s="45"/>
    </row>
    <row r="30" spans="2:14">
      <c r="B30" s="10">
        <v>17</v>
      </c>
      <c r="C30" s="11" t="s">
        <v>58</v>
      </c>
      <c r="E30" s="189"/>
      <c r="F30" s="189">
        <v>53168914.600000001</v>
      </c>
      <c r="G30" s="189">
        <v>53168914.600000001</v>
      </c>
      <c r="I30" s="189">
        <v>53464161.600000001</v>
      </c>
      <c r="J30" s="189">
        <v>0</v>
      </c>
      <c r="K30" s="189">
        <v>53464161.600000001</v>
      </c>
      <c r="M30" s="189">
        <v>-295247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1173063398.6000001</v>
      </c>
      <c r="F37" s="30">
        <v>0</v>
      </c>
      <c r="G37" s="30">
        <v>1173063398.6000001</v>
      </c>
      <c r="I37" s="30">
        <v>1980767120</v>
      </c>
      <c r="J37" s="30">
        <v>-798658559.4000001</v>
      </c>
      <c r="K37" s="30">
        <v>1182108560.5999999</v>
      </c>
      <c r="M37" s="30">
        <v>-9045162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210</v>
      </c>
      <c r="C42" s="121" t="s">
        <v>26</v>
      </c>
      <c r="E42" s="88"/>
      <c r="F42" s="128"/>
      <c r="G42" s="176">
        <v>-46815562.600000001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117" t="s">
        <v>210</v>
      </c>
      <c r="C43" s="121" t="s">
        <v>26</v>
      </c>
      <c r="E43" s="88"/>
      <c r="F43" s="128"/>
      <c r="G43" s="176">
        <v>-6353352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A44" s="117" t="s">
        <v>204</v>
      </c>
      <c r="C44" s="121" t="s">
        <v>26</v>
      </c>
      <c r="E44" s="88"/>
      <c r="F44" s="128"/>
      <c r="G44" s="176">
        <v>46815562.600000001</v>
      </c>
      <c r="J44" s="221" t="s">
        <v>206</v>
      </c>
      <c r="K44" s="221"/>
      <c r="L44" s="221"/>
      <c r="M44" s="221"/>
      <c r="N44" s="144" t="s">
        <v>32</v>
      </c>
    </row>
    <row r="45" spans="1:14" hidden="1">
      <c r="A45" s="117" t="s">
        <v>204</v>
      </c>
      <c r="C45" s="121" t="s">
        <v>26</v>
      </c>
      <c r="E45" s="88"/>
      <c r="F45" s="128"/>
      <c r="G45" s="176">
        <v>6353352</v>
      </c>
      <c r="J45" s="221" t="s">
        <v>205</v>
      </c>
      <c r="K45" s="221"/>
      <c r="L45" s="221"/>
      <c r="M45" s="221"/>
      <c r="N45" s="144" t="s">
        <v>32</v>
      </c>
    </row>
    <row r="46" spans="1:14" hidden="1"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E48" s="88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idden="1">
      <c r="E51" s="88"/>
      <c r="F51" s="128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autoFilter ref="J41:N71">
    <filterColumn colId="0" showButton="0"/>
    <filterColumn colId="1" showButton="0"/>
    <filterColumn colId="2" showButton="0"/>
  </autoFilter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200" priority="10" operator="containsText" text="ERROR">
      <formula>NOT(ISERROR(SEARCH("ERROR",F38)))</formula>
    </cfRule>
  </conditionalFormatting>
  <conditionalFormatting sqref="J38">
    <cfRule type="containsText" dxfId="199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4" zoomScaleNormal="100" workbookViewId="0">
      <selection activeCell="F728" sqref="F728"/>
    </sheetView>
  </sheetViews>
  <sheetFormatPr defaultColWidth="11.54296875" defaultRowHeight="10"/>
  <cols>
    <col min="1" max="1" width="5.4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197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164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1134512715.5599999</v>
      </c>
      <c r="F10" s="73">
        <v>46000000</v>
      </c>
      <c r="G10" s="73">
        <v>1180512715.5600002</v>
      </c>
      <c r="I10" s="73">
        <v>1332016503.7600002</v>
      </c>
      <c r="J10" s="73">
        <v>-148278589.20000002</v>
      </c>
      <c r="K10" s="73">
        <v>1183737914.5600002</v>
      </c>
      <c r="M10" s="73">
        <v>-3225199</v>
      </c>
      <c r="N10" s="194"/>
    </row>
    <row r="11" spans="2:14" ht="44.25" customHeight="1">
      <c r="B11" s="220" t="s">
        <v>88</v>
      </c>
      <c r="C11" s="220"/>
      <c r="E11" s="46">
        <v>1134512715.5599999</v>
      </c>
      <c r="F11" s="46">
        <v>25071507.579999998</v>
      </c>
      <c r="G11" s="46">
        <v>1159584223.1400001</v>
      </c>
      <c r="I11" s="46">
        <v>1162734420.1400001</v>
      </c>
      <c r="J11" s="46">
        <v>0</v>
      </c>
      <c r="K11" s="46">
        <v>1162734420.1400001</v>
      </c>
      <c r="M11" s="46">
        <v>-3150197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126300</v>
      </c>
      <c r="F13" s="56">
        <v>0</v>
      </c>
      <c r="G13" s="56">
        <v>126300</v>
      </c>
      <c r="I13" s="56">
        <v>1263000</v>
      </c>
      <c r="J13" s="56">
        <v>0</v>
      </c>
      <c r="K13" s="56">
        <v>1263000</v>
      </c>
      <c r="M13" s="56">
        <v>-1136700</v>
      </c>
      <c r="N13" s="51" t="s">
        <v>75</v>
      </c>
    </row>
    <row r="14" spans="2:14">
      <c r="B14" s="10">
        <v>3</v>
      </c>
      <c r="C14" s="11" t="s">
        <v>91</v>
      </c>
      <c r="E14" s="189">
        <v>512780219.44000006</v>
      </c>
      <c r="F14" s="189">
        <v>0</v>
      </c>
      <c r="G14" s="189">
        <v>512780219.44000006</v>
      </c>
      <c r="I14" s="189">
        <v>514402426.44000006</v>
      </c>
      <c r="J14" s="189">
        <v>0</v>
      </c>
      <c r="K14" s="189">
        <v>514402426.44000006</v>
      </c>
      <c r="M14" s="189">
        <v>-1622207</v>
      </c>
      <c r="N14" s="50" t="s">
        <v>75</v>
      </c>
    </row>
    <row r="15" spans="2:14">
      <c r="B15" s="2">
        <v>4</v>
      </c>
      <c r="C15" s="8" t="s">
        <v>92</v>
      </c>
      <c r="E15" s="56">
        <v>161882290.82000002</v>
      </c>
      <c r="F15" s="56">
        <v>0</v>
      </c>
      <c r="G15" s="56">
        <v>161882290.82000002</v>
      </c>
      <c r="I15" s="56">
        <v>161882290.82000002</v>
      </c>
      <c r="J15" s="56">
        <v>0</v>
      </c>
      <c r="K15" s="56">
        <v>161882290.82000002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69377931.400000006</v>
      </c>
      <c r="F16" s="189">
        <v>0</v>
      </c>
      <c r="G16" s="189">
        <v>69377931.400000006</v>
      </c>
      <c r="I16" s="189">
        <v>69377931.400000006</v>
      </c>
      <c r="J16" s="189">
        <v>0</v>
      </c>
      <c r="K16" s="189">
        <v>69377931.400000006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20813379.420000002</v>
      </c>
      <c r="F17" s="56">
        <v>25186620.579999998</v>
      </c>
      <c r="G17" s="56">
        <v>46000000</v>
      </c>
      <c r="I17" s="56">
        <v>46000000</v>
      </c>
      <c r="J17" s="56">
        <v>0</v>
      </c>
      <c r="K17" s="56">
        <v>46000000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20928492.420000002</v>
      </c>
      <c r="F18" s="189">
        <v>-115113</v>
      </c>
      <c r="G18" s="189">
        <v>20813379.420000002</v>
      </c>
      <c r="I18" s="189">
        <v>20813379.420000002</v>
      </c>
      <c r="J18" s="189">
        <v>0</v>
      </c>
      <c r="K18" s="189">
        <v>20813379.420000002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348604102.06</v>
      </c>
      <c r="F19" s="56">
        <v>0</v>
      </c>
      <c r="G19" s="56">
        <v>348604102.06</v>
      </c>
      <c r="I19" s="56">
        <v>348995392.06</v>
      </c>
      <c r="J19" s="56">
        <v>0</v>
      </c>
      <c r="K19" s="56">
        <v>348995392.06</v>
      </c>
      <c r="M19" s="56">
        <v>-391290</v>
      </c>
      <c r="N19" s="51" t="s">
        <v>75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0</v>
      </c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0</v>
      </c>
      <c r="F23" s="46">
        <v>0</v>
      </c>
      <c r="G23" s="46">
        <v>0</v>
      </c>
      <c r="I23" s="46">
        <v>148278589.20000002</v>
      </c>
      <c r="J23" s="46">
        <v>-148278589.20000002</v>
      </c>
      <c r="K23" s="46">
        <v>0</v>
      </c>
      <c r="M23" s="46">
        <v>0</v>
      </c>
      <c r="N23" s="45"/>
    </row>
    <row r="24" spans="2:14">
      <c r="B24" s="2">
        <v>12</v>
      </c>
      <c r="C24" s="8" t="s">
        <v>100</v>
      </c>
      <c r="E24" s="56"/>
      <c r="F24" s="56">
        <v>0</v>
      </c>
      <c r="G24" s="56">
        <v>0</v>
      </c>
      <c r="I24" s="56"/>
      <c r="J24" s="56">
        <v>0</v>
      </c>
      <c r="K24" s="56">
        <v>0</v>
      </c>
      <c r="M24" s="56">
        <v>0</v>
      </c>
      <c r="N24" s="51"/>
    </row>
    <row r="25" spans="2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/>
      <c r="J25" s="189">
        <v>0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>
        <v>148278589.20000002</v>
      </c>
      <c r="J27" s="189">
        <v>-148278589.20000002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0</v>
      </c>
      <c r="F29" s="46">
        <v>20928492.420000002</v>
      </c>
      <c r="G29" s="46">
        <v>20928492.420000002</v>
      </c>
      <c r="I29" s="46">
        <v>21003494.420000002</v>
      </c>
      <c r="J29" s="46">
        <v>0</v>
      </c>
      <c r="K29" s="46">
        <v>21003494.420000002</v>
      </c>
      <c r="M29" s="46">
        <v>-75002</v>
      </c>
      <c r="N29" s="45"/>
    </row>
    <row r="30" spans="2:14">
      <c r="B30" s="10">
        <v>17</v>
      </c>
      <c r="C30" s="11" t="s">
        <v>58</v>
      </c>
      <c r="E30" s="189"/>
      <c r="F30" s="189">
        <v>20928492.420000002</v>
      </c>
      <c r="G30" s="189">
        <v>20928492.420000002</v>
      </c>
      <c r="I30" s="189">
        <v>21003494.420000002</v>
      </c>
      <c r="J30" s="189">
        <v>0</v>
      </c>
      <c r="K30" s="189">
        <v>21003494.420000002</v>
      </c>
      <c r="M30" s="189">
        <v>-75002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1134512715.5599999</v>
      </c>
      <c r="F37" s="30">
        <v>46000000</v>
      </c>
      <c r="G37" s="30">
        <v>1180512715.5600002</v>
      </c>
      <c r="I37" s="30">
        <v>1332016503.7600002</v>
      </c>
      <c r="J37" s="30">
        <v>-148278589.20000002</v>
      </c>
      <c r="K37" s="30">
        <v>1183737914.5600002</v>
      </c>
      <c r="M37" s="30">
        <v>-3225199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212</v>
      </c>
      <c r="C42" s="121" t="s">
        <v>26</v>
      </c>
      <c r="E42" s="88"/>
      <c r="F42" s="128"/>
      <c r="G42" s="176">
        <v>-20813379.420000002</v>
      </c>
      <c r="J42" s="221" t="s">
        <v>205</v>
      </c>
      <c r="K42" s="221"/>
      <c r="L42" s="221"/>
      <c r="M42" s="221"/>
      <c r="N42" s="144" t="s">
        <v>32</v>
      </c>
    </row>
    <row r="43" spans="1:14" hidden="1">
      <c r="A43" s="117" t="s">
        <v>204</v>
      </c>
      <c r="C43" s="121" t="s">
        <v>26</v>
      </c>
      <c r="E43" s="88"/>
      <c r="F43" s="128"/>
      <c r="G43" s="176">
        <v>20813379.420000002</v>
      </c>
      <c r="J43" s="221"/>
      <c r="K43" s="221"/>
      <c r="L43" s="221"/>
      <c r="M43" s="221"/>
      <c r="N43" s="144"/>
    </row>
    <row r="44" spans="1:14" hidden="1">
      <c r="A44" s="117" t="s">
        <v>203</v>
      </c>
      <c r="C44" s="121" t="s">
        <v>26</v>
      </c>
      <c r="E44" s="88"/>
      <c r="F44" s="128"/>
      <c r="G44" s="176">
        <v>-115113</v>
      </c>
      <c r="J44" s="221"/>
      <c r="K44" s="221"/>
      <c r="L44" s="221"/>
      <c r="M44" s="221"/>
      <c r="N44" s="144"/>
    </row>
    <row r="45" spans="1:14" hidden="1">
      <c r="A45" s="117" t="s">
        <v>204</v>
      </c>
      <c r="C45" s="121" t="s">
        <v>26</v>
      </c>
      <c r="E45" s="88"/>
      <c r="F45" s="128"/>
      <c r="G45" s="176">
        <v>115113</v>
      </c>
      <c r="J45" s="221"/>
      <c r="K45" s="221"/>
      <c r="L45" s="221"/>
      <c r="M45" s="221"/>
      <c r="N45" s="144"/>
    </row>
    <row r="46" spans="1:14" hidden="1">
      <c r="A46" s="117" t="s">
        <v>212</v>
      </c>
      <c r="C46" s="121" t="s">
        <v>9</v>
      </c>
      <c r="E46" s="88"/>
      <c r="F46" s="128"/>
      <c r="G46" s="176">
        <v>46000000</v>
      </c>
      <c r="J46" s="221"/>
      <c r="K46" s="221"/>
      <c r="L46" s="221"/>
      <c r="M46" s="221"/>
      <c r="N46" s="144"/>
    </row>
    <row r="47" spans="1:14" hidden="1"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E48" s="88"/>
      <c r="F48" s="128"/>
      <c r="G48" s="56"/>
      <c r="J48" s="221"/>
      <c r="K48" s="221"/>
      <c r="L48" s="221"/>
      <c r="M48" s="221"/>
      <c r="N48" s="144"/>
    </row>
    <row r="49" spans="5:14" hidden="1">
      <c r="E49" s="88"/>
      <c r="F49" s="205"/>
      <c r="G49" s="56"/>
      <c r="J49" s="221"/>
      <c r="K49" s="221"/>
      <c r="L49" s="221"/>
      <c r="M49" s="221"/>
      <c r="N49" s="144"/>
    </row>
    <row r="50" spans="5:14" hidden="1">
      <c r="E50" s="88"/>
      <c r="F50" s="128"/>
      <c r="G50" s="56"/>
      <c r="J50" s="221"/>
      <c r="K50" s="221"/>
      <c r="L50" s="221"/>
      <c r="M50" s="221"/>
      <c r="N50" s="144"/>
    </row>
    <row r="51" spans="5:14" ht="10.5" hidden="1">
      <c r="E51" s="88"/>
      <c r="F51" s="206"/>
      <c r="G51" s="56"/>
      <c r="J51" s="221"/>
      <c r="K51" s="221"/>
      <c r="L51" s="221"/>
      <c r="M51" s="221"/>
      <c r="N51" s="144"/>
    </row>
    <row r="52" spans="5:14" hidden="1">
      <c r="E52" s="88"/>
      <c r="F52" s="128"/>
      <c r="G52" s="56"/>
      <c r="J52" s="221"/>
      <c r="K52" s="221"/>
      <c r="L52" s="221"/>
      <c r="M52" s="221"/>
      <c r="N52" s="144"/>
    </row>
    <row r="53" spans="5:14" hidden="1">
      <c r="E53" s="88"/>
      <c r="F53" s="128"/>
      <c r="G53" s="56"/>
      <c r="J53" s="221"/>
      <c r="K53" s="221"/>
      <c r="L53" s="221"/>
      <c r="M53" s="221"/>
      <c r="N53" s="144"/>
    </row>
    <row r="54" spans="5:14" hidden="1">
      <c r="E54" s="88"/>
      <c r="F54" s="128"/>
      <c r="G54" s="56"/>
      <c r="J54" s="221"/>
      <c r="K54" s="221"/>
      <c r="L54" s="221"/>
      <c r="M54" s="221"/>
      <c r="N54" s="144"/>
    </row>
    <row r="55" spans="5:14" hidden="1">
      <c r="E55" s="88"/>
      <c r="F55" s="128"/>
      <c r="G55" s="56"/>
      <c r="J55" s="221"/>
      <c r="K55" s="221"/>
      <c r="L55" s="221"/>
      <c r="M55" s="221"/>
      <c r="N55" s="144"/>
    </row>
    <row r="56" spans="5:14" hidden="1">
      <c r="E56" s="88"/>
      <c r="F56" s="128"/>
      <c r="G56" s="56"/>
      <c r="J56" s="221"/>
      <c r="K56" s="221"/>
      <c r="L56" s="221"/>
      <c r="M56" s="221"/>
      <c r="N56" s="144"/>
    </row>
    <row r="57" spans="5:14" hidden="1">
      <c r="E57" s="88"/>
      <c r="F57" s="128"/>
      <c r="G57" s="56"/>
      <c r="J57" s="221"/>
      <c r="K57" s="221"/>
      <c r="L57" s="221"/>
      <c r="M57" s="221"/>
      <c r="N57" s="144"/>
    </row>
    <row r="58" spans="5:14" hidden="1">
      <c r="E58" s="88"/>
      <c r="F58" s="128"/>
      <c r="G58" s="56"/>
      <c r="J58" s="221"/>
      <c r="K58" s="221"/>
      <c r="L58" s="221"/>
      <c r="M58" s="221"/>
      <c r="N58" s="144"/>
    </row>
    <row r="59" spans="5:14" hidden="1">
      <c r="E59" s="88"/>
      <c r="F59" s="128"/>
      <c r="G59" s="56"/>
      <c r="J59" s="221"/>
      <c r="K59" s="221"/>
      <c r="L59" s="221"/>
      <c r="M59" s="221"/>
      <c r="N59" s="144"/>
    </row>
    <row r="60" spans="5:14" hidden="1">
      <c r="E60" s="88"/>
      <c r="F60" s="128"/>
      <c r="G60" s="56"/>
      <c r="J60" s="221"/>
      <c r="K60" s="221"/>
      <c r="L60" s="221"/>
      <c r="M60" s="221"/>
      <c r="N60" s="144"/>
    </row>
    <row r="61" spans="5:14" hidden="1">
      <c r="E61" s="88"/>
      <c r="F61" s="128"/>
      <c r="G61" s="56"/>
      <c r="J61" s="221"/>
      <c r="K61" s="221"/>
      <c r="L61" s="221"/>
      <c r="M61" s="221"/>
      <c r="N61" s="144"/>
    </row>
    <row r="62" spans="5:14" hidden="1">
      <c r="E62" s="88"/>
      <c r="F62" s="128"/>
      <c r="G62" s="56"/>
      <c r="J62" s="221"/>
      <c r="K62" s="221"/>
      <c r="L62" s="221"/>
      <c r="M62" s="221"/>
      <c r="N62" s="144"/>
    </row>
    <row r="63" spans="5:14" hidden="1">
      <c r="E63" s="88"/>
      <c r="F63" s="128"/>
      <c r="G63" s="56"/>
      <c r="J63" s="221"/>
      <c r="K63" s="221"/>
      <c r="L63" s="221"/>
      <c r="M63" s="221"/>
      <c r="N63" s="144"/>
    </row>
    <row r="64" spans="5:14" hidden="1">
      <c r="E64" s="88"/>
      <c r="F64" s="128"/>
      <c r="G64" s="56"/>
      <c r="J64" s="221"/>
      <c r="K64" s="221"/>
      <c r="L64" s="221"/>
      <c r="M64" s="221"/>
      <c r="N64" s="144"/>
    </row>
    <row r="65" spans="5:14" hidden="1">
      <c r="E65" s="88"/>
      <c r="F65" s="128"/>
      <c r="G65" s="56"/>
      <c r="J65" s="221"/>
      <c r="K65" s="221"/>
      <c r="L65" s="221"/>
      <c r="M65" s="221"/>
      <c r="N65" s="144"/>
    </row>
    <row r="66" spans="5:14" hidden="1">
      <c r="E66" s="88"/>
      <c r="F66" s="128"/>
      <c r="G66" s="56"/>
      <c r="J66" s="221"/>
      <c r="K66" s="221"/>
      <c r="L66" s="221"/>
      <c r="M66" s="221"/>
      <c r="N66" s="144"/>
    </row>
    <row r="67" spans="5:14" hidden="1">
      <c r="E67" s="88"/>
      <c r="F67" s="128"/>
      <c r="G67" s="56"/>
      <c r="J67" s="221"/>
      <c r="K67" s="221"/>
      <c r="L67" s="221"/>
      <c r="M67" s="221"/>
      <c r="N67" s="144"/>
    </row>
    <row r="68" spans="5:14" hidden="1">
      <c r="E68" s="88"/>
      <c r="F68" s="128"/>
      <c r="G68" s="56"/>
      <c r="J68" s="221"/>
      <c r="K68" s="221"/>
      <c r="L68" s="221"/>
      <c r="M68" s="221"/>
      <c r="N68" s="144"/>
    </row>
    <row r="69" spans="5:14" hidden="1">
      <c r="E69" s="88"/>
      <c r="F69" s="128"/>
      <c r="G69" s="56"/>
      <c r="J69" s="221"/>
      <c r="K69" s="221"/>
      <c r="L69" s="221"/>
      <c r="M69" s="221"/>
      <c r="N69" s="144"/>
    </row>
    <row r="70" spans="5:14" hidden="1">
      <c r="E70" s="88"/>
      <c r="F70" s="128"/>
      <c r="G70" s="56"/>
      <c r="J70" s="221"/>
      <c r="K70" s="221"/>
      <c r="L70" s="221"/>
      <c r="M70" s="221"/>
      <c r="N70" s="144"/>
    </row>
    <row r="71" spans="5:14" hidden="1">
      <c r="E71" s="88"/>
      <c r="F71" s="128"/>
      <c r="G71" s="56"/>
      <c r="J71" s="221"/>
      <c r="K71" s="221"/>
      <c r="L71" s="221"/>
      <c r="M71" s="221"/>
      <c r="N71" s="144"/>
    </row>
    <row r="72" spans="5:14" hidden="1">
      <c r="E72" s="88"/>
      <c r="F72" s="128"/>
      <c r="G72" s="56"/>
      <c r="J72" s="221"/>
      <c r="K72" s="221"/>
      <c r="L72" s="221"/>
      <c r="M72" s="221"/>
      <c r="N72" s="144"/>
    </row>
    <row r="73" spans="5:14" hidden="1">
      <c r="E73" s="88"/>
      <c r="F73" s="128"/>
      <c r="G73" s="56"/>
      <c r="J73" s="221"/>
      <c r="K73" s="221"/>
      <c r="L73" s="221"/>
      <c r="M73" s="221"/>
      <c r="N73" s="144"/>
    </row>
    <row r="74" spans="5:14" hidden="1">
      <c r="E74" s="88"/>
      <c r="F74" s="128"/>
      <c r="G74" s="56"/>
      <c r="J74" s="221"/>
      <c r="K74" s="221"/>
      <c r="L74" s="221"/>
      <c r="M74" s="221"/>
      <c r="N74" s="144"/>
    </row>
    <row r="75" spans="5:14" hidden="1">
      <c r="E75" s="88"/>
      <c r="F75" s="128"/>
      <c r="G75" s="56"/>
      <c r="J75" s="221"/>
      <c r="K75" s="221"/>
      <c r="L75" s="221"/>
      <c r="M75" s="221"/>
      <c r="N75" s="144"/>
    </row>
    <row r="76" spans="5:14" hidden="1">
      <c r="E76" s="88"/>
      <c r="F76" s="128"/>
      <c r="G76" s="56"/>
      <c r="J76" s="221"/>
      <c r="K76" s="221"/>
      <c r="L76" s="221"/>
      <c r="M76" s="221"/>
      <c r="N76" s="144"/>
    </row>
    <row r="77" spans="5:14" hidden="1">
      <c r="E77" s="88"/>
      <c r="F77" s="128"/>
      <c r="G77" s="56"/>
      <c r="J77" s="221"/>
      <c r="K77" s="221"/>
      <c r="L77" s="221"/>
      <c r="M77" s="221"/>
      <c r="N77" s="144"/>
    </row>
    <row r="78" spans="5:14" hidden="1">
      <c r="E78" s="88"/>
      <c r="F78" s="128"/>
      <c r="G78" s="56"/>
      <c r="J78" s="221"/>
      <c r="K78" s="221"/>
      <c r="L78" s="221"/>
      <c r="M78" s="221"/>
      <c r="N78" s="144"/>
    </row>
    <row r="79" spans="5:14" hidden="1">
      <c r="E79" s="88"/>
      <c r="F79" s="128"/>
      <c r="G79" s="56"/>
      <c r="J79" s="221"/>
      <c r="K79" s="221"/>
      <c r="L79" s="221"/>
      <c r="M79" s="221"/>
      <c r="N79" s="144"/>
    </row>
    <row r="80" spans="5:14" hidden="1">
      <c r="E80" s="88"/>
      <c r="F80" s="128"/>
      <c r="G80" s="56"/>
      <c r="J80" s="221"/>
      <c r="K80" s="221"/>
      <c r="L80" s="221"/>
      <c r="M80" s="221"/>
      <c r="N80" s="144"/>
    </row>
    <row r="81" spans="5:14" hidden="1">
      <c r="E81" s="88"/>
      <c r="F81" s="128"/>
      <c r="G81" s="56"/>
      <c r="J81" s="221"/>
      <c r="K81" s="221"/>
      <c r="L81" s="221"/>
      <c r="M81" s="221"/>
      <c r="N81" s="144"/>
    </row>
    <row r="82" spans="5:14" hidden="1">
      <c r="E82" s="88"/>
      <c r="F82" s="128"/>
      <c r="G82" s="56"/>
      <c r="J82" s="221"/>
      <c r="K82" s="221"/>
      <c r="L82" s="221"/>
      <c r="M82" s="221"/>
      <c r="N82" s="144"/>
    </row>
    <row r="83" spans="5:14" hidden="1">
      <c r="E83" s="88"/>
      <c r="F83" s="128"/>
      <c r="G83" s="56"/>
      <c r="J83" s="221"/>
      <c r="K83" s="221"/>
      <c r="L83" s="221"/>
      <c r="M83" s="221"/>
      <c r="N83" s="144"/>
    </row>
    <row r="84" spans="5:14" hidden="1">
      <c r="E84" s="88"/>
      <c r="F84" s="128"/>
      <c r="G84" s="56"/>
      <c r="J84" s="221"/>
      <c r="K84" s="221"/>
      <c r="L84" s="221"/>
      <c r="M84" s="221"/>
      <c r="N84" s="144"/>
    </row>
    <row r="85" spans="5:14" hidden="1">
      <c r="E85" s="88"/>
      <c r="F85" s="128"/>
      <c r="G85" s="56"/>
      <c r="J85" s="221"/>
      <c r="K85" s="221"/>
      <c r="L85" s="221"/>
      <c r="M85" s="221"/>
      <c r="N85" s="144"/>
    </row>
    <row r="86" spans="5:14" hidden="1">
      <c r="E86" s="88"/>
      <c r="F86" s="128"/>
      <c r="G86" s="56"/>
      <c r="J86" s="221"/>
      <c r="K86" s="221"/>
      <c r="L86" s="221"/>
      <c r="M86" s="221"/>
      <c r="N86" s="144"/>
    </row>
    <row r="87" spans="5:14" hidden="1">
      <c r="E87" s="88"/>
      <c r="F87" s="128"/>
      <c r="G87" s="56"/>
      <c r="J87" s="221"/>
      <c r="K87" s="221"/>
      <c r="L87" s="221"/>
      <c r="M87" s="221"/>
      <c r="N87" s="144"/>
    </row>
    <row r="88" spans="5:14" hidden="1">
      <c r="E88" s="88"/>
      <c r="F88" s="128"/>
      <c r="G88" s="56"/>
      <c r="J88" s="221"/>
      <c r="K88" s="221"/>
      <c r="L88" s="221"/>
      <c r="M88" s="221"/>
      <c r="N88" s="144"/>
    </row>
    <row r="89" spans="5:14" hidden="1">
      <c r="E89" s="88"/>
      <c r="F89" s="128"/>
      <c r="G89" s="56"/>
      <c r="J89" s="221"/>
      <c r="K89" s="221"/>
      <c r="L89" s="221"/>
      <c r="M89" s="221"/>
      <c r="N89" s="144"/>
    </row>
    <row r="90" spans="5:14" hidden="1">
      <c r="E90" s="88"/>
      <c r="F90" s="128"/>
      <c r="G90" s="56"/>
      <c r="J90" s="221"/>
      <c r="K90" s="221"/>
      <c r="L90" s="221"/>
      <c r="M90" s="221"/>
      <c r="N90" s="144"/>
    </row>
    <row r="91" spans="5:14" hidden="1">
      <c r="E91" s="88"/>
      <c r="F91" s="128"/>
      <c r="G91" s="56"/>
      <c r="J91" s="221"/>
      <c r="K91" s="221"/>
      <c r="L91" s="221"/>
      <c r="M91" s="221"/>
      <c r="N91" s="144"/>
    </row>
    <row r="92" spans="5:14" hidden="1">
      <c r="E92" s="88"/>
      <c r="F92" s="128"/>
      <c r="G92" s="56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46000000</v>
      </c>
    </row>
    <row r="712" spans="5:14" hidden="1"/>
    <row r="713" spans="5:14" hidden="1">
      <c r="G713" s="121">
        <v>-450000</v>
      </c>
    </row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198" priority="10" operator="containsText" text="ERROR">
      <formula>NOT(ISERROR(SEARCH("ERROR",F38)))</formula>
    </cfRule>
  </conditionalFormatting>
  <conditionalFormatting sqref="J38">
    <cfRule type="containsText" dxfId="197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4" zoomScaleNormal="100" workbookViewId="0">
      <selection activeCell="F728" sqref="F728"/>
    </sheetView>
  </sheetViews>
  <sheetFormatPr defaultColWidth="11.54296875" defaultRowHeight="10"/>
  <cols>
    <col min="1" max="1" width="8.4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198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165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1132604180.6200001</v>
      </c>
      <c r="F10" s="73">
        <v>0</v>
      </c>
      <c r="G10" s="73">
        <v>1132604180.6200001</v>
      </c>
      <c r="I10" s="73">
        <v>1319916255.3600001</v>
      </c>
      <c r="J10" s="73">
        <v>-187308580.74000001</v>
      </c>
      <c r="K10" s="73">
        <v>1132607674.6200001</v>
      </c>
      <c r="M10" s="73">
        <v>-3494</v>
      </c>
      <c r="N10" s="194"/>
    </row>
    <row r="11" spans="2:14" ht="44.25" customHeight="1">
      <c r="B11" s="220" t="s">
        <v>88</v>
      </c>
      <c r="C11" s="220"/>
      <c r="E11" s="46">
        <v>1129510314.6200001</v>
      </c>
      <c r="F11" s="46">
        <v>-7397697.54</v>
      </c>
      <c r="G11" s="46">
        <v>1122112617.0800002</v>
      </c>
      <c r="I11" s="46">
        <v>1122112617.0800002</v>
      </c>
      <c r="J11" s="46">
        <v>0</v>
      </c>
      <c r="K11" s="46">
        <v>1122112617.0800002</v>
      </c>
      <c r="M11" s="46">
        <v>0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606373090</v>
      </c>
      <c r="F13" s="56">
        <v>0</v>
      </c>
      <c r="G13" s="56">
        <v>606373090</v>
      </c>
      <c r="I13" s="56">
        <v>606373090</v>
      </c>
      <c r="J13" s="56">
        <v>0</v>
      </c>
      <c r="K13" s="56">
        <v>606373090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256962315.68000001</v>
      </c>
      <c r="F14" s="189">
        <v>0</v>
      </c>
      <c r="G14" s="189">
        <v>256962315.68000001</v>
      </c>
      <c r="I14" s="189">
        <v>256962315.68000001</v>
      </c>
      <c r="J14" s="189">
        <v>0</v>
      </c>
      <c r="K14" s="189">
        <v>256962315.68000001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57540803.740000002</v>
      </c>
      <c r="F15" s="56">
        <v>0</v>
      </c>
      <c r="G15" s="56">
        <v>57540803.740000002</v>
      </c>
      <c r="I15" s="56">
        <v>57540803.740000002</v>
      </c>
      <c r="J15" s="56">
        <v>0</v>
      </c>
      <c r="K15" s="56">
        <v>57540803.740000002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24660344.460000001</v>
      </c>
      <c r="F16" s="189">
        <v>0</v>
      </c>
      <c r="G16" s="189">
        <v>24660344.460000001</v>
      </c>
      <c r="I16" s="189">
        <v>24660344.460000001</v>
      </c>
      <c r="J16" s="189">
        <v>0</v>
      </c>
      <c r="K16" s="189">
        <v>24660344.460000001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/>
      <c r="J17" s="56">
        <v>0</v>
      </c>
      <c r="K17" s="56">
        <v>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7397697.54</v>
      </c>
      <c r="F18" s="189">
        <v>0</v>
      </c>
      <c r="G18" s="189">
        <v>7397697.54</v>
      </c>
      <c r="I18" s="189">
        <v>7397697.54</v>
      </c>
      <c r="J18" s="189">
        <v>0</v>
      </c>
      <c r="K18" s="189">
        <v>7397697.54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169178365.66000003</v>
      </c>
      <c r="F19" s="56">
        <v>0</v>
      </c>
      <c r="G19" s="56">
        <v>169178365.66000003</v>
      </c>
      <c r="I19" s="56">
        <v>169178365.66000003</v>
      </c>
      <c r="J19" s="56">
        <v>0</v>
      </c>
      <c r="K19" s="56">
        <v>169178365.66000003</v>
      </c>
      <c r="M19" s="56">
        <v>0</v>
      </c>
      <c r="N19" s="51"/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7397697.54</v>
      </c>
      <c r="F22" s="189">
        <v>-7397697.54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34933</v>
      </c>
      <c r="F23" s="46">
        <v>0</v>
      </c>
      <c r="G23" s="46">
        <v>34933</v>
      </c>
      <c r="I23" s="46">
        <v>187347007.74000001</v>
      </c>
      <c r="J23" s="46">
        <v>-187308580.74000001</v>
      </c>
      <c r="K23" s="46">
        <v>38427</v>
      </c>
      <c r="M23" s="46">
        <v>-3494</v>
      </c>
      <c r="N23" s="45"/>
    </row>
    <row r="24" spans="2:14">
      <c r="B24" s="2">
        <v>12</v>
      </c>
      <c r="C24" s="8" t="s">
        <v>100</v>
      </c>
      <c r="E24" s="56">
        <v>34933</v>
      </c>
      <c r="F24" s="56">
        <v>0</v>
      </c>
      <c r="G24" s="56">
        <v>34933</v>
      </c>
      <c r="I24" s="56">
        <v>38427</v>
      </c>
      <c r="J24" s="56">
        <v>0</v>
      </c>
      <c r="K24" s="56">
        <v>38427</v>
      </c>
      <c r="M24" s="56">
        <v>-3494</v>
      </c>
      <c r="N24" s="51" t="s">
        <v>75</v>
      </c>
    </row>
    <row r="25" spans="2:14">
      <c r="B25" s="10">
        <v>13</v>
      </c>
      <c r="C25" s="11" t="s">
        <v>101</v>
      </c>
      <c r="E25" s="189">
        <v>0</v>
      </c>
      <c r="F25" s="189">
        <v>0</v>
      </c>
      <c r="G25" s="189">
        <v>0</v>
      </c>
      <c r="I25" s="189">
        <v>129767777</v>
      </c>
      <c r="J25" s="189">
        <v>-129767777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>
        <v>0</v>
      </c>
      <c r="F26" s="56">
        <v>0</v>
      </c>
      <c r="G26" s="56">
        <v>0</v>
      </c>
      <c r="I26" s="56">
        <v>0</v>
      </c>
      <c r="J26" s="56">
        <v>0</v>
      </c>
      <c r="K26" s="56">
        <v>0</v>
      </c>
      <c r="M26" s="56">
        <v>0</v>
      </c>
      <c r="N26" s="51"/>
    </row>
    <row r="27" spans="2:14">
      <c r="B27" s="10">
        <v>15</v>
      </c>
      <c r="C27" s="11" t="s">
        <v>103</v>
      </c>
      <c r="E27" s="189">
        <v>0</v>
      </c>
      <c r="F27" s="189">
        <v>0</v>
      </c>
      <c r="G27" s="189">
        <v>0</v>
      </c>
      <c r="I27" s="189">
        <v>57540803.740000002</v>
      </c>
      <c r="J27" s="189">
        <v>-57540803.740000002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>
        <v>0</v>
      </c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3058933</v>
      </c>
      <c r="F29" s="46">
        <v>7397697.54</v>
      </c>
      <c r="G29" s="46">
        <v>10456630.539999999</v>
      </c>
      <c r="I29" s="46">
        <v>10456630.539999999</v>
      </c>
      <c r="J29" s="46">
        <v>0</v>
      </c>
      <c r="K29" s="46">
        <v>10456630.539999999</v>
      </c>
      <c r="M29" s="46">
        <v>0</v>
      </c>
      <c r="N29" s="45"/>
    </row>
    <row r="30" spans="2:14">
      <c r="B30" s="10">
        <v>17</v>
      </c>
      <c r="C30" s="11" t="s">
        <v>58</v>
      </c>
      <c r="E30" s="189">
        <v>3058933</v>
      </c>
      <c r="F30" s="189">
        <v>7397697.54</v>
      </c>
      <c r="G30" s="189">
        <v>10456630.539999999</v>
      </c>
      <c r="I30" s="189">
        <v>10456630.539999999</v>
      </c>
      <c r="J30" s="189">
        <v>0</v>
      </c>
      <c r="K30" s="189">
        <v>10456630.539999999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1132604180.6200001</v>
      </c>
      <c r="F37" s="30">
        <v>0</v>
      </c>
      <c r="G37" s="30">
        <v>1132604180.6200001</v>
      </c>
      <c r="I37" s="30">
        <v>1319916255.3600001</v>
      </c>
      <c r="J37" s="30">
        <v>-187308580.74000001</v>
      </c>
      <c r="K37" s="30">
        <v>1132607674.6200001</v>
      </c>
      <c r="M37" s="30">
        <v>-3494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209</v>
      </c>
      <c r="C42" s="121" t="s">
        <v>26</v>
      </c>
      <c r="E42" s="88"/>
      <c r="F42" s="128"/>
      <c r="G42" s="176">
        <v>-7397697.54</v>
      </c>
      <c r="J42" s="221" t="s">
        <v>205</v>
      </c>
      <c r="K42" s="221"/>
      <c r="L42" s="221"/>
      <c r="M42" s="221"/>
      <c r="N42" s="144" t="s">
        <v>32</v>
      </c>
    </row>
    <row r="43" spans="1:14" hidden="1">
      <c r="A43" s="117" t="s">
        <v>204</v>
      </c>
      <c r="C43" s="121" t="s">
        <v>26</v>
      </c>
      <c r="E43" s="88"/>
      <c r="F43" s="128"/>
      <c r="G43" s="176">
        <v>7397697.54</v>
      </c>
      <c r="J43" s="221" t="s">
        <v>206</v>
      </c>
      <c r="K43" s="221"/>
      <c r="L43" s="221"/>
      <c r="M43" s="221"/>
      <c r="N43" s="144" t="s">
        <v>32</v>
      </c>
    </row>
    <row r="44" spans="1:14" hidden="1">
      <c r="E44" s="88"/>
      <c r="F44" s="128"/>
      <c r="G44" s="176"/>
      <c r="J44" s="221"/>
      <c r="K44" s="221"/>
      <c r="L44" s="221"/>
      <c r="M44" s="221"/>
      <c r="N44" s="144"/>
    </row>
    <row r="45" spans="1:14" hidden="1"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E48" s="88"/>
      <c r="F48" s="128"/>
      <c r="G48" s="93"/>
      <c r="J48" s="221"/>
      <c r="K48" s="221"/>
      <c r="L48" s="221"/>
      <c r="M48" s="221"/>
      <c r="N48" s="144"/>
    </row>
    <row r="49" spans="5:14" hidden="1">
      <c r="E49" s="88"/>
      <c r="F49" s="128"/>
      <c r="G49" s="93"/>
      <c r="J49" s="221"/>
      <c r="K49" s="221"/>
      <c r="L49" s="221"/>
      <c r="M49" s="221"/>
      <c r="N49" s="144"/>
    </row>
    <row r="50" spans="5:14" hidden="1">
      <c r="E50" s="88"/>
      <c r="F50" s="128"/>
      <c r="G50" s="93"/>
      <c r="J50" s="221"/>
      <c r="K50" s="221"/>
      <c r="L50" s="221"/>
      <c r="M50" s="221"/>
      <c r="N50" s="144"/>
    </row>
    <row r="51" spans="5:14" hidden="1">
      <c r="E51" s="88"/>
      <c r="F51" s="128"/>
      <c r="G51" s="93"/>
      <c r="J51" s="221"/>
      <c r="K51" s="221"/>
      <c r="L51" s="221"/>
      <c r="M51" s="221"/>
      <c r="N51" s="144"/>
    </row>
    <row r="52" spans="5:14" hidden="1">
      <c r="E52" s="88"/>
      <c r="F52" s="128"/>
      <c r="G52" s="93"/>
      <c r="J52" s="221"/>
      <c r="K52" s="221"/>
      <c r="L52" s="221"/>
      <c r="M52" s="221"/>
      <c r="N52" s="144"/>
    </row>
    <row r="53" spans="5:14" hidden="1">
      <c r="E53" s="88"/>
      <c r="F53" s="128"/>
      <c r="G53" s="93"/>
      <c r="J53" s="221"/>
      <c r="K53" s="221"/>
      <c r="L53" s="221"/>
      <c r="M53" s="221"/>
      <c r="N53" s="144"/>
    </row>
    <row r="54" spans="5:14" hidden="1">
      <c r="E54" s="88"/>
      <c r="F54" s="128"/>
      <c r="G54" s="93"/>
      <c r="J54" s="221"/>
      <c r="K54" s="221"/>
      <c r="L54" s="221"/>
      <c r="M54" s="221"/>
      <c r="N54" s="144"/>
    </row>
    <row r="55" spans="5:14" hidden="1">
      <c r="E55" s="88"/>
      <c r="F55" s="128"/>
      <c r="G55" s="93"/>
      <c r="J55" s="221"/>
      <c r="K55" s="221"/>
      <c r="L55" s="221"/>
      <c r="M55" s="221"/>
      <c r="N55" s="144"/>
    </row>
    <row r="56" spans="5:14" hidden="1">
      <c r="E56" s="88"/>
      <c r="F56" s="128"/>
      <c r="G56" s="93"/>
      <c r="J56" s="221"/>
      <c r="K56" s="221"/>
      <c r="L56" s="221"/>
      <c r="M56" s="221"/>
      <c r="N56" s="144"/>
    </row>
    <row r="57" spans="5:14" hidden="1">
      <c r="E57" s="88"/>
      <c r="F57" s="128"/>
      <c r="G57" s="93"/>
      <c r="J57" s="221"/>
      <c r="K57" s="221"/>
      <c r="L57" s="221"/>
      <c r="M57" s="221"/>
      <c r="N57" s="144"/>
    </row>
    <row r="58" spans="5:14" hidden="1">
      <c r="E58" s="88"/>
      <c r="F58" s="128"/>
      <c r="G58" s="93"/>
      <c r="J58" s="221"/>
      <c r="K58" s="221"/>
      <c r="L58" s="221"/>
      <c r="M58" s="221"/>
      <c r="N58" s="144"/>
    </row>
    <row r="59" spans="5:14" hidden="1">
      <c r="E59" s="88"/>
      <c r="F59" s="128"/>
      <c r="G59" s="93"/>
      <c r="J59" s="221"/>
      <c r="K59" s="221"/>
      <c r="L59" s="221"/>
      <c r="M59" s="221"/>
      <c r="N59" s="144"/>
    </row>
    <row r="60" spans="5:14" hidden="1">
      <c r="E60" s="88"/>
      <c r="F60" s="128"/>
      <c r="G60" s="93"/>
      <c r="J60" s="221"/>
      <c r="K60" s="221"/>
      <c r="L60" s="221"/>
      <c r="M60" s="221"/>
      <c r="N60" s="144"/>
    </row>
    <row r="61" spans="5:14" hidden="1">
      <c r="E61" s="88"/>
      <c r="F61" s="128"/>
      <c r="G61" s="93"/>
      <c r="J61" s="221"/>
      <c r="K61" s="221"/>
      <c r="L61" s="221"/>
      <c r="M61" s="221"/>
      <c r="N61" s="144"/>
    </row>
    <row r="62" spans="5:14" hidden="1">
      <c r="E62" s="88"/>
      <c r="F62" s="128"/>
      <c r="G62" s="93"/>
      <c r="J62" s="221"/>
      <c r="K62" s="221"/>
      <c r="L62" s="221"/>
      <c r="M62" s="221"/>
      <c r="N62" s="144"/>
    </row>
    <row r="63" spans="5:14" hidden="1">
      <c r="E63" s="88"/>
      <c r="F63" s="128"/>
      <c r="G63" s="93"/>
      <c r="J63" s="221"/>
      <c r="K63" s="221"/>
      <c r="L63" s="221"/>
      <c r="M63" s="221"/>
      <c r="N63" s="144"/>
    </row>
    <row r="64" spans="5:14" hidden="1">
      <c r="E64" s="88"/>
      <c r="F64" s="128"/>
      <c r="G64" s="93"/>
      <c r="J64" s="221"/>
      <c r="K64" s="221"/>
      <c r="L64" s="221"/>
      <c r="M64" s="221"/>
      <c r="N64" s="144"/>
    </row>
    <row r="65" spans="5:14" hidden="1">
      <c r="E65" s="88"/>
      <c r="F65" s="128"/>
      <c r="G65" s="93"/>
      <c r="J65" s="221"/>
      <c r="K65" s="221"/>
      <c r="L65" s="221"/>
      <c r="M65" s="221"/>
      <c r="N65" s="144"/>
    </row>
    <row r="66" spans="5:14" hidden="1">
      <c r="E66" s="88"/>
      <c r="F66" s="128"/>
      <c r="G66" s="93"/>
      <c r="J66" s="221"/>
      <c r="K66" s="221"/>
      <c r="L66" s="221"/>
      <c r="M66" s="221"/>
      <c r="N66" s="144"/>
    </row>
    <row r="67" spans="5:14" hidden="1">
      <c r="E67" s="88"/>
      <c r="F67" s="128"/>
      <c r="G67" s="93"/>
      <c r="J67" s="221"/>
      <c r="K67" s="221"/>
      <c r="L67" s="221"/>
      <c r="M67" s="221"/>
      <c r="N67" s="144"/>
    </row>
    <row r="68" spans="5:14" hidden="1">
      <c r="E68" s="88"/>
      <c r="F68" s="128"/>
      <c r="G68" s="93"/>
      <c r="J68" s="221"/>
      <c r="K68" s="221"/>
      <c r="L68" s="221"/>
      <c r="M68" s="221"/>
      <c r="N68" s="144"/>
    </row>
    <row r="69" spans="5:14" hidden="1">
      <c r="E69" s="88"/>
      <c r="F69" s="128"/>
      <c r="G69" s="93"/>
      <c r="J69" s="221"/>
      <c r="K69" s="221"/>
      <c r="L69" s="221"/>
      <c r="M69" s="221"/>
      <c r="N69" s="144"/>
    </row>
    <row r="70" spans="5:14" hidden="1">
      <c r="E70" s="88"/>
      <c r="F70" s="128"/>
      <c r="G70" s="93"/>
      <c r="J70" s="221"/>
      <c r="K70" s="221"/>
      <c r="L70" s="221"/>
      <c r="M70" s="221"/>
      <c r="N70" s="144"/>
    </row>
    <row r="71" spans="5:14" hidden="1">
      <c r="E71" s="88"/>
      <c r="F71" s="128"/>
      <c r="G71" s="93"/>
      <c r="J71" s="221"/>
      <c r="K71" s="221"/>
      <c r="L71" s="221"/>
      <c r="M71" s="221"/>
      <c r="N71" s="144"/>
    </row>
    <row r="72" spans="5:14" hidden="1">
      <c r="E72" s="88"/>
      <c r="F72" s="128"/>
      <c r="G72" s="93"/>
      <c r="J72" s="221"/>
      <c r="K72" s="221"/>
      <c r="L72" s="221"/>
      <c r="M72" s="221"/>
      <c r="N72" s="144"/>
    </row>
    <row r="73" spans="5:14" hidden="1">
      <c r="E73" s="88"/>
      <c r="F73" s="128"/>
      <c r="G73" s="93"/>
      <c r="J73" s="221"/>
      <c r="K73" s="221"/>
      <c r="L73" s="221"/>
      <c r="M73" s="221"/>
      <c r="N73" s="144"/>
    </row>
    <row r="74" spans="5:14" hidden="1">
      <c r="E74" s="88"/>
      <c r="F74" s="128"/>
      <c r="G74" s="93"/>
      <c r="J74" s="221"/>
      <c r="K74" s="221"/>
      <c r="L74" s="221"/>
      <c r="M74" s="221"/>
      <c r="N74" s="144"/>
    </row>
    <row r="75" spans="5:14" hidden="1">
      <c r="E75" s="88"/>
      <c r="F75" s="128"/>
      <c r="G75" s="93"/>
      <c r="J75" s="221"/>
      <c r="K75" s="221"/>
      <c r="L75" s="221"/>
      <c r="M75" s="221"/>
      <c r="N75" s="144"/>
    </row>
    <row r="76" spans="5:14" hidden="1">
      <c r="E76" s="88"/>
      <c r="F76" s="128"/>
      <c r="G76" s="93"/>
      <c r="J76" s="221"/>
      <c r="K76" s="221"/>
      <c r="L76" s="221"/>
      <c r="M76" s="221"/>
      <c r="N76" s="144"/>
    </row>
    <row r="77" spans="5:14" hidden="1">
      <c r="E77" s="88"/>
      <c r="F77" s="128"/>
      <c r="G77" s="93"/>
      <c r="J77" s="221"/>
      <c r="K77" s="221"/>
      <c r="L77" s="221"/>
      <c r="M77" s="221"/>
      <c r="N77" s="144"/>
    </row>
    <row r="78" spans="5:14" hidden="1">
      <c r="E78" s="88"/>
      <c r="F78" s="128"/>
      <c r="G78" s="93"/>
      <c r="J78" s="221"/>
      <c r="K78" s="221"/>
      <c r="L78" s="221"/>
      <c r="M78" s="221"/>
      <c r="N78" s="144"/>
    </row>
    <row r="79" spans="5:14" hidden="1">
      <c r="E79" s="88"/>
      <c r="F79" s="128"/>
      <c r="G79" s="93"/>
      <c r="J79" s="221"/>
      <c r="K79" s="221"/>
      <c r="L79" s="221"/>
      <c r="M79" s="221"/>
      <c r="N79" s="144"/>
    </row>
    <row r="80" spans="5:14" hidden="1">
      <c r="E80" s="88"/>
      <c r="F80" s="128"/>
      <c r="G80" s="93"/>
      <c r="J80" s="221"/>
      <c r="K80" s="221"/>
      <c r="L80" s="221"/>
      <c r="M80" s="221"/>
      <c r="N80" s="144"/>
    </row>
    <row r="81" spans="5:14" hidden="1">
      <c r="E81" s="88"/>
      <c r="F81" s="128"/>
      <c r="G81" s="93"/>
      <c r="J81" s="221"/>
      <c r="K81" s="221"/>
      <c r="L81" s="221"/>
      <c r="M81" s="221"/>
      <c r="N81" s="144"/>
    </row>
    <row r="82" spans="5:14" hidden="1">
      <c r="E82" s="88"/>
      <c r="F82" s="128"/>
      <c r="G82" s="93"/>
      <c r="J82" s="221"/>
      <c r="K82" s="221"/>
      <c r="L82" s="221"/>
      <c r="M82" s="221"/>
      <c r="N82" s="144"/>
    </row>
    <row r="83" spans="5:14" hidden="1">
      <c r="E83" s="88"/>
      <c r="F83" s="128"/>
      <c r="G83" s="93"/>
      <c r="J83" s="221"/>
      <c r="K83" s="221"/>
      <c r="L83" s="221"/>
      <c r="M83" s="221"/>
      <c r="N83" s="144"/>
    </row>
    <row r="84" spans="5:14" hidden="1">
      <c r="E84" s="88"/>
      <c r="F84" s="128"/>
      <c r="G84" s="93"/>
      <c r="J84" s="221"/>
      <c r="K84" s="221"/>
      <c r="L84" s="221"/>
      <c r="M84" s="221"/>
      <c r="N84" s="144"/>
    </row>
    <row r="85" spans="5:14" hidden="1">
      <c r="E85" s="88"/>
      <c r="F85" s="128"/>
      <c r="G85" s="93"/>
      <c r="J85" s="221"/>
      <c r="K85" s="221"/>
      <c r="L85" s="221"/>
      <c r="M85" s="221"/>
      <c r="N85" s="144"/>
    </row>
    <row r="86" spans="5:14" hidden="1">
      <c r="E86" s="88"/>
      <c r="F86" s="128"/>
      <c r="G86" s="93"/>
      <c r="J86" s="221"/>
      <c r="K86" s="221"/>
      <c r="L86" s="221"/>
      <c r="M86" s="221"/>
      <c r="N86" s="144"/>
    </row>
    <row r="87" spans="5:14" hidden="1">
      <c r="E87" s="88"/>
      <c r="F87" s="128"/>
      <c r="G87" s="93"/>
      <c r="J87" s="221"/>
      <c r="K87" s="221"/>
      <c r="L87" s="221"/>
      <c r="M87" s="221"/>
      <c r="N87" s="144"/>
    </row>
    <row r="88" spans="5:14" hidden="1">
      <c r="E88" s="88"/>
      <c r="F88" s="128"/>
      <c r="G88" s="93"/>
      <c r="J88" s="221"/>
      <c r="K88" s="221"/>
      <c r="L88" s="221"/>
      <c r="M88" s="221"/>
      <c r="N88" s="144"/>
    </row>
    <row r="89" spans="5:14" hidden="1">
      <c r="E89" s="88"/>
      <c r="F89" s="128"/>
      <c r="G89" s="93"/>
      <c r="J89" s="221"/>
      <c r="K89" s="221"/>
      <c r="L89" s="221"/>
      <c r="M89" s="221"/>
      <c r="N89" s="144"/>
    </row>
    <row r="90" spans="5:14" hidden="1">
      <c r="E90" s="88"/>
      <c r="F90" s="128"/>
      <c r="G90" s="93"/>
      <c r="J90" s="221"/>
      <c r="K90" s="221"/>
      <c r="L90" s="221"/>
      <c r="M90" s="221"/>
      <c r="N90" s="144"/>
    </row>
    <row r="91" spans="5:14" hidden="1">
      <c r="E91" s="88"/>
      <c r="F91" s="128"/>
      <c r="G91" s="93"/>
      <c r="J91" s="221"/>
      <c r="K91" s="221"/>
      <c r="L91" s="221"/>
      <c r="M91" s="221"/>
      <c r="N91" s="144"/>
    </row>
    <row r="92" spans="5:14" hidden="1">
      <c r="E92" s="88"/>
      <c r="F92" s="128"/>
      <c r="G92" s="93"/>
      <c r="J92" s="221"/>
      <c r="K92" s="221"/>
      <c r="L92" s="221"/>
      <c r="M92" s="221"/>
      <c r="N92" s="144"/>
    </row>
    <row r="93" spans="5:14" hidden="1">
      <c r="E93" s="88"/>
      <c r="F93" s="128"/>
      <c r="G93" s="56"/>
      <c r="J93" s="221"/>
      <c r="K93" s="221"/>
      <c r="L93" s="221"/>
      <c r="M93" s="221"/>
      <c r="N93" s="144"/>
    </row>
    <row r="94" spans="5:14" hidden="1">
      <c r="E94" s="88"/>
      <c r="F94" s="128"/>
      <c r="G94" s="56"/>
      <c r="J94" s="221"/>
      <c r="K94" s="221"/>
      <c r="L94" s="221"/>
      <c r="M94" s="221"/>
      <c r="N94" s="144"/>
    </row>
    <row r="95" spans="5:14" hidden="1">
      <c r="E95" s="88"/>
      <c r="F95" s="128"/>
      <c r="G95" s="56"/>
      <c r="J95" s="221"/>
      <c r="K95" s="221"/>
      <c r="L95" s="221"/>
      <c r="M95" s="221"/>
      <c r="N95" s="144"/>
    </row>
    <row r="96" spans="5:14" hidden="1">
      <c r="E96" s="88"/>
      <c r="F96" s="128"/>
      <c r="G96" s="56"/>
      <c r="J96" s="221"/>
      <c r="K96" s="221"/>
      <c r="L96" s="221"/>
      <c r="M96" s="221"/>
      <c r="N96" s="144"/>
    </row>
    <row r="97" spans="5:14" hidden="1">
      <c r="E97" s="88"/>
      <c r="F97" s="128"/>
      <c r="G97" s="56"/>
      <c r="J97" s="221"/>
      <c r="K97" s="221"/>
      <c r="L97" s="221"/>
      <c r="M97" s="221"/>
      <c r="N97" s="144"/>
    </row>
    <row r="98" spans="5:14" hidden="1">
      <c r="E98" s="88"/>
      <c r="F98" s="128"/>
      <c r="G98" s="56"/>
      <c r="J98" s="221"/>
      <c r="K98" s="221"/>
      <c r="L98" s="221"/>
      <c r="M98" s="221"/>
      <c r="N98" s="144"/>
    </row>
    <row r="99" spans="5:14" hidden="1">
      <c r="E99" s="88"/>
      <c r="F99" s="128"/>
      <c r="G99" s="56"/>
      <c r="J99" s="221"/>
      <c r="K99" s="221"/>
      <c r="L99" s="221"/>
      <c r="M99" s="221"/>
      <c r="N99" s="144"/>
    </row>
    <row r="100" spans="5:14" hidden="1">
      <c r="E100" s="88"/>
      <c r="F100" s="128"/>
      <c r="G100" s="56"/>
      <c r="J100" s="221"/>
      <c r="K100" s="221"/>
      <c r="L100" s="221"/>
      <c r="M100" s="221"/>
      <c r="N100" s="144"/>
    </row>
    <row r="101" spans="5:14" hidden="1">
      <c r="E101" s="88"/>
      <c r="F101" s="128"/>
      <c r="G101" s="56"/>
      <c r="J101" s="221"/>
      <c r="K101" s="221"/>
      <c r="L101" s="221"/>
      <c r="M101" s="221"/>
      <c r="N101" s="144"/>
    </row>
    <row r="102" spans="5:14" hidden="1">
      <c r="E102" s="88"/>
      <c r="F102" s="128"/>
      <c r="G102" s="56"/>
      <c r="J102" s="221"/>
      <c r="K102" s="221"/>
      <c r="L102" s="221"/>
      <c r="M102" s="221"/>
      <c r="N102" s="144"/>
    </row>
    <row r="103" spans="5:14" hidden="1">
      <c r="E103" s="88"/>
      <c r="F103" s="128"/>
      <c r="G103" s="56"/>
      <c r="J103" s="221"/>
      <c r="K103" s="221"/>
      <c r="L103" s="221"/>
      <c r="M103" s="221"/>
      <c r="N103" s="144"/>
    </row>
    <row r="104" spans="5:14" hidden="1">
      <c r="E104" s="88"/>
      <c r="F104" s="128"/>
      <c r="G104" s="56"/>
      <c r="J104" s="221"/>
      <c r="K104" s="221"/>
      <c r="L104" s="221"/>
      <c r="M104" s="221"/>
      <c r="N104" s="144"/>
    </row>
    <row r="105" spans="5:14" hidden="1">
      <c r="E105" s="88"/>
      <c r="F105" s="128"/>
      <c r="G105" s="56"/>
      <c r="J105" s="221"/>
      <c r="K105" s="221"/>
      <c r="L105" s="221"/>
      <c r="M105" s="221"/>
      <c r="N105" s="144"/>
    </row>
    <row r="106" spans="5:14" hidden="1">
      <c r="E106" s="88"/>
      <c r="F106" s="128"/>
      <c r="G106" s="56"/>
      <c r="J106" s="221"/>
      <c r="K106" s="221"/>
      <c r="L106" s="221"/>
      <c r="M106" s="221"/>
      <c r="N106" s="144"/>
    </row>
    <row r="107" spans="5:14" hidden="1">
      <c r="E107" s="88"/>
      <c r="F107" s="128"/>
      <c r="G107" s="56"/>
      <c r="J107" s="221"/>
      <c r="K107" s="221"/>
      <c r="L107" s="221"/>
      <c r="M107" s="221"/>
      <c r="N107" s="144"/>
    </row>
    <row r="108" spans="5:14" hidden="1">
      <c r="E108" s="88"/>
      <c r="F108" s="128"/>
      <c r="G108" s="56"/>
      <c r="J108" s="221"/>
      <c r="K108" s="221"/>
      <c r="L108" s="221"/>
      <c r="M108" s="221"/>
      <c r="N108" s="144"/>
    </row>
    <row r="109" spans="5:14" hidden="1">
      <c r="E109" s="88"/>
      <c r="F109" s="128"/>
      <c r="G109" s="56"/>
      <c r="J109" s="221"/>
      <c r="K109" s="221"/>
      <c r="L109" s="221"/>
      <c r="M109" s="221"/>
      <c r="N109" s="144"/>
    </row>
    <row r="110" spans="5:14" hidden="1">
      <c r="E110" s="88"/>
      <c r="F110" s="128"/>
      <c r="G110" s="56"/>
      <c r="J110" s="221"/>
      <c r="K110" s="221"/>
      <c r="L110" s="221"/>
      <c r="M110" s="221"/>
      <c r="N110" s="144"/>
    </row>
    <row r="111" spans="5:14" hidden="1">
      <c r="E111" s="88"/>
      <c r="F111" s="128"/>
      <c r="G111" s="56"/>
      <c r="J111" s="221"/>
      <c r="K111" s="221"/>
      <c r="L111" s="221"/>
      <c r="M111" s="221"/>
      <c r="N111" s="144"/>
    </row>
    <row r="112" spans="5:14" hidden="1">
      <c r="E112" s="88"/>
      <c r="F112" s="128"/>
      <c r="G112" s="56"/>
      <c r="J112" s="221"/>
      <c r="K112" s="221"/>
      <c r="L112" s="221"/>
      <c r="M112" s="221"/>
      <c r="N112" s="144"/>
    </row>
    <row r="113" spans="5:14" hidden="1">
      <c r="E113" s="88"/>
      <c r="F113" s="128"/>
      <c r="G113" s="56"/>
      <c r="J113" s="221"/>
      <c r="K113" s="221"/>
      <c r="L113" s="221"/>
      <c r="M113" s="221"/>
      <c r="N113" s="144"/>
    </row>
    <row r="114" spans="5:14" hidden="1">
      <c r="E114" s="88"/>
      <c r="F114" s="12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196" priority="10" operator="containsText" text="ERROR">
      <formula>NOT(ISERROR(SEARCH("ERROR",F38)))</formula>
    </cfRule>
  </conditionalFormatting>
  <conditionalFormatting sqref="J38">
    <cfRule type="containsText" dxfId="195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7" zoomScaleNormal="100" workbookViewId="0">
      <selection activeCell="F728" sqref="F728"/>
    </sheetView>
  </sheetViews>
  <sheetFormatPr defaultColWidth="11.54296875" defaultRowHeight="10"/>
  <cols>
    <col min="1" max="1" width="9.542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119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166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1721732078.0999999</v>
      </c>
      <c r="F10" s="73">
        <v>0</v>
      </c>
      <c r="G10" s="73">
        <v>1721732078.0999999</v>
      </c>
      <c r="I10" s="73">
        <v>1937587706.7800002</v>
      </c>
      <c r="J10" s="73">
        <v>-315590375.57999998</v>
      </c>
      <c r="K10" s="73">
        <v>1621997331.2000003</v>
      </c>
      <c r="M10" s="73">
        <v>99734746.899999961</v>
      </c>
      <c r="N10" s="194"/>
    </row>
    <row r="11" spans="2:14" ht="44.25" customHeight="1">
      <c r="B11" s="220" t="s">
        <v>88</v>
      </c>
      <c r="C11" s="220"/>
      <c r="E11" s="46">
        <v>1606415954.76</v>
      </c>
      <c r="F11" s="46">
        <v>0</v>
      </c>
      <c r="G11" s="46">
        <v>1606415954.76</v>
      </c>
      <c r="I11" s="46">
        <v>1601790201.0600002</v>
      </c>
      <c r="J11" s="46">
        <v>4919624.4200000009</v>
      </c>
      <c r="K11" s="46">
        <v>1606709825.4800003</v>
      </c>
      <c r="M11" s="46">
        <v>-293870.72000004444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537095610</v>
      </c>
      <c r="F13" s="56">
        <v>0</v>
      </c>
      <c r="G13" s="56">
        <v>537095610</v>
      </c>
      <c r="I13" s="56">
        <v>537095610</v>
      </c>
      <c r="J13" s="56">
        <v>0</v>
      </c>
      <c r="K13" s="56">
        <v>537095610</v>
      </c>
      <c r="M13" s="56">
        <v>0</v>
      </c>
      <c r="N13" s="51"/>
    </row>
    <row r="14" spans="2:14">
      <c r="B14" s="10">
        <v>3</v>
      </c>
      <c r="C14" s="11" t="s">
        <v>91</v>
      </c>
      <c r="E14" s="189">
        <v>344213582.25999999</v>
      </c>
      <c r="F14" s="189">
        <v>0</v>
      </c>
      <c r="G14" s="189">
        <v>344213582.25999999</v>
      </c>
      <c r="I14" s="189">
        <v>339069070.98000002</v>
      </c>
      <c r="J14" s="189">
        <v>4919624.4200000009</v>
      </c>
      <c r="K14" s="189">
        <v>343988695.40000004</v>
      </c>
      <c r="M14" s="189">
        <v>224886.8599999547</v>
      </c>
      <c r="N14" s="50" t="s">
        <v>75</v>
      </c>
    </row>
    <row r="15" spans="2:14">
      <c r="B15" s="2">
        <v>4</v>
      </c>
      <c r="C15" s="8" t="s">
        <v>92</v>
      </c>
      <c r="E15" s="56">
        <v>63125936.880000003</v>
      </c>
      <c r="F15" s="56">
        <v>0</v>
      </c>
      <c r="G15" s="56">
        <v>63125936.880000003</v>
      </c>
      <c r="I15" s="56">
        <v>63125936.880000003</v>
      </c>
      <c r="J15" s="56">
        <v>0</v>
      </c>
      <c r="K15" s="56">
        <v>63125936.880000003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27053200</v>
      </c>
      <c r="F16" s="189">
        <v>0</v>
      </c>
      <c r="G16" s="189">
        <v>27053200</v>
      </c>
      <c r="I16" s="189">
        <v>27053200</v>
      </c>
      <c r="J16" s="189">
        <v>0</v>
      </c>
      <c r="K16" s="189">
        <v>27053200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360000000</v>
      </c>
      <c r="F17" s="56">
        <v>0</v>
      </c>
      <c r="G17" s="56">
        <v>360000000</v>
      </c>
      <c r="I17" s="56">
        <v>360000000</v>
      </c>
      <c r="J17" s="56">
        <v>0</v>
      </c>
      <c r="K17" s="56">
        <v>360000000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8416250.5200000014</v>
      </c>
      <c r="F18" s="189">
        <v>0</v>
      </c>
      <c r="G18" s="189">
        <v>8416250.5200000014</v>
      </c>
      <c r="I18" s="189">
        <v>8115960.0000000009</v>
      </c>
      <c r="J18" s="189">
        <v>0</v>
      </c>
      <c r="K18" s="189">
        <v>8115960.0000000009</v>
      </c>
      <c r="M18" s="189">
        <v>300290.52000000048</v>
      </c>
      <c r="N18" s="50" t="s">
        <v>75</v>
      </c>
    </row>
    <row r="19" spans="2:14">
      <c r="B19" s="2">
        <v>8</v>
      </c>
      <c r="C19" s="8" t="s">
        <v>96</v>
      </c>
      <c r="E19" s="56">
        <v>261148078.20000002</v>
      </c>
      <c r="F19" s="56">
        <v>0</v>
      </c>
      <c r="G19" s="56">
        <v>261148078.20000002</v>
      </c>
      <c r="I19" s="56">
        <v>259819103.20000002</v>
      </c>
      <c r="J19" s="56">
        <v>0</v>
      </c>
      <c r="K19" s="56">
        <v>259819103.20000002</v>
      </c>
      <c r="M19" s="56">
        <v>1328975</v>
      </c>
      <c r="N19" s="51" t="s">
        <v>75</v>
      </c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5363296.9000000004</v>
      </c>
      <c r="F22" s="189">
        <v>0</v>
      </c>
      <c r="G22" s="189">
        <v>5363296.9000000004</v>
      </c>
      <c r="I22" s="189">
        <v>7511320</v>
      </c>
      <c r="J22" s="189">
        <v>0</v>
      </c>
      <c r="K22" s="189">
        <v>7511320</v>
      </c>
      <c r="M22" s="189">
        <v>-2148023.0999999996</v>
      </c>
      <c r="N22" s="50" t="s">
        <v>75</v>
      </c>
    </row>
    <row r="23" spans="2:14" ht="32.25" customHeight="1">
      <c r="B23" s="220" t="s">
        <v>99</v>
      </c>
      <c r="C23" s="220"/>
      <c r="E23" s="46">
        <v>102671827</v>
      </c>
      <c r="F23" s="46">
        <v>0</v>
      </c>
      <c r="G23" s="46">
        <v>102671827</v>
      </c>
      <c r="I23" s="46">
        <v>322954877</v>
      </c>
      <c r="J23" s="46">
        <v>-320510000</v>
      </c>
      <c r="K23" s="46">
        <v>2444877</v>
      </c>
      <c r="M23" s="46">
        <v>100226950</v>
      </c>
      <c r="N23" s="45"/>
    </row>
    <row r="24" spans="2:14">
      <c r="B24" s="2">
        <v>12</v>
      </c>
      <c r="C24" s="8" t="s">
        <v>100</v>
      </c>
      <c r="E24" s="202">
        <v>2444877</v>
      </c>
      <c r="F24" s="56">
        <v>0</v>
      </c>
      <c r="G24" s="56">
        <v>2444877</v>
      </c>
      <c r="I24" s="56">
        <v>2444877</v>
      </c>
      <c r="J24" s="56">
        <v>0</v>
      </c>
      <c r="K24" s="56">
        <v>2444877</v>
      </c>
      <c r="M24" s="56">
        <v>0</v>
      </c>
      <c r="N24" s="51"/>
    </row>
    <row r="25" spans="2:14">
      <c r="B25" s="10">
        <v>13</v>
      </c>
      <c r="C25" s="11" t="s">
        <v>101</v>
      </c>
      <c r="E25" s="203">
        <v>83660512</v>
      </c>
      <c r="F25" s="189">
        <v>0</v>
      </c>
      <c r="G25" s="189">
        <v>83660512</v>
      </c>
      <c r="I25" s="189">
        <v>320510000</v>
      </c>
      <c r="J25" s="189">
        <v>-320510000</v>
      </c>
      <c r="K25" s="189">
        <v>0</v>
      </c>
      <c r="M25" s="189">
        <v>83660512</v>
      </c>
      <c r="N25" s="50" t="s">
        <v>39</v>
      </c>
    </row>
    <row r="26" spans="2:14">
      <c r="B26" s="2">
        <v>14</v>
      </c>
      <c r="C26" s="8" t="s">
        <v>102</v>
      </c>
      <c r="E26" s="202">
        <v>16566438</v>
      </c>
      <c r="F26" s="56">
        <v>0</v>
      </c>
      <c r="G26" s="56">
        <v>16566438</v>
      </c>
      <c r="I26" s="56"/>
      <c r="J26" s="56">
        <v>0</v>
      </c>
      <c r="K26" s="56">
        <v>0</v>
      </c>
      <c r="M26" s="56">
        <v>16566438</v>
      </c>
      <c r="N26" s="51" t="s">
        <v>39</v>
      </c>
    </row>
    <row r="27" spans="2:14">
      <c r="B27" s="10">
        <v>15</v>
      </c>
      <c r="C27" s="11" t="s">
        <v>103</v>
      </c>
      <c r="E27" s="189">
        <v>0</v>
      </c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>
        <v>0</v>
      </c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12644296.34</v>
      </c>
      <c r="F29" s="46">
        <v>0</v>
      </c>
      <c r="G29" s="46">
        <v>12644296.34</v>
      </c>
      <c r="I29" s="46">
        <v>12842628.720000001</v>
      </c>
      <c r="J29" s="46">
        <v>0</v>
      </c>
      <c r="K29" s="46">
        <v>12842628.720000001</v>
      </c>
      <c r="M29" s="46">
        <v>-198332.38000000082</v>
      </c>
      <c r="N29" s="45"/>
    </row>
    <row r="30" spans="2:14">
      <c r="B30" s="10">
        <v>17</v>
      </c>
      <c r="C30" s="11" t="s">
        <v>58</v>
      </c>
      <c r="E30" s="203">
        <v>12644296.34</v>
      </c>
      <c r="F30" s="189">
        <v>0</v>
      </c>
      <c r="G30" s="189">
        <v>12644296.34</v>
      </c>
      <c r="I30" s="189">
        <v>12842628.720000001</v>
      </c>
      <c r="J30" s="189">
        <v>0</v>
      </c>
      <c r="K30" s="189">
        <v>12842628.720000001</v>
      </c>
      <c r="M30" s="189">
        <v>-198332.38000000082</v>
      </c>
      <c r="N30" s="50" t="s">
        <v>75</v>
      </c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1721732078.0999999</v>
      </c>
      <c r="F37" s="30">
        <v>0</v>
      </c>
      <c r="G37" s="30">
        <v>1721732078.0999999</v>
      </c>
      <c r="I37" s="30">
        <v>1937587706.7800002</v>
      </c>
      <c r="J37" s="30">
        <v>-315590375.57999998</v>
      </c>
      <c r="K37" s="30">
        <v>1621997331.2000003</v>
      </c>
      <c r="M37" s="30">
        <v>99734746.899999961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E42" s="88"/>
      <c r="F42" s="128"/>
      <c r="G42" s="176"/>
      <c r="J42" s="221" t="s">
        <v>206</v>
      </c>
      <c r="K42" s="221"/>
      <c r="L42" s="221"/>
      <c r="M42" s="221"/>
      <c r="N42" s="144" t="s">
        <v>32</v>
      </c>
    </row>
    <row r="43" spans="1:14" hidden="1">
      <c r="E43" s="88"/>
      <c r="F43" s="128"/>
      <c r="G43" s="176"/>
      <c r="J43" s="221" t="s">
        <v>217</v>
      </c>
      <c r="K43" s="221"/>
      <c r="L43" s="221"/>
      <c r="M43" s="221"/>
      <c r="N43" s="144" t="s">
        <v>31</v>
      </c>
    </row>
    <row r="44" spans="1:14" hidden="1">
      <c r="E44" s="88"/>
      <c r="F44" s="128"/>
      <c r="G44" s="176"/>
      <c r="J44" s="221" t="s">
        <v>217</v>
      </c>
      <c r="K44" s="221"/>
      <c r="L44" s="221"/>
      <c r="M44" s="221"/>
      <c r="N44" s="144" t="s">
        <v>31</v>
      </c>
    </row>
    <row r="45" spans="1:14" hidden="1">
      <c r="E45" s="88"/>
      <c r="F45" s="128"/>
      <c r="G45" s="176"/>
      <c r="J45" s="221" t="s">
        <v>217</v>
      </c>
      <c r="K45" s="221"/>
      <c r="L45" s="221"/>
      <c r="M45" s="221"/>
      <c r="N45" s="144" t="s">
        <v>31</v>
      </c>
    </row>
    <row r="46" spans="1:14" hidden="1">
      <c r="E46" s="88"/>
      <c r="F46" s="128"/>
      <c r="G46" s="56"/>
      <c r="J46" s="221" t="s">
        <v>217</v>
      </c>
      <c r="K46" s="221"/>
      <c r="L46" s="221"/>
      <c r="M46" s="221"/>
      <c r="N46" s="144" t="s">
        <v>31</v>
      </c>
    </row>
    <row r="47" spans="1:14" hidden="1">
      <c r="E47" s="88"/>
      <c r="F47" s="128"/>
      <c r="G47" s="56"/>
      <c r="J47" s="221" t="s">
        <v>217</v>
      </c>
      <c r="K47" s="221"/>
      <c r="L47" s="221"/>
      <c r="M47" s="221"/>
      <c r="N47" s="144" t="s">
        <v>31</v>
      </c>
    </row>
    <row r="48" spans="1:14" hidden="1">
      <c r="E48" s="88"/>
      <c r="F48" s="128"/>
      <c r="G48" s="56"/>
      <c r="J48" s="221" t="s">
        <v>217</v>
      </c>
      <c r="K48" s="221"/>
      <c r="L48" s="221"/>
      <c r="M48" s="221"/>
      <c r="N48" s="144" t="s">
        <v>31</v>
      </c>
    </row>
    <row r="49" spans="5:14" hidden="1">
      <c r="E49" s="88"/>
      <c r="F49" s="128"/>
      <c r="G49" s="56"/>
      <c r="J49" s="221"/>
      <c r="K49" s="221"/>
      <c r="L49" s="221"/>
      <c r="M49" s="221"/>
      <c r="N49" s="144"/>
    </row>
    <row r="50" spans="5:14" hidden="1">
      <c r="E50" s="88"/>
      <c r="F50" s="88"/>
      <c r="G50" s="56"/>
      <c r="J50" s="221"/>
      <c r="K50" s="221"/>
      <c r="L50" s="221"/>
      <c r="M50" s="221"/>
      <c r="N50" s="144"/>
    </row>
    <row r="51" spans="5:14" hidden="1">
      <c r="E51" s="88"/>
      <c r="F51" s="88"/>
      <c r="G51" s="56"/>
      <c r="J51" s="221"/>
      <c r="K51" s="221"/>
      <c r="L51" s="221"/>
      <c r="M51" s="221"/>
      <c r="N51" s="144"/>
    </row>
    <row r="52" spans="5:14" hidden="1">
      <c r="E52" s="88"/>
      <c r="F52" s="88"/>
      <c r="G52" s="56"/>
      <c r="J52" s="221"/>
      <c r="K52" s="221"/>
      <c r="L52" s="221"/>
      <c r="M52" s="221"/>
      <c r="N52" s="144"/>
    </row>
    <row r="53" spans="5:14" hidden="1">
      <c r="E53" s="88"/>
      <c r="F53" s="88"/>
      <c r="G53" s="56"/>
      <c r="J53" s="221"/>
      <c r="K53" s="221"/>
      <c r="L53" s="221"/>
      <c r="M53" s="221"/>
      <c r="N53" s="144"/>
    </row>
    <row r="54" spans="5:14" hidden="1">
      <c r="E54" s="88"/>
      <c r="F54" s="88"/>
      <c r="G54" s="56"/>
      <c r="J54" s="221"/>
      <c r="K54" s="221"/>
      <c r="L54" s="221"/>
      <c r="M54" s="221"/>
      <c r="N54" s="144"/>
    </row>
    <row r="55" spans="5:14" hidden="1">
      <c r="E55" s="88"/>
      <c r="F55" s="88"/>
      <c r="G55" s="56"/>
      <c r="J55" s="221"/>
      <c r="K55" s="221"/>
      <c r="L55" s="221"/>
      <c r="M55" s="221"/>
      <c r="N55" s="144"/>
    </row>
    <row r="56" spans="5:14" hidden="1">
      <c r="E56" s="88"/>
      <c r="F56" s="88"/>
      <c r="G56" s="56"/>
      <c r="J56" s="221"/>
      <c r="K56" s="221"/>
      <c r="L56" s="221"/>
      <c r="M56" s="221"/>
      <c r="N56" s="144"/>
    </row>
    <row r="57" spans="5:14" hidden="1">
      <c r="E57" s="88"/>
      <c r="F57" s="88"/>
      <c r="G57" s="56"/>
      <c r="J57" s="221"/>
      <c r="K57" s="221"/>
      <c r="L57" s="221"/>
      <c r="M57" s="221"/>
      <c r="N57" s="144"/>
    </row>
    <row r="58" spans="5:14" hidden="1">
      <c r="E58" s="88"/>
      <c r="F58" s="88"/>
      <c r="G58" s="56"/>
      <c r="J58" s="221"/>
      <c r="K58" s="221"/>
      <c r="L58" s="221"/>
      <c r="M58" s="221"/>
      <c r="N58" s="144"/>
    </row>
    <row r="59" spans="5:14" hidden="1">
      <c r="E59" s="88"/>
      <c r="F59" s="88"/>
      <c r="G59" s="56"/>
      <c r="J59" s="221"/>
      <c r="K59" s="221"/>
      <c r="L59" s="221"/>
      <c r="M59" s="221"/>
      <c r="N59" s="144"/>
    </row>
    <row r="60" spans="5:14" hidden="1">
      <c r="E60" s="88"/>
      <c r="F60" s="88"/>
      <c r="G60" s="56"/>
      <c r="J60" s="221"/>
      <c r="K60" s="221"/>
      <c r="L60" s="221"/>
      <c r="M60" s="221"/>
      <c r="N60" s="144"/>
    </row>
    <row r="61" spans="5:14" hidden="1">
      <c r="E61" s="88"/>
      <c r="F61" s="88"/>
      <c r="G61" s="56"/>
      <c r="J61" s="221"/>
      <c r="K61" s="221"/>
      <c r="L61" s="221"/>
      <c r="M61" s="221"/>
      <c r="N61" s="144"/>
    </row>
    <row r="62" spans="5:14" hidden="1">
      <c r="E62" s="88"/>
      <c r="F62" s="88"/>
      <c r="G62" s="56"/>
      <c r="J62" s="221"/>
      <c r="K62" s="221"/>
      <c r="L62" s="221"/>
      <c r="M62" s="221"/>
      <c r="N62" s="144"/>
    </row>
    <row r="63" spans="5:14" hidden="1">
      <c r="E63" s="88"/>
      <c r="F63" s="88"/>
      <c r="G63" s="56"/>
      <c r="J63" s="221"/>
      <c r="K63" s="221"/>
      <c r="L63" s="221"/>
      <c r="M63" s="221"/>
      <c r="N63" s="144"/>
    </row>
    <row r="64" spans="5:14" hidden="1">
      <c r="E64" s="88"/>
      <c r="F64" s="88"/>
      <c r="G64" s="56"/>
      <c r="J64" s="221"/>
      <c r="K64" s="221"/>
      <c r="L64" s="221"/>
      <c r="M64" s="221"/>
      <c r="N64" s="144"/>
    </row>
    <row r="65" spans="5:14" hidden="1">
      <c r="E65" s="88"/>
      <c r="F65" s="88"/>
      <c r="G65" s="56"/>
      <c r="J65" s="221"/>
      <c r="K65" s="221"/>
      <c r="L65" s="221"/>
      <c r="M65" s="221"/>
      <c r="N65" s="144"/>
    </row>
    <row r="66" spans="5:14" hidden="1">
      <c r="E66" s="88"/>
      <c r="F66" s="88"/>
      <c r="G66" s="56"/>
      <c r="J66" s="221"/>
      <c r="K66" s="221"/>
      <c r="L66" s="221"/>
      <c r="M66" s="221"/>
      <c r="N66" s="144"/>
    </row>
    <row r="67" spans="5:14" hidden="1">
      <c r="E67" s="88"/>
      <c r="F67" s="88"/>
      <c r="G67" s="56"/>
      <c r="J67" s="221"/>
      <c r="K67" s="221"/>
      <c r="L67" s="221"/>
      <c r="M67" s="221"/>
      <c r="N67" s="144"/>
    </row>
    <row r="68" spans="5:14" hidden="1">
      <c r="E68" s="88"/>
      <c r="F68" s="88"/>
      <c r="G68" s="56"/>
      <c r="J68" s="221"/>
      <c r="K68" s="221"/>
      <c r="L68" s="221"/>
      <c r="M68" s="221"/>
      <c r="N68" s="144"/>
    </row>
    <row r="69" spans="5:14" hidden="1">
      <c r="E69" s="88"/>
      <c r="F69" s="88"/>
      <c r="G69" s="56"/>
      <c r="J69" s="221"/>
      <c r="K69" s="221"/>
      <c r="L69" s="221"/>
      <c r="M69" s="221"/>
      <c r="N69" s="144"/>
    </row>
    <row r="70" spans="5:14" hidden="1">
      <c r="E70" s="88"/>
      <c r="F70" s="88"/>
      <c r="G70" s="56"/>
      <c r="J70" s="221"/>
      <c r="K70" s="221"/>
      <c r="L70" s="221"/>
      <c r="M70" s="221"/>
      <c r="N70" s="144"/>
    </row>
    <row r="71" spans="5:14" hidden="1">
      <c r="E71" s="88"/>
      <c r="F71" s="88"/>
      <c r="G71" s="56"/>
      <c r="J71" s="221"/>
      <c r="K71" s="221"/>
      <c r="L71" s="221"/>
      <c r="M71" s="221"/>
      <c r="N71" s="144"/>
    </row>
    <row r="72" spans="5:14" hidden="1">
      <c r="E72" s="88"/>
      <c r="F72" s="88"/>
      <c r="G72" s="56"/>
      <c r="J72" s="221"/>
      <c r="K72" s="221"/>
      <c r="L72" s="221"/>
      <c r="M72" s="221"/>
      <c r="N72" s="144"/>
    </row>
    <row r="73" spans="5:14" hidden="1">
      <c r="E73" s="88"/>
      <c r="F73" s="88"/>
      <c r="G73" s="56"/>
      <c r="J73" s="221"/>
      <c r="K73" s="221"/>
      <c r="L73" s="221"/>
      <c r="M73" s="221"/>
      <c r="N73" s="144"/>
    </row>
    <row r="74" spans="5:14" hidden="1">
      <c r="E74" s="88"/>
      <c r="F74" s="88"/>
      <c r="G74" s="56"/>
      <c r="J74" s="221"/>
      <c r="K74" s="221"/>
      <c r="L74" s="221"/>
      <c r="M74" s="221"/>
      <c r="N74" s="144"/>
    </row>
    <row r="75" spans="5:14" hidden="1">
      <c r="E75" s="88"/>
      <c r="F75" s="88"/>
      <c r="G75" s="56"/>
      <c r="J75" s="221"/>
      <c r="K75" s="221"/>
      <c r="L75" s="221"/>
      <c r="M75" s="221"/>
      <c r="N75" s="144"/>
    </row>
    <row r="76" spans="5:14" hidden="1">
      <c r="E76" s="88"/>
      <c r="F76" s="88"/>
      <c r="G76" s="56"/>
      <c r="J76" s="221"/>
      <c r="K76" s="221"/>
      <c r="L76" s="221"/>
      <c r="M76" s="221"/>
      <c r="N76" s="144"/>
    </row>
    <row r="77" spans="5:14" hidden="1">
      <c r="E77" s="88"/>
      <c r="F77" s="88"/>
      <c r="G77" s="56"/>
      <c r="J77" s="221"/>
      <c r="K77" s="221"/>
      <c r="L77" s="221"/>
      <c r="M77" s="221"/>
      <c r="N77" s="144"/>
    </row>
    <row r="78" spans="5:14" hidden="1">
      <c r="E78" s="88"/>
      <c r="F78" s="88"/>
      <c r="G78" s="56"/>
      <c r="J78" s="221"/>
      <c r="K78" s="221"/>
      <c r="L78" s="221"/>
      <c r="M78" s="221"/>
      <c r="N78" s="144"/>
    </row>
    <row r="79" spans="5:14" hidden="1">
      <c r="E79" s="88"/>
      <c r="F79" s="88"/>
      <c r="G79" s="56"/>
      <c r="J79" s="221"/>
      <c r="K79" s="221"/>
      <c r="L79" s="221"/>
      <c r="M79" s="221"/>
      <c r="N79" s="144"/>
    </row>
    <row r="80" spans="5:14" hidden="1">
      <c r="E80" s="88"/>
      <c r="F80" s="88"/>
      <c r="G80" s="56"/>
      <c r="J80" s="221"/>
      <c r="K80" s="221"/>
      <c r="L80" s="221"/>
      <c r="M80" s="221"/>
      <c r="N80" s="144"/>
    </row>
    <row r="81" spans="5:14" hidden="1">
      <c r="E81" s="88"/>
      <c r="F81" s="88"/>
      <c r="G81" s="56"/>
      <c r="J81" s="221"/>
      <c r="K81" s="221"/>
      <c r="L81" s="221"/>
      <c r="M81" s="221"/>
      <c r="N81" s="144"/>
    </row>
    <row r="82" spans="5:14" hidden="1">
      <c r="E82" s="88"/>
      <c r="F82" s="88"/>
      <c r="G82" s="56"/>
      <c r="J82" s="221"/>
      <c r="K82" s="221"/>
      <c r="L82" s="221"/>
      <c r="M82" s="221"/>
      <c r="N82" s="144"/>
    </row>
    <row r="83" spans="5:14" hidden="1">
      <c r="E83" s="88"/>
      <c r="F83" s="88"/>
      <c r="G83" s="56"/>
      <c r="J83" s="221"/>
      <c r="K83" s="221"/>
      <c r="L83" s="221"/>
      <c r="M83" s="221"/>
      <c r="N83" s="144"/>
    </row>
    <row r="84" spans="5:14" hidden="1">
      <c r="E84" s="88"/>
      <c r="F84" s="88"/>
      <c r="G84" s="56"/>
      <c r="J84" s="221"/>
      <c r="K84" s="221"/>
      <c r="L84" s="221"/>
      <c r="M84" s="221"/>
      <c r="N84" s="144"/>
    </row>
    <row r="85" spans="5:14" hidden="1">
      <c r="E85" s="88"/>
      <c r="F85" s="88"/>
      <c r="G85" s="56"/>
      <c r="J85" s="221"/>
      <c r="K85" s="221"/>
      <c r="L85" s="221"/>
      <c r="M85" s="221"/>
      <c r="N85" s="144"/>
    </row>
    <row r="86" spans="5:14" hidden="1">
      <c r="E86" s="88"/>
      <c r="F86" s="88"/>
      <c r="G86" s="56"/>
      <c r="J86" s="221"/>
      <c r="K86" s="221"/>
      <c r="L86" s="221"/>
      <c r="M86" s="221"/>
      <c r="N86" s="144"/>
    </row>
    <row r="87" spans="5:14" hidden="1">
      <c r="E87" s="88"/>
      <c r="F87" s="88"/>
      <c r="G87" s="56"/>
      <c r="J87" s="221"/>
      <c r="K87" s="221"/>
      <c r="L87" s="221"/>
      <c r="M87" s="221"/>
      <c r="N87" s="144"/>
    </row>
    <row r="88" spans="5:14" hidden="1">
      <c r="E88" s="88"/>
      <c r="F88" s="88"/>
      <c r="G88" s="56"/>
      <c r="J88" s="221"/>
      <c r="K88" s="221"/>
      <c r="L88" s="221"/>
      <c r="M88" s="221"/>
      <c r="N88" s="144"/>
    </row>
    <row r="89" spans="5:14" hidden="1">
      <c r="E89" s="88"/>
      <c r="F89" s="88"/>
      <c r="G89" s="56"/>
      <c r="J89" s="221"/>
      <c r="K89" s="221"/>
      <c r="L89" s="221"/>
      <c r="M89" s="221"/>
      <c r="N89" s="144"/>
    </row>
    <row r="90" spans="5:14" hidden="1">
      <c r="E90" s="88"/>
      <c r="F90" s="88"/>
      <c r="G90" s="56"/>
      <c r="J90" s="221"/>
      <c r="K90" s="221"/>
      <c r="L90" s="221"/>
      <c r="M90" s="221"/>
      <c r="N90" s="144"/>
    </row>
    <row r="91" spans="5:14" hidden="1">
      <c r="E91" s="88"/>
      <c r="F91" s="88"/>
      <c r="G91" s="56"/>
      <c r="J91" s="221"/>
      <c r="K91" s="221"/>
      <c r="L91" s="221"/>
      <c r="M91" s="221"/>
      <c r="N91" s="144"/>
    </row>
    <row r="92" spans="5:14" hidden="1">
      <c r="E92" s="88"/>
      <c r="F92" s="88"/>
      <c r="G92" s="56"/>
      <c r="J92" s="221"/>
      <c r="K92" s="221"/>
      <c r="L92" s="221"/>
      <c r="M92" s="221"/>
      <c r="N92" s="144"/>
    </row>
    <row r="93" spans="5:14" hidden="1">
      <c r="E93" s="88"/>
      <c r="F93" s="88"/>
      <c r="G93" s="56"/>
      <c r="J93" s="221"/>
      <c r="K93" s="221"/>
      <c r="L93" s="221"/>
      <c r="M93" s="221"/>
      <c r="N93" s="144"/>
    </row>
    <row r="94" spans="5:14" hidden="1">
      <c r="E94" s="88"/>
      <c r="F94" s="88"/>
      <c r="G94" s="56"/>
      <c r="J94" s="221"/>
      <c r="K94" s="221"/>
      <c r="L94" s="221"/>
      <c r="M94" s="221"/>
      <c r="N94" s="144"/>
    </row>
    <row r="95" spans="5:14" hidden="1">
      <c r="E95" s="88"/>
      <c r="F95" s="88"/>
      <c r="G95" s="56"/>
      <c r="J95" s="221"/>
      <c r="K95" s="221"/>
      <c r="L95" s="221"/>
      <c r="M95" s="221"/>
      <c r="N95" s="144"/>
    </row>
    <row r="96" spans="5:14" hidden="1">
      <c r="E96" s="88"/>
      <c r="F96" s="88"/>
      <c r="G96" s="56"/>
      <c r="J96" s="221"/>
      <c r="K96" s="221"/>
      <c r="L96" s="221"/>
      <c r="M96" s="221"/>
      <c r="N96" s="144"/>
    </row>
    <row r="97" spans="5:14" hidden="1">
      <c r="E97" s="88"/>
      <c r="F97" s="88"/>
      <c r="G97" s="56"/>
      <c r="J97" s="221"/>
      <c r="K97" s="221"/>
      <c r="L97" s="221"/>
      <c r="M97" s="221"/>
      <c r="N97" s="144"/>
    </row>
    <row r="98" spans="5:14" hidden="1">
      <c r="E98" s="88"/>
      <c r="F98" s="88"/>
      <c r="G98" s="56"/>
      <c r="J98" s="221"/>
      <c r="K98" s="221"/>
      <c r="L98" s="221"/>
      <c r="M98" s="221"/>
      <c r="N98" s="144"/>
    </row>
    <row r="99" spans="5:14" hidden="1">
      <c r="E99" s="88"/>
      <c r="F99" s="88"/>
      <c r="G99" s="56"/>
      <c r="J99" s="221"/>
      <c r="K99" s="221"/>
      <c r="L99" s="221"/>
      <c r="M99" s="221"/>
      <c r="N99" s="144"/>
    </row>
    <row r="100" spans="5:14" hidden="1">
      <c r="E100" s="88"/>
      <c r="F100" s="88"/>
      <c r="G100" s="56"/>
      <c r="J100" s="221"/>
      <c r="K100" s="221"/>
      <c r="L100" s="221"/>
      <c r="M100" s="221"/>
      <c r="N100" s="144"/>
    </row>
    <row r="101" spans="5:14" hidden="1">
      <c r="E101" s="88"/>
      <c r="F101" s="88"/>
      <c r="G101" s="56"/>
      <c r="J101" s="221"/>
      <c r="K101" s="221"/>
      <c r="L101" s="221"/>
      <c r="M101" s="221"/>
      <c r="N101" s="144"/>
    </row>
    <row r="102" spans="5:14" hidden="1">
      <c r="E102" s="88"/>
      <c r="F102" s="88"/>
      <c r="G102" s="56"/>
      <c r="J102" s="221"/>
      <c r="K102" s="221"/>
      <c r="L102" s="221"/>
      <c r="M102" s="221"/>
      <c r="N102" s="144"/>
    </row>
    <row r="103" spans="5:14" hidden="1">
      <c r="E103" s="88"/>
      <c r="F103" s="88"/>
      <c r="G103" s="56"/>
      <c r="J103" s="221"/>
      <c r="K103" s="221"/>
      <c r="L103" s="221"/>
      <c r="M103" s="221"/>
      <c r="N103" s="144"/>
    </row>
    <row r="104" spans="5:14" hidden="1">
      <c r="E104" s="88"/>
      <c r="F104" s="88"/>
      <c r="G104" s="56"/>
      <c r="J104" s="221"/>
      <c r="K104" s="221"/>
      <c r="L104" s="221"/>
      <c r="M104" s="221"/>
      <c r="N104" s="144"/>
    </row>
    <row r="105" spans="5:14" hidden="1">
      <c r="E105" s="88"/>
      <c r="F105" s="88"/>
      <c r="G105" s="56"/>
      <c r="J105" s="221"/>
      <c r="K105" s="221"/>
      <c r="L105" s="221"/>
      <c r="M105" s="221"/>
      <c r="N105" s="144"/>
    </row>
    <row r="106" spans="5:14" hidden="1">
      <c r="E106" s="88"/>
      <c r="F106" s="88"/>
      <c r="G106" s="56"/>
      <c r="J106" s="221"/>
      <c r="K106" s="221"/>
      <c r="L106" s="221"/>
      <c r="M106" s="221"/>
      <c r="N106" s="144"/>
    </row>
    <row r="107" spans="5:14" hidden="1">
      <c r="E107" s="88"/>
      <c r="F107" s="88"/>
      <c r="G107" s="56"/>
      <c r="J107" s="221"/>
      <c r="K107" s="221"/>
      <c r="L107" s="221"/>
      <c r="M107" s="221"/>
      <c r="N107" s="144"/>
    </row>
    <row r="108" spans="5:14" hidden="1">
      <c r="E108" s="88"/>
      <c r="F108" s="88"/>
      <c r="G108" s="56"/>
      <c r="J108" s="221"/>
      <c r="K108" s="221"/>
      <c r="L108" s="221"/>
      <c r="M108" s="221"/>
      <c r="N108" s="144"/>
    </row>
    <row r="109" spans="5:14" hidden="1">
      <c r="E109" s="88"/>
      <c r="F109" s="88"/>
      <c r="G109" s="56"/>
      <c r="J109" s="221"/>
      <c r="K109" s="221"/>
      <c r="L109" s="221"/>
      <c r="M109" s="221"/>
      <c r="N109" s="144"/>
    </row>
    <row r="110" spans="5:14" hidden="1">
      <c r="E110" s="88"/>
      <c r="F110" s="88"/>
      <c r="G110" s="56"/>
      <c r="J110" s="221"/>
      <c r="K110" s="221"/>
      <c r="L110" s="221"/>
      <c r="M110" s="221"/>
      <c r="N110" s="144"/>
    </row>
    <row r="111" spans="5:14" hidden="1">
      <c r="E111" s="88"/>
      <c r="F111" s="88"/>
      <c r="G111" s="56"/>
      <c r="J111" s="221"/>
      <c r="K111" s="221"/>
      <c r="L111" s="221"/>
      <c r="M111" s="221"/>
      <c r="N111" s="144"/>
    </row>
    <row r="112" spans="5:14" hidden="1">
      <c r="E112" s="88"/>
      <c r="F112" s="88"/>
      <c r="G112" s="56"/>
      <c r="J112" s="221"/>
      <c r="K112" s="221"/>
      <c r="L112" s="221"/>
      <c r="M112" s="221"/>
      <c r="N112" s="144"/>
    </row>
    <row r="113" spans="5:14" hidden="1">
      <c r="E113" s="88"/>
      <c r="F113" s="88"/>
      <c r="G113" s="56"/>
      <c r="J113" s="221"/>
      <c r="K113" s="221"/>
      <c r="L113" s="221"/>
      <c r="M113" s="221"/>
      <c r="N113" s="144"/>
    </row>
    <row r="114" spans="5:14" hidden="1">
      <c r="E114" s="88"/>
      <c r="F114" s="88"/>
      <c r="G114" s="56"/>
      <c r="J114" s="221"/>
      <c r="K114" s="221"/>
      <c r="L114" s="221"/>
      <c r="M114" s="221"/>
      <c r="N114" s="144"/>
    </row>
    <row r="115" spans="5:14" hidden="1">
      <c r="E115" s="88"/>
      <c r="F115" s="128"/>
      <c r="G115" s="56"/>
      <c r="J115" s="221"/>
      <c r="K115" s="221"/>
      <c r="L115" s="221"/>
      <c r="M115" s="221"/>
      <c r="N115" s="144"/>
    </row>
    <row r="116" spans="5:14" hidden="1">
      <c r="E116" s="88"/>
      <c r="F116" s="128"/>
      <c r="G116" s="56"/>
      <c r="J116" s="221"/>
      <c r="K116" s="221"/>
      <c r="L116" s="221"/>
      <c r="M116" s="221"/>
      <c r="N116" s="144"/>
    </row>
    <row r="117" spans="5:14" hidden="1">
      <c r="E117" s="88"/>
      <c r="F117" s="128"/>
      <c r="G117" s="56"/>
      <c r="J117" s="221"/>
      <c r="K117" s="221"/>
      <c r="L117" s="221"/>
      <c r="M117" s="221"/>
      <c r="N117" s="144"/>
    </row>
    <row r="118" spans="5:14" hidden="1">
      <c r="E118" s="88"/>
      <c r="F118" s="128"/>
      <c r="G118" s="56"/>
      <c r="J118" s="221"/>
      <c r="K118" s="221"/>
      <c r="L118" s="221"/>
      <c r="M118" s="221"/>
      <c r="N118" s="144"/>
    </row>
    <row r="119" spans="5:14" hidden="1">
      <c r="E119" s="88"/>
      <c r="F119" s="128"/>
      <c r="G119" s="56"/>
      <c r="J119" s="221"/>
      <c r="K119" s="221"/>
      <c r="L119" s="221"/>
      <c r="M119" s="221"/>
      <c r="N119" s="144"/>
    </row>
    <row r="120" spans="5:14" hidden="1">
      <c r="E120" s="88"/>
      <c r="F120" s="128"/>
      <c r="G120" s="56"/>
      <c r="J120" s="221"/>
      <c r="K120" s="221"/>
      <c r="L120" s="221"/>
      <c r="M120" s="221"/>
      <c r="N120" s="144"/>
    </row>
    <row r="121" spans="5:14" hidden="1">
      <c r="E121" s="88"/>
      <c r="F121" s="128"/>
      <c r="G121" s="56"/>
      <c r="J121" s="221"/>
      <c r="K121" s="221"/>
      <c r="L121" s="221"/>
      <c r="M121" s="221"/>
      <c r="N121" s="144"/>
    </row>
    <row r="122" spans="5:14" hidden="1">
      <c r="E122" s="88"/>
      <c r="F122" s="128"/>
      <c r="G122" s="56"/>
      <c r="J122" s="221"/>
      <c r="K122" s="221"/>
      <c r="L122" s="221"/>
      <c r="M122" s="221"/>
      <c r="N122" s="144"/>
    </row>
    <row r="123" spans="5:14" hidden="1">
      <c r="E123" s="88"/>
      <c r="F123" s="128"/>
      <c r="G123" s="56"/>
      <c r="J123" s="221"/>
      <c r="K123" s="221"/>
      <c r="L123" s="221"/>
      <c r="M123" s="221"/>
      <c r="N123" s="144"/>
    </row>
    <row r="124" spans="5:14" hidden="1">
      <c r="E124" s="88"/>
      <c r="F124" s="128"/>
      <c r="G124" s="56"/>
      <c r="J124" s="221"/>
      <c r="K124" s="221"/>
      <c r="L124" s="221"/>
      <c r="M124" s="221"/>
      <c r="N124" s="144"/>
    </row>
    <row r="125" spans="5:14" hidden="1">
      <c r="E125" s="88"/>
      <c r="F125" s="128"/>
      <c r="G125" s="56"/>
      <c r="J125" s="221"/>
      <c r="K125" s="221"/>
      <c r="L125" s="221"/>
      <c r="M125" s="221"/>
      <c r="N125" s="144"/>
    </row>
    <row r="126" spans="5:14" hidden="1">
      <c r="E126" s="88"/>
      <c r="F126" s="128"/>
      <c r="G126" s="56"/>
      <c r="J126" s="221"/>
      <c r="K126" s="221"/>
      <c r="L126" s="221"/>
      <c r="M126" s="221"/>
      <c r="N126" s="144"/>
    </row>
    <row r="127" spans="5:14" hidden="1">
      <c r="E127" s="88"/>
      <c r="F127" s="128"/>
      <c r="G127" s="56"/>
      <c r="J127" s="221"/>
      <c r="K127" s="221"/>
      <c r="L127" s="221"/>
      <c r="M127" s="221"/>
      <c r="N127" s="144"/>
    </row>
    <row r="128" spans="5:14" hidden="1">
      <c r="E128" s="88"/>
      <c r="F128" s="128"/>
      <c r="G128" s="56"/>
      <c r="J128" s="221"/>
      <c r="K128" s="221"/>
      <c r="L128" s="221"/>
      <c r="M128" s="221"/>
      <c r="N128" s="144"/>
    </row>
    <row r="129" spans="5:14" hidden="1">
      <c r="E129" s="88"/>
      <c r="F129" s="128"/>
      <c r="G129" s="56"/>
      <c r="J129" s="221"/>
      <c r="K129" s="221"/>
      <c r="L129" s="221"/>
      <c r="M129" s="221"/>
      <c r="N129" s="144"/>
    </row>
    <row r="130" spans="5:14" hidden="1">
      <c r="E130" s="88"/>
      <c r="F130" s="128"/>
      <c r="G130" s="56"/>
      <c r="J130" s="221"/>
      <c r="K130" s="221"/>
      <c r="L130" s="221"/>
      <c r="M130" s="221"/>
      <c r="N130" s="144"/>
    </row>
    <row r="131" spans="5:14" hidden="1">
      <c r="E131" s="88"/>
      <c r="F131" s="128"/>
      <c r="G131" s="56"/>
      <c r="J131" s="221"/>
      <c r="K131" s="221"/>
      <c r="L131" s="221"/>
      <c r="M131" s="221"/>
      <c r="N131" s="144"/>
    </row>
    <row r="132" spans="5:14" hidden="1">
      <c r="E132" s="88"/>
      <c r="F132" s="128"/>
      <c r="G132" s="56"/>
      <c r="J132" s="221"/>
      <c r="K132" s="221"/>
      <c r="L132" s="221"/>
      <c r="M132" s="221"/>
      <c r="N132" s="144"/>
    </row>
    <row r="133" spans="5:14" hidden="1">
      <c r="E133" s="88"/>
      <c r="F133" s="128"/>
      <c r="G133" s="56"/>
      <c r="J133" s="221"/>
      <c r="K133" s="221"/>
      <c r="L133" s="221"/>
      <c r="M133" s="221"/>
      <c r="N133" s="144"/>
    </row>
    <row r="134" spans="5:14" hidden="1">
      <c r="E134" s="88"/>
      <c r="F134" s="128"/>
      <c r="G134" s="56"/>
      <c r="J134" s="221"/>
      <c r="K134" s="221"/>
      <c r="L134" s="221"/>
      <c r="M134" s="221"/>
      <c r="N134" s="144"/>
    </row>
    <row r="135" spans="5:14" hidden="1">
      <c r="E135" s="88"/>
      <c r="F135" s="128"/>
      <c r="G135" s="56"/>
      <c r="J135" s="221"/>
      <c r="K135" s="221"/>
      <c r="L135" s="221"/>
      <c r="M135" s="221"/>
      <c r="N135" s="144"/>
    </row>
    <row r="136" spans="5:14" hidden="1">
      <c r="E136" s="88"/>
      <c r="F136" s="128"/>
      <c r="G136" s="56"/>
      <c r="J136" s="221"/>
      <c r="K136" s="221"/>
      <c r="L136" s="221"/>
      <c r="M136" s="221"/>
      <c r="N136" s="144"/>
    </row>
    <row r="137" spans="5:14" hidden="1">
      <c r="E137" s="88"/>
      <c r="F137" s="128"/>
      <c r="G137" s="56"/>
      <c r="J137" s="221"/>
      <c r="K137" s="221"/>
      <c r="L137" s="221"/>
      <c r="M137" s="221"/>
      <c r="N137" s="144"/>
    </row>
    <row r="138" spans="5:14" hidden="1">
      <c r="E138" s="88"/>
      <c r="F138" s="128"/>
      <c r="G138" s="56"/>
      <c r="J138" s="221"/>
      <c r="K138" s="221"/>
      <c r="L138" s="221"/>
      <c r="M138" s="221"/>
      <c r="N138" s="144"/>
    </row>
    <row r="139" spans="5:14" hidden="1">
      <c r="E139" s="88"/>
      <c r="F139" s="128"/>
      <c r="G139" s="56"/>
      <c r="J139" s="221"/>
      <c r="K139" s="221"/>
      <c r="L139" s="221"/>
      <c r="M139" s="221"/>
      <c r="N139" s="144"/>
    </row>
    <row r="140" spans="5:14" hidden="1">
      <c r="E140" s="88"/>
      <c r="F140" s="128"/>
      <c r="G140" s="56"/>
      <c r="J140" s="221"/>
      <c r="K140" s="221"/>
      <c r="L140" s="221"/>
      <c r="M140" s="221"/>
      <c r="N140" s="144"/>
    </row>
    <row r="141" spans="5:14" hidden="1">
      <c r="E141" s="88"/>
      <c r="F141" s="128"/>
      <c r="G141" s="56"/>
      <c r="J141" s="221"/>
      <c r="K141" s="221"/>
      <c r="L141" s="221"/>
      <c r="M141" s="221"/>
      <c r="N141" s="144"/>
    </row>
    <row r="142" spans="5:14" hidden="1">
      <c r="E142" s="88"/>
      <c r="F142" s="128"/>
      <c r="G142" s="56"/>
      <c r="J142" s="221"/>
      <c r="K142" s="221"/>
      <c r="L142" s="221"/>
      <c r="M142" s="221"/>
      <c r="N142" s="144"/>
    </row>
    <row r="143" spans="5:14" hidden="1">
      <c r="E143" s="88"/>
      <c r="F143" s="128"/>
      <c r="G143" s="56"/>
      <c r="J143" s="221"/>
      <c r="K143" s="221"/>
      <c r="L143" s="221"/>
      <c r="M143" s="221"/>
      <c r="N143" s="144"/>
    </row>
    <row r="144" spans="5:14" hidden="1">
      <c r="E144" s="88"/>
      <c r="F144" s="128"/>
      <c r="G144" s="56"/>
      <c r="J144" s="221"/>
      <c r="K144" s="221"/>
      <c r="L144" s="221"/>
      <c r="M144" s="221"/>
      <c r="N144" s="144"/>
    </row>
    <row r="145" spans="5:14" hidden="1">
      <c r="E145" s="88"/>
      <c r="F145" s="128"/>
      <c r="G145" s="56"/>
      <c r="J145" s="221"/>
      <c r="K145" s="221"/>
      <c r="L145" s="221"/>
      <c r="M145" s="221"/>
      <c r="N145" s="144"/>
    </row>
    <row r="146" spans="5:14" hidden="1">
      <c r="E146" s="88"/>
      <c r="F146" s="128"/>
      <c r="G146" s="56"/>
      <c r="J146" s="221"/>
      <c r="K146" s="221"/>
      <c r="L146" s="221"/>
      <c r="M146" s="221"/>
      <c r="N146" s="144"/>
    </row>
    <row r="147" spans="5:14" hidden="1">
      <c r="E147" s="88"/>
      <c r="F147" s="128"/>
      <c r="G147" s="56"/>
      <c r="J147" s="221"/>
      <c r="K147" s="221"/>
      <c r="L147" s="221"/>
      <c r="M147" s="221"/>
      <c r="N147" s="144"/>
    </row>
    <row r="148" spans="5:14" hidden="1">
      <c r="E148" s="88"/>
      <c r="F148" s="128"/>
      <c r="G148" s="56"/>
      <c r="J148" s="221"/>
      <c r="K148" s="221"/>
      <c r="L148" s="221"/>
      <c r="M148" s="221"/>
      <c r="N148" s="144"/>
    </row>
    <row r="149" spans="5:14" hidden="1">
      <c r="E149" s="88"/>
      <c r="F149" s="128"/>
      <c r="G149" s="56"/>
      <c r="J149" s="221"/>
      <c r="K149" s="221"/>
      <c r="L149" s="221"/>
      <c r="M149" s="221"/>
      <c r="N149" s="144"/>
    </row>
    <row r="150" spans="5:14" hidden="1">
      <c r="E150" s="88"/>
      <c r="F150" s="128"/>
      <c r="G150" s="56"/>
      <c r="J150" s="221"/>
      <c r="K150" s="221"/>
      <c r="L150" s="221"/>
      <c r="M150" s="221"/>
      <c r="N150" s="144"/>
    </row>
    <row r="151" spans="5:14" hidden="1">
      <c r="E151" s="88"/>
      <c r="F151" s="128"/>
      <c r="G151" s="56"/>
      <c r="J151" s="221"/>
      <c r="K151" s="221"/>
      <c r="L151" s="221"/>
      <c r="M151" s="221"/>
      <c r="N151" s="144"/>
    </row>
    <row r="152" spans="5:14" hidden="1">
      <c r="E152" s="88"/>
      <c r="F152" s="128"/>
      <c r="G152" s="56"/>
      <c r="J152" s="221"/>
      <c r="K152" s="221"/>
      <c r="L152" s="221"/>
      <c r="M152" s="221"/>
      <c r="N152" s="144"/>
    </row>
    <row r="153" spans="5:14" hidden="1">
      <c r="E153" s="88"/>
      <c r="F153" s="128"/>
      <c r="G153" s="56"/>
      <c r="J153" s="221"/>
      <c r="K153" s="221"/>
      <c r="L153" s="221"/>
      <c r="M153" s="221"/>
      <c r="N153" s="144"/>
    </row>
    <row r="154" spans="5:14" hidden="1">
      <c r="E154" s="88"/>
      <c r="F154" s="128"/>
      <c r="G154" s="56"/>
      <c r="J154" s="221"/>
      <c r="K154" s="221"/>
      <c r="L154" s="221"/>
      <c r="M154" s="221"/>
      <c r="N154" s="144"/>
    </row>
    <row r="155" spans="5:14" hidden="1">
      <c r="E155" s="88"/>
      <c r="F155" s="128"/>
      <c r="G155" s="56"/>
      <c r="J155" s="221"/>
      <c r="K155" s="221"/>
      <c r="L155" s="221"/>
      <c r="M155" s="221"/>
      <c r="N155" s="144"/>
    </row>
    <row r="156" spans="5:14" hidden="1">
      <c r="E156" s="88"/>
      <c r="F156" s="128"/>
      <c r="G156" s="56"/>
      <c r="J156" s="221"/>
      <c r="K156" s="221"/>
      <c r="L156" s="221"/>
      <c r="M156" s="221"/>
      <c r="N156" s="144"/>
    </row>
    <row r="157" spans="5:14" hidden="1">
      <c r="E157" s="88"/>
      <c r="F157" s="128"/>
      <c r="G157" s="56"/>
      <c r="J157" s="221"/>
      <c r="K157" s="221"/>
      <c r="L157" s="221"/>
      <c r="M157" s="221"/>
      <c r="N157" s="144"/>
    </row>
    <row r="158" spans="5:14" hidden="1">
      <c r="E158" s="88"/>
      <c r="F158" s="128"/>
      <c r="G158" s="56"/>
      <c r="J158" s="221"/>
      <c r="K158" s="221"/>
      <c r="L158" s="221"/>
      <c r="M158" s="221"/>
      <c r="N158" s="144"/>
    </row>
    <row r="159" spans="5:14" hidden="1">
      <c r="E159" s="88"/>
      <c r="F159" s="128"/>
      <c r="G159" s="56"/>
      <c r="J159" s="221"/>
      <c r="K159" s="221"/>
      <c r="L159" s="221"/>
      <c r="M159" s="221"/>
      <c r="N159" s="144"/>
    </row>
    <row r="160" spans="5:14" hidden="1">
      <c r="E160" s="88"/>
      <c r="F160" s="128"/>
      <c r="G160" s="56"/>
      <c r="J160" s="221"/>
      <c r="K160" s="221"/>
      <c r="L160" s="221"/>
      <c r="M160" s="221"/>
      <c r="N160" s="144"/>
    </row>
    <row r="161" spans="5:14" hidden="1">
      <c r="E161" s="88"/>
      <c r="F161" s="128"/>
      <c r="G161" s="56"/>
      <c r="J161" s="221"/>
      <c r="K161" s="221"/>
      <c r="L161" s="221"/>
      <c r="M161" s="221"/>
      <c r="N161" s="144"/>
    </row>
    <row r="162" spans="5:14" hidden="1">
      <c r="E162" s="88"/>
      <c r="F162" s="128"/>
      <c r="G162" s="56"/>
      <c r="J162" s="221"/>
      <c r="K162" s="221"/>
      <c r="L162" s="221"/>
      <c r="M162" s="221"/>
      <c r="N162" s="144"/>
    </row>
    <row r="163" spans="5:14" hidden="1">
      <c r="E163" s="88"/>
      <c r="F163" s="128"/>
      <c r="G163" s="56"/>
      <c r="J163" s="221"/>
      <c r="K163" s="221"/>
      <c r="L163" s="221"/>
      <c r="M163" s="221"/>
      <c r="N163" s="144"/>
    </row>
    <row r="164" spans="5:14" hidden="1">
      <c r="E164" s="88"/>
      <c r="F164" s="128"/>
      <c r="G164" s="56"/>
      <c r="J164" s="221"/>
      <c r="K164" s="221"/>
      <c r="L164" s="221"/>
      <c r="M164" s="221"/>
      <c r="N164" s="144"/>
    </row>
    <row r="165" spans="5:14" hidden="1">
      <c r="E165" s="88"/>
      <c r="F165" s="128"/>
      <c r="G165" s="56"/>
      <c r="J165" s="221"/>
      <c r="K165" s="221"/>
      <c r="L165" s="221"/>
      <c r="M165" s="221"/>
      <c r="N165" s="144"/>
    </row>
    <row r="166" spans="5:14" hidden="1">
      <c r="E166" s="88"/>
      <c r="F166" s="128"/>
      <c r="G166" s="56"/>
      <c r="J166" s="221"/>
      <c r="K166" s="221"/>
      <c r="L166" s="221"/>
      <c r="M166" s="221"/>
      <c r="N166" s="144"/>
    </row>
    <row r="167" spans="5:14" hidden="1">
      <c r="E167" s="88"/>
      <c r="F167" s="128"/>
      <c r="G167" s="56"/>
      <c r="J167" s="221"/>
      <c r="K167" s="221"/>
      <c r="L167" s="221"/>
      <c r="M167" s="221"/>
      <c r="N167" s="144"/>
    </row>
    <row r="168" spans="5:14" hidden="1">
      <c r="E168" s="88"/>
      <c r="F168" s="128"/>
      <c r="G168" s="56"/>
      <c r="J168" s="221"/>
      <c r="K168" s="221"/>
      <c r="L168" s="221"/>
      <c r="M168" s="221"/>
      <c r="N168" s="144"/>
    </row>
    <row r="169" spans="5:14" hidden="1">
      <c r="E169" s="88"/>
      <c r="F169" s="128"/>
      <c r="G169" s="56"/>
      <c r="J169" s="221"/>
      <c r="K169" s="221"/>
      <c r="L169" s="221"/>
      <c r="M169" s="221"/>
      <c r="N169" s="144"/>
    </row>
    <row r="170" spans="5:14" hidden="1">
      <c r="E170" s="88"/>
      <c r="F170" s="128"/>
      <c r="G170" s="56"/>
      <c r="J170" s="221"/>
      <c r="K170" s="221"/>
      <c r="L170" s="221"/>
      <c r="M170" s="221"/>
      <c r="N170" s="144"/>
    </row>
    <row r="171" spans="5:14" hidden="1">
      <c r="E171" s="88"/>
      <c r="F171" s="128"/>
      <c r="G171" s="56"/>
      <c r="J171" s="221"/>
      <c r="K171" s="221"/>
      <c r="L171" s="221"/>
      <c r="M171" s="221"/>
      <c r="N171" s="144"/>
    </row>
    <row r="172" spans="5:14" hidden="1">
      <c r="E172" s="88"/>
      <c r="F172" s="128"/>
      <c r="G172" s="56"/>
      <c r="J172" s="221"/>
      <c r="K172" s="221"/>
      <c r="L172" s="221"/>
      <c r="M172" s="221"/>
      <c r="N172" s="144"/>
    </row>
    <row r="173" spans="5:14" hidden="1">
      <c r="E173" s="88"/>
      <c r="F173" s="128"/>
      <c r="G173" s="56"/>
      <c r="J173" s="221"/>
      <c r="K173" s="221"/>
      <c r="L173" s="221"/>
      <c r="M173" s="221"/>
      <c r="N173" s="144"/>
    </row>
    <row r="174" spans="5:14" hidden="1">
      <c r="E174" s="88"/>
      <c r="F174" s="128"/>
      <c r="G174" s="56"/>
      <c r="J174" s="221"/>
      <c r="K174" s="221"/>
      <c r="L174" s="221"/>
      <c r="M174" s="221"/>
      <c r="N174" s="144"/>
    </row>
    <row r="175" spans="5:14" hidden="1">
      <c r="E175" s="88"/>
      <c r="F175" s="128"/>
      <c r="G175" s="56"/>
      <c r="J175" s="221"/>
      <c r="K175" s="221"/>
      <c r="L175" s="221"/>
      <c r="M175" s="221"/>
      <c r="N175" s="144"/>
    </row>
    <row r="176" spans="5:14" hidden="1">
      <c r="E176" s="88"/>
      <c r="F176" s="128"/>
      <c r="G176" s="56"/>
      <c r="J176" s="221"/>
      <c r="K176" s="221"/>
      <c r="L176" s="221"/>
      <c r="M176" s="221"/>
      <c r="N176" s="144"/>
    </row>
    <row r="177" spans="5:14" hidden="1">
      <c r="E177" s="88"/>
      <c r="F177" s="128"/>
      <c r="G177" s="56"/>
      <c r="J177" s="221"/>
      <c r="K177" s="221"/>
      <c r="L177" s="221"/>
      <c r="M177" s="221"/>
      <c r="N177" s="144"/>
    </row>
    <row r="178" spans="5:14" hidden="1">
      <c r="E178" s="88"/>
      <c r="F178" s="128"/>
      <c r="G178" s="56"/>
      <c r="J178" s="221"/>
      <c r="K178" s="221"/>
      <c r="L178" s="221"/>
      <c r="M178" s="221"/>
      <c r="N178" s="144"/>
    </row>
    <row r="179" spans="5:14" hidden="1">
      <c r="E179" s="88"/>
      <c r="F179" s="128"/>
      <c r="G179" s="56"/>
      <c r="J179" s="221"/>
      <c r="K179" s="221"/>
      <c r="L179" s="221"/>
      <c r="M179" s="221"/>
      <c r="N179" s="144"/>
    </row>
    <row r="180" spans="5:14" hidden="1">
      <c r="E180" s="88"/>
      <c r="F180" s="128"/>
      <c r="G180" s="56"/>
      <c r="J180" s="221"/>
      <c r="K180" s="221"/>
      <c r="L180" s="221"/>
      <c r="M180" s="221"/>
      <c r="N180" s="144"/>
    </row>
    <row r="181" spans="5:14" hidden="1">
      <c r="E181" s="88"/>
      <c r="F181" s="128"/>
      <c r="G181" s="56"/>
      <c r="J181" s="221"/>
      <c r="K181" s="221"/>
      <c r="L181" s="221"/>
      <c r="M181" s="221"/>
      <c r="N181" s="144"/>
    </row>
    <row r="182" spans="5:14" hidden="1">
      <c r="E182" s="88"/>
      <c r="F182" s="128"/>
      <c r="G182" s="56"/>
      <c r="J182" s="221"/>
      <c r="K182" s="221"/>
      <c r="L182" s="221"/>
      <c r="M182" s="221"/>
      <c r="N182" s="144"/>
    </row>
    <row r="183" spans="5:14" hidden="1">
      <c r="E183" s="88"/>
      <c r="F183" s="128"/>
      <c r="G183" s="56"/>
      <c r="J183" s="221"/>
      <c r="K183" s="221"/>
      <c r="L183" s="221"/>
      <c r="M183" s="221"/>
      <c r="N183" s="144"/>
    </row>
    <row r="184" spans="5:14" hidden="1">
      <c r="E184" s="88"/>
      <c r="F184" s="128"/>
      <c r="G184" s="56"/>
      <c r="J184" s="221"/>
      <c r="K184" s="221"/>
      <c r="L184" s="221"/>
      <c r="M184" s="221"/>
      <c r="N184" s="144"/>
    </row>
    <row r="185" spans="5:14" hidden="1">
      <c r="E185" s="88"/>
      <c r="F185" s="128"/>
      <c r="G185" s="56"/>
      <c r="J185" s="221"/>
      <c r="K185" s="221"/>
      <c r="L185" s="221"/>
      <c r="M185" s="221"/>
      <c r="N185" s="144"/>
    </row>
    <row r="186" spans="5:14" hidden="1">
      <c r="E186" s="88"/>
      <c r="F186" s="128"/>
      <c r="G186" s="56"/>
      <c r="J186" s="221"/>
      <c r="K186" s="221"/>
      <c r="L186" s="221"/>
      <c r="M186" s="221"/>
      <c r="N186" s="144"/>
    </row>
    <row r="187" spans="5:14" hidden="1">
      <c r="E187" s="88"/>
      <c r="F187" s="128"/>
      <c r="G187" s="56"/>
      <c r="J187" s="221"/>
      <c r="K187" s="221"/>
      <c r="L187" s="221"/>
      <c r="M187" s="221"/>
      <c r="N187" s="144"/>
    </row>
    <row r="188" spans="5:14" hidden="1">
      <c r="E188" s="88"/>
      <c r="F188" s="128"/>
      <c r="G188" s="56"/>
      <c r="J188" s="221"/>
      <c r="K188" s="221"/>
      <c r="L188" s="221"/>
      <c r="M188" s="221"/>
      <c r="N188" s="144"/>
    </row>
    <row r="189" spans="5:14" hidden="1">
      <c r="E189" s="88"/>
      <c r="F189" s="128"/>
      <c r="G189" s="56"/>
      <c r="J189" s="221"/>
      <c r="K189" s="221"/>
      <c r="L189" s="221"/>
      <c r="M189" s="221"/>
      <c r="N189" s="144"/>
    </row>
    <row r="190" spans="5:14" hidden="1">
      <c r="E190" s="88"/>
      <c r="F190" s="128"/>
      <c r="G190" s="56"/>
      <c r="J190" s="221"/>
      <c r="K190" s="221"/>
      <c r="L190" s="221"/>
      <c r="M190" s="221"/>
      <c r="N190" s="144"/>
    </row>
    <row r="191" spans="5:14" hidden="1">
      <c r="E191" s="88"/>
      <c r="F191" s="128"/>
      <c r="G191" s="56"/>
      <c r="J191" s="221"/>
      <c r="K191" s="221"/>
      <c r="L191" s="221"/>
      <c r="M191" s="221"/>
      <c r="N191" s="144"/>
    </row>
    <row r="192" spans="5:14" hidden="1">
      <c r="E192" s="88"/>
      <c r="F192" s="128"/>
      <c r="G192" s="56"/>
      <c r="J192" s="221"/>
      <c r="K192" s="221"/>
      <c r="L192" s="221"/>
      <c r="M192" s="221"/>
      <c r="N192" s="144"/>
    </row>
    <row r="193" spans="5:14" hidden="1">
      <c r="E193" s="88"/>
      <c r="F193" s="128"/>
      <c r="G193" s="56"/>
      <c r="J193" s="221"/>
      <c r="K193" s="221"/>
      <c r="L193" s="221"/>
      <c r="M193" s="221"/>
      <c r="N193" s="144"/>
    </row>
    <row r="194" spans="5:14" hidden="1">
      <c r="E194" s="88"/>
      <c r="F194" s="128"/>
      <c r="G194" s="56"/>
      <c r="J194" s="221"/>
      <c r="K194" s="221"/>
      <c r="L194" s="221"/>
      <c r="M194" s="221"/>
      <c r="N194" s="144"/>
    </row>
    <row r="195" spans="5:14" hidden="1">
      <c r="E195" s="88"/>
      <c r="F195" s="128"/>
      <c r="G195" s="56"/>
      <c r="J195" s="221"/>
      <c r="K195" s="221"/>
      <c r="L195" s="221"/>
      <c r="M195" s="221"/>
      <c r="N195" s="144"/>
    </row>
    <row r="196" spans="5:14" hidden="1">
      <c r="E196" s="88"/>
      <c r="F196" s="128"/>
      <c r="G196" s="56"/>
      <c r="J196" s="221"/>
      <c r="K196" s="221"/>
      <c r="L196" s="221"/>
      <c r="M196" s="221"/>
      <c r="N196" s="144"/>
    </row>
    <row r="197" spans="5:14" hidden="1">
      <c r="E197" s="88"/>
      <c r="F197" s="128"/>
      <c r="G197" s="56"/>
      <c r="J197" s="221"/>
      <c r="K197" s="221"/>
      <c r="L197" s="221"/>
      <c r="M197" s="221"/>
      <c r="N197" s="144"/>
    </row>
    <row r="198" spans="5:14" hidden="1">
      <c r="E198" s="88"/>
      <c r="F198" s="128"/>
      <c r="G198" s="56"/>
      <c r="J198" s="221"/>
      <c r="K198" s="221"/>
      <c r="L198" s="221"/>
      <c r="M198" s="221"/>
      <c r="N198" s="144"/>
    </row>
    <row r="199" spans="5:14" hidden="1">
      <c r="E199" s="88"/>
      <c r="F199" s="128"/>
      <c r="G199" s="56"/>
      <c r="J199" s="221"/>
      <c r="K199" s="221"/>
      <c r="L199" s="221"/>
      <c r="M199" s="221"/>
      <c r="N199" s="144"/>
    </row>
    <row r="200" spans="5:14" hidden="1">
      <c r="E200" s="88"/>
      <c r="F200" s="128"/>
      <c r="G200" s="56"/>
      <c r="J200" s="221"/>
      <c r="K200" s="221"/>
      <c r="L200" s="221"/>
      <c r="M200" s="221"/>
      <c r="N200" s="144"/>
    </row>
    <row r="201" spans="5:14" hidden="1">
      <c r="E201" s="88"/>
      <c r="F201" s="128"/>
      <c r="G201" s="56"/>
      <c r="J201" s="221"/>
      <c r="K201" s="221"/>
      <c r="L201" s="221"/>
      <c r="M201" s="221"/>
      <c r="N201" s="144"/>
    </row>
    <row r="202" spans="5:14" hidden="1">
      <c r="E202" s="88"/>
      <c r="F202" s="128"/>
      <c r="G202" s="56"/>
      <c r="J202" s="221"/>
      <c r="K202" s="221"/>
      <c r="L202" s="221"/>
      <c r="M202" s="221"/>
      <c r="N202" s="144"/>
    </row>
    <row r="203" spans="5:14" hidden="1">
      <c r="E203" s="88"/>
      <c r="F203" s="128"/>
      <c r="G203" s="56"/>
      <c r="J203" s="221"/>
      <c r="K203" s="221"/>
      <c r="L203" s="221"/>
      <c r="M203" s="221"/>
      <c r="N203" s="144"/>
    </row>
    <row r="204" spans="5:14" hidden="1">
      <c r="E204" s="88"/>
      <c r="F204" s="128"/>
      <c r="G204" s="56"/>
      <c r="J204" s="221"/>
      <c r="K204" s="221"/>
      <c r="L204" s="221"/>
      <c r="M204" s="221"/>
      <c r="N204" s="144"/>
    </row>
    <row r="205" spans="5:14" hidden="1">
      <c r="E205" s="88"/>
      <c r="F205" s="128"/>
      <c r="G205" s="56"/>
      <c r="J205" s="221"/>
      <c r="K205" s="221"/>
      <c r="L205" s="221"/>
      <c r="M205" s="221"/>
      <c r="N205" s="144"/>
    </row>
    <row r="206" spans="5:14" hidden="1">
      <c r="E206" s="88"/>
      <c r="F206" s="128"/>
      <c r="G206" s="56"/>
      <c r="J206" s="221"/>
      <c r="K206" s="221"/>
      <c r="L206" s="221"/>
      <c r="M206" s="221"/>
      <c r="N206" s="144"/>
    </row>
    <row r="207" spans="5:14" hidden="1">
      <c r="E207" s="88"/>
      <c r="F207" s="128"/>
      <c r="G207" s="56"/>
      <c r="J207" s="221"/>
      <c r="K207" s="221"/>
      <c r="L207" s="221"/>
      <c r="M207" s="221"/>
      <c r="N207" s="144"/>
    </row>
    <row r="208" spans="5:14" hidden="1">
      <c r="E208" s="88"/>
      <c r="F208" s="128"/>
      <c r="G208" s="56"/>
      <c r="J208" s="221"/>
      <c r="K208" s="221"/>
      <c r="L208" s="221"/>
      <c r="M208" s="221"/>
      <c r="N208" s="144"/>
    </row>
    <row r="209" spans="5:14" hidden="1">
      <c r="E209" s="88"/>
      <c r="F209" s="128"/>
      <c r="G209" s="56"/>
      <c r="J209" s="221"/>
      <c r="K209" s="221"/>
      <c r="L209" s="221"/>
      <c r="M209" s="221"/>
      <c r="N209" s="144"/>
    </row>
    <row r="210" spans="5:14" hidden="1">
      <c r="E210" s="88"/>
      <c r="F210" s="128"/>
      <c r="G210" s="56"/>
      <c r="J210" s="221"/>
      <c r="K210" s="221"/>
      <c r="L210" s="221"/>
      <c r="M210" s="221"/>
      <c r="N210" s="144"/>
    </row>
    <row r="211" spans="5:14" hidden="1">
      <c r="E211" s="88"/>
      <c r="F211" s="128"/>
      <c r="G211" s="56"/>
      <c r="J211" s="221"/>
      <c r="K211" s="221"/>
      <c r="L211" s="221"/>
      <c r="M211" s="221"/>
      <c r="N211" s="144"/>
    </row>
    <row r="212" spans="5:14" hidden="1">
      <c r="E212" s="88"/>
      <c r="F212" s="128"/>
      <c r="G212" s="56"/>
      <c r="J212" s="221"/>
      <c r="K212" s="221"/>
      <c r="L212" s="221"/>
      <c r="M212" s="221"/>
      <c r="N212" s="144"/>
    </row>
    <row r="213" spans="5:14" hidden="1">
      <c r="E213" s="88"/>
      <c r="F213" s="128"/>
      <c r="G213" s="56"/>
      <c r="J213" s="221"/>
      <c r="K213" s="221"/>
      <c r="L213" s="221"/>
      <c r="M213" s="221"/>
      <c r="N213" s="144"/>
    </row>
    <row r="214" spans="5:14" hidden="1">
      <c r="E214" s="88"/>
      <c r="F214" s="128"/>
      <c r="G214" s="56"/>
      <c r="J214" s="221"/>
      <c r="K214" s="221"/>
      <c r="L214" s="221"/>
      <c r="M214" s="221"/>
      <c r="N214" s="144"/>
    </row>
    <row r="215" spans="5:14" hidden="1">
      <c r="E215" s="88"/>
      <c r="F215" s="128"/>
      <c r="G215" s="56"/>
      <c r="J215" s="221"/>
      <c r="K215" s="221"/>
      <c r="L215" s="221"/>
      <c r="M215" s="221"/>
      <c r="N215" s="144"/>
    </row>
    <row r="216" spans="5:14" hidden="1">
      <c r="E216" s="88"/>
      <c r="F216" s="128"/>
      <c r="G216" s="56"/>
      <c r="J216" s="221"/>
      <c r="K216" s="221"/>
      <c r="L216" s="221"/>
      <c r="M216" s="221"/>
      <c r="N216" s="144"/>
    </row>
    <row r="217" spans="5:14" hidden="1">
      <c r="E217" s="88"/>
      <c r="F217" s="128"/>
      <c r="G217" s="56"/>
      <c r="J217" s="221"/>
      <c r="K217" s="221"/>
      <c r="L217" s="221"/>
      <c r="M217" s="221"/>
      <c r="N217" s="144"/>
    </row>
    <row r="218" spans="5:14" hidden="1">
      <c r="E218" s="88"/>
      <c r="F218" s="128"/>
      <c r="G218" s="56"/>
      <c r="J218" s="221"/>
      <c r="K218" s="221"/>
      <c r="L218" s="221"/>
      <c r="M218" s="221"/>
      <c r="N218" s="144"/>
    </row>
    <row r="219" spans="5:14" hidden="1">
      <c r="E219" s="88"/>
      <c r="F219" s="128"/>
      <c r="G219" s="56"/>
      <c r="J219" s="221"/>
      <c r="K219" s="221"/>
      <c r="L219" s="221"/>
      <c r="M219" s="221"/>
      <c r="N219" s="144"/>
    </row>
    <row r="220" spans="5:14" hidden="1">
      <c r="E220" s="88"/>
      <c r="F220" s="128"/>
      <c r="G220" s="56"/>
      <c r="J220" s="221"/>
      <c r="K220" s="221"/>
      <c r="L220" s="221"/>
      <c r="M220" s="221"/>
      <c r="N220" s="144"/>
    </row>
    <row r="221" spans="5:14" hidden="1">
      <c r="E221" s="88"/>
      <c r="F221" s="128"/>
      <c r="G221" s="56"/>
      <c r="J221" s="221"/>
      <c r="K221" s="221"/>
      <c r="L221" s="221"/>
      <c r="M221" s="221"/>
      <c r="N221" s="144"/>
    </row>
    <row r="222" spans="5:14" hidden="1">
      <c r="E222" s="88"/>
      <c r="F222" s="128"/>
      <c r="G222" s="56"/>
      <c r="J222" s="221"/>
      <c r="K222" s="221"/>
      <c r="L222" s="221"/>
      <c r="M222" s="221"/>
      <c r="N222" s="144"/>
    </row>
    <row r="223" spans="5:14" hidden="1">
      <c r="E223" s="88"/>
      <c r="F223" s="128"/>
      <c r="G223" s="56"/>
      <c r="J223" s="221"/>
      <c r="K223" s="221"/>
      <c r="L223" s="221"/>
      <c r="M223" s="221"/>
      <c r="N223" s="144"/>
    </row>
    <row r="224" spans="5:14" hidden="1">
      <c r="E224" s="88"/>
      <c r="F224" s="128"/>
      <c r="G224" s="56"/>
      <c r="J224" s="221"/>
      <c r="K224" s="221"/>
      <c r="L224" s="221"/>
      <c r="M224" s="221"/>
      <c r="N224" s="144"/>
    </row>
    <row r="225" spans="5:14" hidden="1">
      <c r="E225" s="88"/>
      <c r="F225" s="128"/>
      <c r="G225" s="56"/>
      <c r="J225" s="221"/>
      <c r="K225" s="221"/>
      <c r="L225" s="221"/>
      <c r="M225" s="221"/>
      <c r="N225" s="144"/>
    </row>
    <row r="226" spans="5:14" hidden="1">
      <c r="E226" s="88"/>
      <c r="F226" s="128"/>
      <c r="G226" s="56"/>
      <c r="J226" s="221"/>
      <c r="K226" s="221"/>
      <c r="L226" s="221"/>
      <c r="M226" s="221"/>
      <c r="N226" s="144"/>
    </row>
    <row r="227" spans="5:14" hidden="1">
      <c r="E227" s="88"/>
      <c r="F227" s="128"/>
      <c r="G227" s="56"/>
      <c r="J227" s="221"/>
      <c r="K227" s="221"/>
      <c r="L227" s="221"/>
      <c r="M227" s="221"/>
      <c r="N227" s="144"/>
    </row>
    <row r="228" spans="5:14" hidden="1">
      <c r="E228" s="88"/>
      <c r="F228" s="128"/>
      <c r="G228" s="56"/>
      <c r="J228" s="221"/>
      <c r="K228" s="221"/>
      <c r="L228" s="221"/>
      <c r="M228" s="221"/>
      <c r="N228" s="144"/>
    </row>
    <row r="229" spans="5:14" hidden="1">
      <c r="E229" s="88"/>
      <c r="F229" s="128"/>
      <c r="G229" s="56"/>
      <c r="J229" s="221"/>
      <c r="K229" s="221"/>
      <c r="L229" s="221"/>
      <c r="M229" s="221"/>
      <c r="N229" s="144"/>
    </row>
    <row r="230" spans="5:14" hidden="1">
      <c r="E230" s="88"/>
      <c r="F230" s="128"/>
      <c r="G230" s="56"/>
      <c r="J230" s="221"/>
      <c r="K230" s="221"/>
      <c r="L230" s="221"/>
      <c r="M230" s="221"/>
      <c r="N230" s="144"/>
    </row>
    <row r="231" spans="5:14" hidden="1">
      <c r="E231" s="88"/>
      <c r="F231" s="128"/>
      <c r="G231" s="56"/>
      <c r="J231" s="221"/>
      <c r="K231" s="221"/>
      <c r="L231" s="221"/>
      <c r="M231" s="221"/>
      <c r="N231" s="144"/>
    </row>
    <row r="232" spans="5:14" hidden="1">
      <c r="E232" s="88"/>
      <c r="F232" s="128"/>
      <c r="G232" s="56"/>
      <c r="J232" s="221"/>
      <c r="K232" s="221"/>
      <c r="L232" s="221"/>
      <c r="M232" s="221"/>
      <c r="N232" s="144"/>
    </row>
    <row r="233" spans="5:14" hidden="1">
      <c r="E233" s="88"/>
      <c r="F233" s="128"/>
      <c r="G233" s="56"/>
      <c r="J233" s="221"/>
      <c r="K233" s="221"/>
      <c r="L233" s="221"/>
      <c r="M233" s="221"/>
      <c r="N233" s="144"/>
    </row>
    <row r="234" spans="5:14" hidden="1">
      <c r="E234" s="88"/>
      <c r="F234" s="128"/>
      <c r="G234" s="56"/>
      <c r="J234" s="221"/>
      <c r="K234" s="221"/>
      <c r="L234" s="221"/>
      <c r="M234" s="221"/>
      <c r="N234" s="144"/>
    </row>
    <row r="235" spans="5:14" hidden="1">
      <c r="E235" s="88"/>
      <c r="F235" s="128"/>
      <c r="G235" s="56"/>
      <c r="J235" s="221"/>
      <c r="K235" s="221"/>
      <c r="L235" s="221"/>
      <c r="M235" s="221"/>
      <c r="N235" s="144"/>
    </row>
    <row r="236" spans="5:14" hidden="1">
      <c r="E236" s="88"/>
      <c r="F236" s="128"/>
      <c r="G236" s="56"/>
      <c r="J236" s="221"/>
      <c r="K236" s="221"/>
      <c r="L236" s="221"/>
      <c r="M236" s="221"/>
      <c r="N236" s="144"/>
    </row>
    <row r="237" spans="5:14" hidden="1">
      <c r="E237" s="88"/>
      <c r="F237" s="128"/>
      <c r="G237" s="56"/>
      <c r="J237" s="221"/>
      <c r="K237" s="221"/>
      <c r="L237" s="221"/>
      <c r="M237" s="221"/>
      <c r="N237" s="144"/>
    </row>
    <row r="238" spans="5:14" hidden="1">
      <c r="E238" s="88"/>
      <c r="F238" s="128"/>
      <c r="G238" s="56"/>
      <c r="J238" s="221"/>
      <c r="K238" s="221"/>
      <c r="L238" s="221"/>
      <c r="M238" s="221"/>
      <c r="N238" s="144"/>
    </row>
    <row r="239" spans="5:14" hidden="1">
      <c r="E239" s="88"/>
      <c r="F239" s="128"/>
      <c r="G239" s="56"/>
      <c r="J239" s="221"/>
      <c r="K239" s="221"/>
      <c r="L239" s="221"/>
      <c r="M239" s="221"/>
      <c r="N239" s="144"/>
    </row>
    <row r="240" spans="5:14" hidden="1">
      <c r="E240" s="88"/>
      <c r="F240" s="128"/>
      <c r="G240" s="56"/>
      <c r="J240" s="221"/>
      <c r="K240" s="221"/>
      <c r="L240" s="221"/>
      <c r="M240" s="221"/>
      <c r="N240" s="144"/>
    </row>
    <row r="241" spans="5:14" hidden="1">
      <c r="E241" s="88"/>
      <c r="F241" s="128"/>
      <c r="G241" s="56"/>
      <c r="J241" s="221"/>
      <c r="K241" s="221"/>
      <c r="L241" s="221"/>
      <c r="M241" s="221"/>
      <c r="N241" s="144"/>
    </row>
    <row r="242" spans="5:14" hidden="1">
      <c r="E242" s="88"/>
      <c r="F242" s="128"/>
      <c r="G242" s="56"/>
      <c r="J242" s="221"/>
      <c r="K242" s="221"/>
      <c r="L242" s="221"/>
      <c r="M242" s="221"/>
      <c r="N242" s="144"/>
    </row>
    <row r="243" spans="5:14" hidden="1">
      <c r="E243" s="88"/>
      <c r="F243" s="128"/>
      <c r="G243" s="56"/>
      <c r="J243" s="221"/>
      <c r="K243" s="221"/>
      <c r="L243" s="221"/>
      <c r="M243" s="221"/>
      <c r="N243" s="144"/>
    </row>
    <row r="244" spans="5:14" hidden="1">
      <c r="E244" s="88"/>
      <c r="F244" s="128"/>
      <c r="G244" s="56"/>
      <c r="J244" s="221"/>
      <c r="K244" s="221"/>
      <c r="L244" s="221"/>
      <c r="M244" s="221"/>
      <c r="N244" s="144"/>
    </row>
    <row r="245" spans="5:14" hidden="1">
      <c r="E245" s="88"/>
      <c r="F245" s="128"/>
      <c r="G245" s="56"/>
      <c r="J245" s="221"/>
      <c r="K245" s="221"/>
      <c r="L245" s="221"/>
      <c r="M245" s="221"/>
      <c r="N245" s="144"/>
    </row>
    <row r="246" spans="5:14" hidden="1">
      <c r="E246" s="88"/>
      <c r="F246" s="128"/>
      <c r="G246" s="56"/>
      <c r="J246" s="221"/>
      <c r="K246" s="221"/>
      <c r="L246" s="221"/>
      <c r="M246" s="221"/>
      <c r="N246" s="144"/>
    </row>
    <row r="247" spans="5:14" hidden="1">
      <c r="E247" s="88"/>
      <c r="F247" s="128"/>
      <c r="G247" s="56"/>
      <c r="J247" s="221"/>
      <c r="K247" s="221"/>
      <c r="L247" s="221"/>
      <c r="M247" s="221"/>
      <c r="N247" s="144"/>
    </row>
    <row r="248" spans="5:14" hidden="1">
      <c r="E248" s="88"/>
      <c r="F248" s="128"/>
      <c r="G248" s="56"/>
      <c r="J248" s="221"/>
      <c r="K248" s="221"/>
      <c r="L248" s="221"/>
      <c r="M248" s="221"/>
      <c r="N248" s="144"/>
    </row>
    <row r="249" spans="5:14" hidden="1">
      <c r="E249" s="88"/>
      <c r="F249" s="128"/>
      <c r="G249" s="56"/>
      <c r="J249" s="221"/>
      <c r="K249" s="221"/>
      <c r="L249" s="221"/>
      <c r="M249" s="221"/>
      <c r="N249" s="144"/>
    </row>
    <row r="250" spans="5:14" hidden="1">
      <c r="E250" s="88"/>
      <c r="F250" s="128"/>
      <c r="G250" s="56"/>
      <c r="J250" s="221"/>
      <c r="K250" s="221"/>
      <c r="L250" s="221"/>
      <c r="M250" s="221"/>
      <c r="N250" s="144"/>
    </row>
    <row r="251" spans="5:14" hidden="1">
      <c r="E251" s="88"/>
      <c r="F251" s="128"/>
      <c r="G251" s="56"/>
      <c r="J251" s="221"/>
      <c r="K251" s="221"/>
      <c r="L251" s="221"/>
      <c r="M251" s="221"/>
      <c r="N251" s="144"/>
    </row>
    <row r="252" spans="5:14" hidden="1">
      <c r="E252" s="88"/>
      <c r="F252" s="128"/>
      <c r="G252" s="56"/>
      <c r="J252" s="221"/>
      <c r="K252" s="221"/>
      <c r="L252" s="221"/>
      <c r="M252" s="221"/>
      <c r="N252" s="144"/>
    </row>
    <row r="253" spans="5:14" hidden="1">
      <c r="E253" s="88"/>
      <c r="F253" s="128"/>
      <c r="G253" s="56"/>
      <c r="J253" s="221"/>
      <c r="K253" s="221"/>
      <c r="L253" s="221"/>
      <c r="M253" s="221"/>
      <c r="N253" s="144"/>
    </row>
    <row r="254" spans="5:14" hidden="1">
      <c r="E254" s="88"/>
      <c r="F254" s="128"/>
      <c r="G254" s="56"/>
      <c r="J254" s="221"/>
      <c r="K254" s="221"/>
      <c r="L254" s="221"/>
      <c r="M254" s="221"/>
      <c r="N254" s="144"/>
    </row>
    <row r="255" spans="5:14" hidden="1">
      <c r="E255" s="88"/>
      <c r="F255" s="128"/>
      <c r="G255" s="56"/>
      <c r="J255" s="221"/>
      <c r="K255" s="221"/>
      <c r="L255" s="221"/>
      <c r="M255" s="221"/>
      <c r="N255" s="144"/>
    </row>
    <row r="256" spans="5:14" hidden="1">
      <c r="E256" s="88"/>
      <c r="F256" s="128"/>
      <c r="G256" s="56"/>
      <c r="J256" s="221"/>
      <c r="K256" s="221"/>
      <c r="L256" s="221"/>
      <c r="M256" s="221"/>
      <c r="N256" s="144"/>
    </row>
    <row r="257" spans="5:14" hidden="1">
      <c r="E257" s="88"/>
      <c r="F257" s="128"/>
      <c r="G257" s="56"/>
      <c r="J257" s="221"/>
      <c r="K257" s="221"/>
      <c r="L257" s="221"/>
      <c r="M257" s="221"/>
      <c r="N257" s="144"/>
    </row>
    <row r="258" spans="5:14" hidden="1">
      <c r="E258" s="88"/>
      <c r="F258" s="128"/>
      <c r="G258" s="56"/>
      <c r="J258" s="221"/>
      <c r="K258" s="221"/>
      <c r="L258" s="221"/>
      <c r="M258" s="221"/>
      <c r="N258" s="144"/>
    </row>
    <row r="259" spans="5:14" hidden="1">
      <c r="E259" s="88"/>
      <c r="F259" s="128"/>
      <c r="G259" s="56"/>
      <c r="J259" s="221"/>
      <c r="K259" s="221"/>
      <c r="L259" s="221"/>
      <c r="M259" s="221"/>
      <c r="N259" s="144"/>
    </row>
    <row r="260" spans="5:14" hidden="1">
      <c r="E260" s="88"/>
      <c r="F260" s="128"/>
      <c r="G260" s="56"/>
      <c r="J260" s="221"/>
      <c r="K260" s="221"/>
      <c r="L260" s="221"/>
      <c r="M260" s="221"/>
      <c r="N260" s="144"/>
    </row>
    <row r="261" spans="5:14" hidden="1">
      <c r="E261" s="88"/>
      <c r="F261" s="128"/>
      <c r="G261" s="56"/>
      <c r="J261" s="221"/>
      <c r="K261" s="221"/>
      <c r="L261" s="221"/>
      <c r="M261" s="221"/>
      <c r="N261" s="144"/>
    </row>
    <row r="262" spans="5:14" hidden="1">
      <c r="E262" s="88"/>
      <c r="F262" s="128"/>
      <c r="G262" s="56"/>
      <c r="J262" s="221"/>
      <c r="K262" s="221"/>
      <c r="L262" s="221"/>
      <c r="M262" s="221"/>
      <c r="N262" s="144"/>
    </row>
    <row r="263" spans="5:14" hidden="1">
      <c r="E263" s="88"/>
      <c r="F263" s="128"/>
      <c r="G263" s="56"/>
      <c r="J263" s="221"/>
      <c r="K263" s="221"/>
      <c r="L263" s="221"/>
      <c r="M263" s="221"/>
      <c r="N263" s="144"/>
    </row>
    <row r="264" spans="5:14" hidden="1">
      <c r="E264" s="88"/>
      <c r="F264" s="128"/>
      <c r="G264" s="56"/>
      <c r="J264" s="221"/>
      <c r="K264" s="221"/>
      <c r="L264" s="221"/>
      <c r="M264" s="221"/>
      <c r="N264" s="144"/>
    </row>
    <row r="265" spans="5:14" hidden="1">
      <c r="E265" s="88"/>
      <c r="F265" s="128"/>
      <c r="G265" s="56"/>
      <c r="J265" s="221"/>
      <c r="K265" s="221"/>
      <c r="L265" s="221"/>
      <c r="M265" s="221"/>
      <c r="N265" s="144"/>
    </row>
    <row r="266" spans="5:14" hidden="1">
      <c r="E266" s="88"/>
      <c r="F266" s="128"/>
      <c r="G266" s="56"/>
      <c r="J266" s="221"/>
      <c r="K266" s="221"/>
      <c r="L266" s="221"/>
      <c r="M266" s="221"/>
      <c r="N266" s="144"/>
    </row>
    <row r="267" spans="5:14" hidden="1">
      <c r="E267" s="88"/>
      <c r="F267" s="128"/>
      <c r="G267" s="56"/>
      <c r="J267" s="221"/>
      <c r="K267" s="221"/>
      <c r="L267" s="221"/>
      <c r="M267" s="221"/>
      <c r="N267" s="144"/>
    </row>
    <row r="268" spans="5:14" hidden="1">
      <c r="E268" s="88"/>
      <c r="F268" s="128"/>
      <c r="G268" s="56"/>
      <c r="J268" s="221"/>
      <c r="K268" s="221"/>
      <c r="L268" s="221"/>
      <c r="M268" s="221"/>
      <c r="N268" s="144"/>
    </row>
    <row r="269" spans="5:14" hidden="1">
      <c r="E269" s="88"/>
      <c r="F269" s="128"/>
      <c r="G269" s="56"/>
      <c r="J269" s="221"/>
      <c r="K269" s="221"/>
      <c r="L269" s="221"/>
      <c r="M269" s="221"/>
      <c r="N269" s="144"/>
    </row>
    <row r="270" spans="5:14" hidden="1">
      <c r="E270" s="88"/>
      <c r="F270" s="128"/>
      <c r="G270" s="56"/>
      <c r="J270" s="221"/>
      <c r="K270" s="221"/>
      <c r="L270" s="221"/>
      <c r="M270" s="221"/>
      <c r="N270" s="144"/>
    </row>
    <row r="271" spans="5:14" hidden="1">
      <c r="E271" s="88"/>
      <c r="F271" s="128"/>
      <c r="G271" s="56"/>
      <c r="J271" s="221"/>
      <c r="K271" s="221"/>
      <c r="L271" s="221"/>
      <c r="M271" s="221"/>
      <c r="N271" s="144"/>
    </row>
    <row r="272" spans="5:14" hidden="1">
      <c r="E272" s="88"/>
      <c r="F272" s="128"/>
      <c r="G272" s="56"/>
      <c r="J272" s="221"/>
      <c r="K272" s="221"/>
      <c r="L272" s="221"/>
      <c r="M272" s="221"/>
      <c r="N272" s="144"/>
    </row>
    <row r="273" spans="5:14" hidden="1">
      <c r="E273" s="88"/>
      <c r="F273" s="128"/>
      <c r="G273" s="56"/>
      <c r="J273" s="221"/>
      <c r="K273" s="221"/>
      <c r="L273" s="221"/>
      <c r="M273" s="221"/>
      <c r="N273" s="144"/>
    </row>
    <row r="274" spans="5:14" hidden="1">
      <c r="E274" s="88"/>
      <c r="F274" s="128"/>
      <c r="G274" s="56"/>
      <c r="J274" s="221"/>
      <c r="K274" s="221"/>
      <c r="L274" s="221"/>
      <c r="M274" s="221"/>
      <c r="N274" s="144"/>
    </row>
    <row r="275" spans="5:14" hidden="1">
      <c r="E275" s="88"/>
      <c r="F275" s="128"/>
      <c r="G275" s="56"/>
      <c r="J275" s="221"/>
      <c r="K275" s="221"/>
      <c r="L275" s="221"/>
      <c r="M275" s="221"/>
      <c r="N275" s="144"/>
    </row>
    <row r="276" spans="5:14" hidden="1">
      <c r="E276" s="88"/>
      <c r="F276" s="128"/>
      <c r="G276" s="56"/>
      <c r="J276" s="221"/>
      <c r="K276" s="221"/>
      <c r="L276" s="221"/>
      <c r="M276" s="221"/>
      <c r="N276" s="144"/>
    </row>
    <row r="277" spans="5:14" hidden="1">
      <c r="E277" s="88"/>
      <c r="F277" s="128"/>
      <c r="G277" s="56"/>
      <c r="J277" s="221"/>
      <c r="K277" s="221"/>
      <c r="L277" s="221"/>
      <c r="M277" s="221"/>
      <c r="N277" s="144"/>
    </row>
    <row r="278" spans="5:14" hidden="1">
      <c r="E278" s="88"/>
      <c r="F278" s="128"/>
      <c r="G278" s="56"/>
      <c r="J278" s="221"/>
      <c r="K278" s="221"/>
      <c r="L278" s="221"/>
      <c r="M278" s="221"/>
      <c r="N278" s="144"/>
    </row>
    <row r="279" spans="5:14" hidden="1">
      <c r="E279" s="88"/>
      <c r="F279" s="128"/>
      <c r="G279" s="56"/>
      <c r="J279" s="221"/>
      <c r="K279" s="221"/>
      <c r="L279" s="221"/>
      <c r="M279" s="221"/>
      <c r="N279" s="144"/>
    </row>
    <row r="280" spans="5:14" hidden="1">
      <c r="E280" s="88"/>
      <c r="F280" s="128"/>
      <c r="G280" s="56"/>
      <c r="J280" s="221"/>
      <c r="K280" s="221"/>
      <c r="L280" s="221"/>
      <c r="M280" s="221"/>
      <c r="N280" s="144"/>
    </row>
    <row r="281" spans="5:14" hidden="1">
      <c r="E281" s="88"/>
      <c r="F281" s="128"/>
      <c r="G281" s="56"/>
      <c r="J281" s="221"/>
      <c r="K281" s="221"/>
      <c r="L281" s="221"/>
      <c r="M281" s="221"/>
      <c r="N281" s="144"/>
    </row>
    <row r="282" spans="5:14" hidden="1">
      <c r="E282" s="88"/>
      <c r="F282" s="128"/>
      <c r="G282" s="56"/>
      <c r="J282" s="221"/>
      <c r="K282" s="221"/>
      <c r="L282" s="221"/>
      <c r="M282" s="221"/>
      <c r="N282" s="144"/>
    </row>
    <row r="283" spans="5:14" hidden="1">
      <c r="E283" s="88"/>
      <c r="F283" s="128"/>
      <c r="G283" s="56"/>
      <c r="J283" s="221"/>
      <c r="K283" s="221"/>
      <c r="L283" s="221"/>
      <c r="M283" s="221"/>
      <c r="N283" s="144"/>
    </row>
    <row r="284" spans="5:14" hidden="1">
      <c r="E284" s="88"/>
      <c r="F284" s="128"/>
      <c r="G284" s="56"/>
      <c r="J284" s="221"/>
      <c r="K284" s="221"/>
      <c r="L284" s="221"/>
      <c r="M284" s="221"/>
      <c r="N284" s="144"/>
    </row>
    <row r="285" spans="5:14" hidden="1">
      <c r="E285" s="88"/>
      <c r="F285" s="128"/>
      <c r="G285" s="56"/>
      <c r="J285" s="221"/>
      <c r="K285" s="221"/>
      <c r="L285" s="221"/>
      <c r="M285" s="221"/>
      <c r="N285" s="144"/>
    </row>
    <row r="286" spans="5:14" hidden="1">
      <c r="E286" s="88"/>
      <c r="F286" s="128"/>
      <c r="G286" s="56"/>
      <c r="J286" s="221"/>
      <c r="K286" s="221"/>
      <c r="L286" s="221"/>
      <c r="M286" s="221"/>
      <c r="N286" s="144"/>
    </row>
    <row r="287" spans="5:14" hidden="1">
      <c r="E287" s="88"/>
      <c r="F287" s="128"/>
      <c r="G287" s="56"/>
      <c r="J287" s="221"/>
      <c r="K287" s="221"/>
      <c r="L287" s="221"/>
      <c r="M287" s="221"/>
      <c r="N287" s="144"/>
    </row>
    <row r="288" spans="5:14" hidden="1">
      <c r="E288" s="88"/>
      <c r="F288" s="128"/>
      <c r="G288" s="56"/>
      <c r="J288" s="221"/>
      <c r="K288" s="221"/>
      <c r="L288" s="221"/>
      <c r="M288" s="221"/>
      <c r="N288" s="144"/>
    </row>
    <row r="289" spans="5:14" hidden="1">
      <c r="E289" s="88"/>
      <c r="F289" s="128"/>
      <c r="G289" s="56"/>
      <c r="J289" s="221"/>
      <c r="K289" s="221"/>
      <c r="L289" s="221"/>
      <c r="M289" s="221"/>
      <c r="N289" s="144"/>
    </row>
    <row r="290" spans="5:14" hidden="1">
      <c r="E290" s="88"/>
      <c r="F290" s="128"/>
      <c r="G290" s="56"/>
      <c r="J290" s="221"/>
      <c r="K290" s="221"/>
      <c r="L290" s="221"/>
      <c r="M290" s="221"/>
      <c r="N290" s="144"/>
    </row>
    <row r="291" spans="5:14" hidden="1">
      <c r="E291" s="88"/>
      <c r="F291" s="128"/>
      <c r="G291" s="56"/>
      <c r="J291" s="221"/>
      <c r="K291" s="221"/>
      <c r="L291" s="221"/>
      <c r="M291" s="221"/>
      <c r="N291" s="144"/>
    </row>
    <row r="292" spans="5:14" hidden="1">
      <c r="E292" s="88"/>
      <c r="F292" s="128"/>
      <c r="G292" s="56"/>
      <c r="J292" s="221"/>
      <c r="K292" s="221"/>
      <c r="L292" s="221"/>
      <c r="M292" s="221"/>
      <c r="N292" s="144"/>
    </row>
    <row r="293" spans="5:14" hidden="1">
      <c r="E293" s="88"/>
      <c r="F293" s="128"/>
      <c r="G293" s="56"/>
      <c r="J293" s="221"/>
      <c r="K293" s="221"/>
      <c r="L293" s="221"/>
      <c r="M293" s="221"/>
      <c r="N293" s="144"/>
    </row>
    <row r="294" spans="5:14" hidden="1">
      <c r="E294" s="88"/>
      <c r="F294" s="128"/>
      <c r="G294" s="56"/>
      <c r="J294" s="221"/>
      <c r="K294" s="221"/>
      <c r="L294" s="221"/>
      <c r="M294" s="221"/>
      <c r="N294" s="144"/>
    </row>
    <row r="295" spans="5:14" hidden="1">
      <c r="E295" s="88"/>
      <c r="F295" s="128"/>
      <c r="G295" s="56"/>
      <c r="J295" s="221"/>
      <c r="K295" s="221"/>
      <c r="L295" s="221"/>
      <c r="M295" s="221"/>
      <c r="N295" s="144"/>
    </row>
    <row r="296" spans="5:14" hidden="1">
      <c r="E296" s="88"/>
      <c r="F296" s="128"/>
      <c r="G296" s="56"/>
      <c r="J296" s="221"/>
      <c r="K296" s="221"/>
      <c r="L296" s="221"/>
      <c r="M296" s="221"/>
      <c r="N296" s="144"/>
    </row>
    <row r="297" spans="5:14" hidden="1">
      <c r="E297" s="88"/>
      <c r="F297" s="128"/>
      <c r="G297" s="56"/>
      <c r="J297" s="221"/>
      <c r="K297" s="221"/>
      <c r="L297" s="221"/>
      <c r="M297" s="221"/>
      <c r="N297" s="144"/>
    </row>
    <row r="298" spans="5:14" hidden="1">
      <c r="E298" s="88"/>
      <c r="F298" s="128"/>
      <c r="G298" s="56"/>
      <c r="J298" s="221"/>
      <c r="K298" s="221"/>
      <c r="L298" s="221"/>
      <c r="M298" s="221"/>
      <c r="N298" s="144"/>
    </row>
    <row r="299" spans="5:14" hidden="1">
      <c r="E299" s="88"/>
      <c r="F299" s="128"/>
      <c r="G299" s="56"/>
      <c r="J299" s="221"/>
      <c r="K299" s="221"/>
      <c r="L299" s="221"/>
      <c r="M299" s="221"/>
      <c r="N299" s="144"/>
    </row>
    <row r="300" spans="5:14" hidden="1">
      <c r="E300" s="88"/>
      <c r="F300" s="128"/>
      <c r="G300" s="56"/>
      <c r="J300" s="221"/>
      <c r="K300" s="221"/>
      <c r="L300" s="221"/>
      <c r="M300" s="221"/>
      <c r="N300" s="144"/>
    </row>
    <row r="301" spans="5:14" hidden="1">
      <c r="E301" s="88"/>
      <c r="F301" s="128"/>
      <c r="G301" s="56"/>
      <c r="J301" s="221"/>
      <c r="K301" s="221"/>
      <c r="L301" s="221"/>
      <c r="M301" s="221"/>
      <c r="N301" s="144"/>
    </row>
    <row r="302" spans="5:14" hidden="1">
      <c r="E302" s="88"/>
      <c r="F302" s="128"/>
      <c r="G302" s="56"/>
      <c r="J302" s="221"/>
      <c r="K302" s="221"/>
      <c r="L302" s="221"/>
      <c r="M302" s="221"/>
      <c r="N302" s="144"/>
    </row>
    <row r="303" spans="5:14" hidden="1">
      <c r="E303" s="88"/>
      <c r="F303" s="128"/>
      <c r="G303" s="56"/>
      <c r="J303" s="221"/>
      <c r="K303" s="221"/>
      <c r="L303" s="221"/>
      <c r="M303" s="221"/>
      <c r="N303" s="144"/>
    </row>
    <row r="304" spans="5:14" hidden="1">
      <c r="E304" s="88"/>
      <c r="F304" s="128"/>
      <c r="G304" s="56"/>
      <c r="J304" s="221"/>
      <c r="K304" s="221"/>
      <c r="L304" s="221"/>
      <c r="M304" s="221"/>
      <c r="N304" s="144"/>
    </row>
    <row r="305" spans="5:14" hidden="1">
      <c r="E305" s="88"/>
      <c r="F305" s="128"/>
      <c r="G305" s="56"/>
      <c r="J305" s="221"/>
      <c r="K305" s="221"/>
      <c r="L305" s="221"/>
      <c r="M305" s="221"/>
      <c r="N305" s="144"/>
    </row>
    <row r="306" spans="5:14" hidden="1">
      <c r="E306" s="88"/>
      <c r="F306" s="128"/>
      <c r="G306" s="56"/>
      <c r="J306" s="221"/>
      <c r="K306" s="221"/>
      <c r="L306" s="221"/>
      <c r="M306" s="221"/>
      <c r="N306" s="144"/>
    </row>
    <row r="307" spans="5:14" hidden="1">
      <c r="E307" s="88"/>
      <c r="F307" s="128"/>
      <c r="G307" s="56"/>
      <c r="J307" s="221"/>
      <c r="K307" s="221"/>
      <c r="L307" s="221"/>
      <c r="M307" s="221"/>
      <c r="N307" s="144"/>
    </row>
    <row r="308" spans="5:14" hidden="1">
      <c r="E308" s="88"/>
      <c r="F308" s="128"/>
      <c r="G308" s="56"/>
      <c r="J308" s="221"/>
      <c r="K308" s="221"/>
      <c r="L308" s="221"/>
      <c r="M308" s="221"/>
      <c r="N308" s="144"/>
    </row>
    <row r="309" spans="5:14" hidden="1">
      <c r="E309" s="88"/>
      <c r="F309" s="128"/>
      <c r="G309" s="56"/>
      <c r="J309" s="221"/>
      <c r="K309" s="221"/>
      <c r="L309" s="221"/>
      <c r="M309" s="221"/>
      <c r="N309" s="144"/>
    </row>
    <row r="310" spans="5:14" hidden="1">
      <c r="E310" s="88"/>
      <c r="F310" s="128"/>
      <c r="G310" s="56"/>
      <c r="J310" s="221"/>
      <c r="K310" s="221"/>
      <c r="L310" s="221"/>
      <c r="M310" s="221"/>
      <c r="N310" s="144"/>
    </row>
    <row r="311" spans="5:14" hidden="1">
      <c r="E311" s="88"/>
      <c r="F311" s="128"/>
      <c r="G311" s="56"/>
      <c r="J311" s="221"/>
      <c r="K311" s="221"/>
      <c r="L311" s="221"/>
      <c r="M311" s="221"/>
      <c r="N311" s="144"/>
    </row>
    <row r="312" spans="5:14" hidden="1">
      <c r="E312" s="88"/>
      <c r="F312" s="128"/>
      <c r="G312" s="56"/>
      <c r="J312" s="221"/>
      <c r="K312" s="221"/>
      <c r="L312" s="221"/>
      <c r="M312" s="221"/>
      <c r="N312" s="144"/>
    </row>
    <row r="313" spans="5:14" hidden="1">
      <c r="E313" s="88"/>
      <c r="F313" s="128"/>
      <c r="G313" s="56"/>
      <c r="J313" s="221"/>
      <c r="K313" s="221"/>
      <c r="L313" s="221"/>
      <c r="M313" s="221"/>
      <c r="N313" s="144"/>
    </row>
    <row r="314" spans="5:14" hidden="1">
      <c r="E314" s="88"/>
      <c r="F314" s="128"/>
      <c r="G314" s="56"/>
      <c r="J314" s="221"/>
      <c r="K314" s="221"/>
      <c r="L314" s="221"/>
      <c r="M314" s="221"/>
      <c r="N314" s="144"/>
    </row>
    <row r="315" spans="5:14" hidden="1">
      <c r="E315" s="88"/>
      <c r="F315" s="128"/>
      <c r="G315" s="56"/>
      <c r="J315" s="221"/>
      <c r="K315" s="221"/>
      <c r="L315" s="221"/>
      <c r="M315" s="221"/>
      <c r="N315" s="144"/>
    </row>
    <row r="316" spans="5:14" hidden="1">
      <c r="E316" s="88"/>
      <c r="F316" s="128"/>
      <c r="G316" s="56"/>
      <c r="J316" s="221"/>
      <c r="K316" s="221"/>
      <c r="L316" s="221"/>
      <c r="M316" s="221"/>
      <c r="N316" s="144"/>
    </row>
    <row r="317" spans="5:14" hidden="1">
      <c r="E317" s="88"/>
      <c r="F317" s="128"/>
      <c r="G317" s="56"/>
      <c r="J317" s="221"/>
      <c r="K317" s="221"/>
      <c r="L317" s="221"/>
      <c r="M317" s="221"/>
      <c r="N317" s="144"/>
    </row>
    <row r="318" spans="5:14" hidden="1">
      <c r="E318" s="88"/>
      <c r="F318" s="128"/>
      <c r="G318" s="56"/>
      <c r="J318" s="221"/>
      <c r="K318" s="221"/>
      <c r="L318" s="221"/>
      <c r="M318" s="221"/>
      <c r="N318" s="144"/>
    </row>
    <row r="319" spans="5:14" hidden="1">
      <c r="E319" s="88"/>
      <c r="F319" s="128"/>
      <c r="G319" s="56"/>
      <c r="J319" s="221"/>
      <c r="K319" s="221"/>
      <c r="L319" s="221"/>
      <c r="M319" s="221"/>
      <c r="N319" s="144"/>
    </row>
    <row r="320" spans="5:14" hidden="1">
      <c r="E320" s="88"/>
      <c r="F320" s="128"/>
      <c r="G320" s="56"/>
      <c r="J320" s="221"/>
      <c r="K320" s="221"/>
      <c r="L320" s="221"/>
      <c r="M320" s="221"/>
      <c r="N320" s="144"/>
    </row>
    <row r="321" spans="5:14" hidden="1">
      <c r="E321" s="88"/>
      <c r="F321" s="128"/>
      <c r="G321" s="56"/>
      <c r="J321" s="221"/>
      <c r="K321" s="221"/>
      <c r="L321" s="221"/>
      <c r="M321" s="221"/>
      <c r="N321" s="144"/>
    </row>
    <row r="322" spans="5:14" hidden="1">
      <c r="E322" s="88"/>
      <c r="F322" s="128"/>
      <c r="G322" s="56"/>
      <c r="J322" s="221"/>
      <c r="K322" s="221"/>
      <c r="L322" s="221"/>
      <c r="M322" s="221"/>
      <c r="N322" s="144"/>
    </row>
    <row r="323" spans="5:14" hidden="1">
      <c r="E323" s="88"/>
      <c r="F323" s="128"/>
      <c r="G323" s="56"/>
      <c r="J323" s="221"/>
      <c r="K323" s="221"/>
      <c r="L323" s="221"/>
      <c r="M323" s="221"/>
      <c r="N323" s="144"/>
    </row>
    <row r="324" spans="5:14" hidden="1">
      <c r="E324" s="88"/>
      <c r="F324" s="128"/>
      <c r="G324" s="56"/>
      <c r="J324" s="221"/>
      <c r="K324" s="221"/>
      <c r="L324" s="221"/>
      <c r="M324" s="221"/>
      <c r="N324" s="144"/>
    </row>
    <row r="325" spans="5:14" hidden="1">
      <c r="E325" s="88"/>
      <c r="F325" s="128"/>
      <c r="G325" s="56"/>
      <c r="J325" s="221"/>
      <c r="K325" s="221"/>
      <c r="L325" s="221"/>
      <c r="M325" s="221"/>
      <c r="N325" s="144"/>
    </row>
    <row r="326" spans="5:14" hidden="1">
      <c r="E326" s="88"/>
      <c r="F326" s="128"/>
      <c r="G326" s="56"/>
      <c r="J326" s="221"/>
      <c r="K326" s="221"/>
      <c r="L326" s="221"/>
      <c r="M326" s="221"/>
      <c r="N326" s="144"/>
    </row>
    <row r="327" spans="5:14" hidden="1">
      <c r="E327" s="88"/>
      <c r="F327" s="128"/>
      <c r="G327" s="56"/>
      <c r="J327" s="221"/>
      <c r="K327" s="221"/>
      <c r="L327" s="221"/>
      <c r="M327" s="221"/>
      <c r="N327" s="144"/>
    </row>
    <row r="328" spans="5:14" hidden="1">
      <c r="E328" s="88"/>
      <c r="F328" s="128"/>
      <c r="G328" s="56"/>
      <c r="J328" s="221"/>
      <c r="K328" s="221"/>
      <c r="L328" s="221"/>
      <c r="M328" s="221"/>
      <c r="N328" s="144"/>
    </row>
    <row r="329" spans="5:14" hidden="1">
      <c r="E329" s="88"/>
      <c r="F329" s="128"/>
      <c r="G329" s="56"/>
      <c r="J329" s="221"/>
      <c r="K329" s="221"/>
      <c r="L329" s="221"/>
      <c r="M329" s="221"/>
      <c r="N329" s="144"/>
    </row>
    <row r="330" spans="5:14" hidden="1">
      <c r="E330" s="88"/>
      <c r="F330" s="128"/>
      <c r="G330" s="56"/>
      <c r="J330" s="221"/>
      <c r="K330" s="221"/>
      <c r="L330" s="221"/>
      <c r="M330" s="221"/>
      <c r="N330" s="144"/>
    </row>
    <row r="331" spans="5:14" hidden="1">
      <c r="E331" s="88"/>
      <c r="F331" s="128"/>
      <c r="G331" s="56"/>
      <c r="J331" s="221"/>
      <c r="K331" s="221"/>
      <c r="L331" s="221"/>
      <c r="M331" s="221"/>
      <c r="N331" s="144"/>
    </row>
    <row r="332" spans="5:14" hidden="1">
      <c r="E332" s="88"/>
      <c r="F332" s="128"/>
      <c r="G332" s="56"/>
      <c r="J332" s="221"/>
      <c r="K332" s="221"/>
      <c r="L332" s="221"/>
      <c r="M332" s="221"/>
      <c r="N332" s="144"/>
    </row>
    <row r="333" spans="5:14" hidden="1">
      <c r="E333" s="88"/>
      <c r="F333" s="128"/>
      <c r="G333" s="56"/>
      <c r="J333" s="221"/>
      <c r="K333" s="221"/>
      <c r="L333" s="221"/>
      <c r="M333" s="221"/>
      <c r="N333" s="144"/>
    </row>
    <row r="334" spans="5:14" hidden="1">
      <c r="E334" s="88"/>
      <c r="F334" s="128"/>
      <c r="G334" s="56"/>
      <c r="J334" s="221"/>
      <c r="K334" s="221"/>
      <c r="L334" s="221"/>
      <c r="M334" s="221"/>
      <c r="N334" s="144"/>
    </row>
    <row r="335" spans="5:14" hidden="1">
      <c r="E335" s="88"/>
      <c r="F335" s="128"/>
      <c r="G335" s="56"/>
      <c r="J335" s="221"/>
      <c r="K335" s="221"/>
      <c r="L335" s="221"/>
      <c r="M335" s="221"/>
      <c r="N335" s="144"/>
    </row>
    <row r="336" spans="5:14" hidden="1">
      <c r="E336" s="88"/>
      <c r="F336" s="128"/>
      <c r="G336" s="56"/>
      <c r="J336" s="221"/>
      <c r="K336" s="221"/>
      <c r="L336" s="221"/>
      <c r="M336" s="221"/>
      <c r="N336" s="144"/>
    </row>
    <row r="337" spans="5:14" hidden="1">
      <c r="E337" s="88"/>
      <c r="F337" s="128"/>
      <c r="G337" s="56"/>
      <c r="J337" s="221"/>
      <c r="K337" s="221"/>
      <c r="L337" s="221"/>
      <c r="M337" s="221"/>
      <c r="N337" s="144"/>
    </row>
    <row r="338" spans="5:14" hidden="1">
      <c r="E338" s="88"/>
      <c r="F338" s="128"/>
      <c r="G338" s="56"/>
      <c r="J338" s="221"/>
      <c r="K338" s="221"/>
      <c r="L338" s="221"/>
      <c r="M338" s="221"/>
      <c r="N338" s="144"/>
    </row>
    <row r="339" spans="5:14" hidden="1">
      <c r="E339" s="88"/>
      <c r="F339" s="128"/>
      <c r="G339" s="56"/>
      <c r="J339" s="221"/>
      <c r="K339" s="221"/>
      <c r="L339" s="221"/>
      <c r="M339" s="221"/>
      <c r="N339" s="144"/>
    </row>
    <row r="340" spans="5:14" hidden="1">
      <c r="E340" s="88"/>
      <c r="F340" s="128"/>
      <c r="G340" s="56"/>
      <c r="J340" s="221"/>
      <c r="K340" s="221"/>
      <c r="L340" s="221"/>
      <c r="M340" s="221"/>
      <c r="N340" s="144"/>
    </row>
    <row r="341" spans="5:14" hidden="1">
      <c r="E341" s="88"/>
      <c r="F341" s="128"/>
      <c r="G341" s="56"/>
      <c r="J341" s="221"/>
      <c r="K341" s="221"/>
      <c r="L341" s="221"/>
      <c r="M341" s="221"/>
      <c r="N341" s="144"/>
    </row>
    <row r="342" spans="5:14" hidden="1">
      <c r="E342" s="88"/>
      <c r="F342" s="128"/>
      <c r="G342" s="56"/>
      <c r="J342" s="221"/>
      <c r="K342" s="221"/>
      <c r="L342" s="221"/>
      <c r="M342" s="221"/>
      <c r="N342" s="144"/>
    </row>
    <row r="343" spans="5:14" hidden="1">
      <c r="E343" s="88"/>
      <c r="F343" s="128"/>
      <c r="G343" s="56"/>
      <c r="J343" s="221"/>
      <c r="K343" s="221"/>
      <c r="L343" s="221"/>
      <c r="M343" s="221"/>
      <c r="N343" s="144"/>
    </row>
    <row r="344" spans="5:14" hidden="1">
      <c r="E344" s="88"/>
      <c r="F344" s="128"/>
      <c r="G344" s="56"/>
      <c r="J344" s="221"/>
      <c r="K344" s="221"/>
      <c r="L344" s="221"/>
      <c r="M344" s="221"/>
      <c r="N344" s="144"/>
    </row>
    <row r="345" spans="5:14" hidden="1">
      <c r="E345" s="88"/>
      <c r="F345" s="128"/>
      <c r="G345" s="56"/>
      <c r="J345" s="221"/>
      <c r="K345" s="221"/>
      <c r="L345" s="221"/>
      <c r="M345" s="221"/>
      <c r="N345" s="144"/>
    </row>
    <row r="346" spans="5:14" hidden="1">
      <c r="E346" s="88"/>
      <c r="F346" s="128"/>
      <c r="G346" s="56"/>
      <c r="J346" s="221"/>
      <c r="K346" s="221"/>
      <c r="L346" s="221"/>
      <c r="M346" s="221"/>
      <c r="N346" s="144"/>
    </row>
    <row r="347" spans="5:14" hidden="1">
      <c r="E347" s="88"/>
      <c r="F347" s="128"/>
      <c r="G347" s="56"/>
      <c r="J347" s="221"/>
      <c r="K347" s="221"/>
      <c r="L347" s="221"/>
      <c r="M347" s="221"/>
      <c r="N347" s="144"/>
    </row>
    <row r="348" spans="5:14" hidden="1">
      <c r="E348" s="88"/>
      <c r="F348" s="128"/>
      <c r="G348" s="56"/>
      <c r="J348" s="221"/>
      <c r="K348" s="221"/>
      <c r="L348" s="221"/>
      <c r="M348" s="221"/>
      <c r="N348" s="144"/>
    </row>
    <row r="349" spans="5:14" hidden="1">
      <c r="E349" s="88"/>
      <c r="F349" s="128"/>
      <c r="G349" s="56"/>
      <c r="J349" s="221"/>
      <c r="K349" s="221"/>
      <c r="L349" s="221"/>
      <c r="M349" s="221"/>
      <c r="N349" s="144"/>
    </row>
    <row r="350" spans="5:14" hidden="1">
      <c r="E350" s="88"/>
      <c r="F350" s="128"/>
      <c r="G350" s="56"/>
      <c r="J350" s="221"/>
      <c r="K350" s="221"/>
      <c r="L350" s="221"/>
      <c r="M350" s="221"/>
      <c r="N350" s="144"/>
    </row>
    <row r="351" spans="5:14" hidden="1">
      <c r="E351" s="88"/>
      <c r="F351" s="128"/>
      <c r="G351" s="56"/>
      <c r="J351" s="221"/>
      <c r="K351" s="221"/>
      <c r="L351" s="221"/>
      <c r="M351" s="221"/>
      <c r="N351" s="144"/>
    </row>
    <row r="352" spans="5:14" hidden="1">
      <c r="E352" s="88"/>
      <c r="F352" s="128"/>
      <c r="G352" s="56"/>
      <c r="J352" s="221"/>
      <c r="K352" s="221"/>
      <c r="L352" s="221"/>
      <c r="M352" s="221"/>
      <c r="N352" s="144"/>
    </row>
    <row r="353" spans="5:14" hidden="1">
      <c r="E353" s="88"/>
      <c r="F353" s="128"/>
      <c r="G353" s="56"/>
      <c r="J353" s="221"/>
      <c r="K353" s="221"/>
      <c r="L353" s="221"/>
      <c r="M353" s="221"/>
      <c r="N353" s="144"/>
    </row>
    <row r="354" spans="5:14" hidden="1">
      <c r="E354" s="88"/>
      <c r="F354" s="128"/>
      <c r="G354" s="56"/>
      <c r="J354" s="221"/>
      <c r="K354" s="221"/>
      <c r="L354" s="221"/>
      <c r="M354" s="221"/>
      <c r="N354" s="144"/>
    </row>
    <row r="355" spans="5:14" hidden="1">
      <c r="E355" s="88"/>
      <c r="F355" s="128"/>
      <c r="G355" s="56"/>
      <c r="J355" s="221"/>
      <c r="K355" s="221"/>
      <c r="L355" s="221"/>
      <c r="M355" s="221"/>
      <c r="N355" s="144"/>
    </row>
    <row r="356" spans="5:14" hidden="1">
      <c r="E356" s="88"/>
      <c r="F356" s="128"/>
      <c r="G356" s="56"/>
      <c r="J356" s="221"/>
      <c r="K356" s="221"/>
      <c r="L356" s="221"/>
      <c r="M356" s="221"/>
      <c r="N356" s="144"/>
    </row>
    <row r="357" spans="5:14" hidden="1">
      <c r="E357" s="88"/>
      <c r="F357" s="128"/>
      <c r="G357" s="56"/>
      <c r="J357" s="221"/>
      <c r="K357" s="221"/>
      <c r="L357" s="221"/>
      <c r="M357" s="221"/>
      <c r="N357" s="144"/>
    </row>
    <row r="358" spans="5:14" hidden="1">
      <c r="E358" s="88"/>
      <c r="F358" s="128"/>
      <c r="G358" s="56"/>
      <c r="J358" s="221"/>
      <c r="K358" s="221"/>
      <c r="L358" s="221"/>
      <c r="M358" s="221"/>
      <c r="N358" s="144"/>
    </row>
    <row r="359" spans="5:14" hidden="1">
      <c r="E359" s="88"/>
      <c r="F359" s="128"/>
      <c r="G359" s="56"/>
      <c r="J359" s="221"/>
      <c r="K359" s="221"/>
      <c r="L359" s="221"/>
      <c r="M359" s="221"/>
      <c r="N359" s="144"/>
    </row>
    <row r="360" spans="5:14" hidden="1">
      <c r="E360" s="88"/>
      <c r="F360" s="128"/>
      <c r="G360" s="56"/>
      <c r="J360" s="221"/>
      <c r="K360" s="221"/>
      <c r="L360" s="221"/>
      <c r="M360" s="221"/>
      <c r="N360" s="144"/>
    </row>
    <row r="361" spans="5:14" hidden="1">
      <c r="E361" s="88"/>
      <c r="F361" s="128"/>
      <c r="G361" s="56"/>
      <c r="J361" s="221"/>
      <c r="K361" s="221"/>
      <c r="L361" s="221"/>
      <c r="M361" s="221"/>
      <c r="N361" s="144"/>
    </row>
    <row r="362" spans="5:14" hidden="1">
      <c r="E362" s="88"/>
      <c r="F362" s="128"/>
      <c r="G362" s="56"/>
      <c r="J362" s="221"/>
      <c r="K362" s="221"/>
      <c r="L362" s="221"/>
      <c r="M362" s="221"/>
      <c r="N362" s="144"/>
    </row>
    <row r="363" spans="5:14" hidden="1">
      <c r="E363" s="88"/>
      <c r="F363" s="128"/>
      <c r="G363" s="56"/>
      <c r="J363" s="221"/>
      <c r="K363" s="221"/>
      <c r="L363" s="221"/>
      <c r="M363" s="221"/>
      <c r="N363" s="144"/>
    </row>
    <row r="364" spans="5:14" hidden="1">
      <c r="E364" s="88"/>
      <c r="F364" s="128"/>
      <c r="G364" s="56"/>
      <c r="J364" s="221"/>
      <c r="K364" s="221"/>
      <c r="L364" s="221"/>
      <c r="M364" s="221"/>
      <c r="N364" s="144"/>
    </row>
    <row r="365" spans="5:14" hidden="1">
      <c r="E365" s="88"/>
      <c r="F365" s="128"/>
      <c r="G365" s="56"/>
      <c r="J365" s="221"/>
      <c r="K365" s="221"/>
      <c r="L365" s="221"/>
      <c r="M365" s="221"/>
      <c r="N365" s="144"/>
    </row>
    <row r="366" spans="5:14" hidden="1">
      <c r="E366" s="88"/>
      <c r="F366" s="128"/>
      <c r="G366" s="56"/>
      <c r="J366" s="221"/>
      <c r="K366" s="221"/>
      <c r="L366" s="221"/>
      <c r="M366" s="221"/>
      <c r="N366" s="144"/>
    </row>
    <row r="367" spans="5:14" hidden="1">
      <c r="E367" s="88"/>
      <c r="F367" s="128"/>
      <c r="G367" s="56"/>
      <c r="J367" s="221"/>
      <c r="K367" s="221"/>
      <c r="L367" s="221"/>
      <c r="M367" s="221"/>
      <c r="N367" s="144"/>
    </row>
    <row r="368" spans="5:14" hidden="1">
      <c r="E368" s="88"/>
      <c r="F368" s="128"/>
      <c r="G368" s="56"/>
      <c r="J368" s="221"/>
      <c r="K368" s="221"/>
      <c r="L368" s="221"/>
      <c r="M368" s="221"/>
      <c r="N368" s="144"/>
    </row>
    <row r="369" spans="5:14" hidden="1">
      <c r="E369" s="88"/>
      <c r="F369" s="128"/>
      <c r="G369" s="56"/>
      <c r="J369" s="221"/>
      <c r="K369" s="221"/>
      <c r="L369" s="221"/>
      <c r="M369" s="221"/>
      <c r="N369" s="144"/>
    </row>
    <row r="370" spans="5:14" hidden="1">
      <c r="E370" s="88"/>
      <c r="F370" s="128"/>
      <c r="G370" s="56"/>
      <c r="J370" s="221"/>
      <c r="K370" s="221"/>
      <c r="L370" s="221"/>
      <c r="M370" s="221"/>
      <c r="N370" s="144"/>
    </row>
    <row r="371" spans="5:14" hidden="1">
      <c r="E371" s="88"/>
      <c r="F371" s="128"/>
      <c r="G371" s="56"/>
      <c r="J371" s="221"/>
      <c r="K371" s="221"/>
      <c r="L371" s="221"/>
      <c r="M371" s="221"/>
      <c r="N371" s="144"/>
    </row>
    <row r="372" spans="5:14" hidden="1">
      <c r="E372" s="88"/>
      <c r="F372" s="128"/>
      <c r="G372" s="56"/>
      <c r="J372" s="221"/>
      <c r="K372" s="221"/>
      <c r="L372" s="221"/>
      <c r="M372" s="221"/>
      <c r="N372" s="144"/>
    </row>
    <row r="373" spans="5:14" hidden="1">
      <c r="E373" s="88"/>
      <c r="F373" s="128"/>
      <c r="G373" s="56"/>
      <c r="J373" s="221"/>
      <c r="K373" s="221"/>
      <c r="L373" s="221"/>
      <c r="M373" s="221"/>
      <c r="N373" s="144"/>
    </row>
    <row r="374" spans="5:14" hidden="1">
      <c r="E374" s="88"/>
      <c r="F374" s="128"/>
      <c r="G374" s="56"/>
      <c r="J374" s="221"/>
      <c r="K374" s="221"/>
      <c r="L374" s="221"/>
      <c r="M374" s="221"/>
      <c r="N374" s="144"/>
    </row>
    <row r="375" spans="5:14" hidden="1">
      <c r="E375" s="88"/>
      <c r="F375" s="128"/>
      <c r="G375" s="56"/>
      <c r="J375" s="221"/>
      <c r="K375" s="221"/>
      <c r="L375" s="221"/>
      <c r="M375" s="221"/>
      <c r="N375" s="144"/>
    </row>
    <row r="376" spans="5:14" hidden="1">
      <c r="E376" s="88"/>
      <c r="F376" s="128"/>
      <c r="G376" s="56"/>
      <c r="J376" s="221"/>
      <c r="K376" s="221"/>
      <c r="L376" s="221"/>
      <c r="M376" s="221"/>
      <c r="N376" s="144"/>
    </row>
    <row r="377" spans="5:14" hidden="1">
      <c r="E377" s="88"/>
      <c r="F377" s="128"/>
      <c r="G377" s="56"/>
      <c r="J377" s="221"/>
      <c r="K377" s="221"/>
      <c r="L377" s="221"/>
      <c r="M377" s="221"/>
      <c r="N377" s="144"/>
    </row>
    <row r="378" spans="5:14" hidden="1">
      <c r="E378" s="88"/>
      <c r="F378" s="128"/>
      <c r="G378" s="56"/>
      <c r="J378" s="221"/>
      <c r="K378" s="221"/>
      <c r="L378" s="221"/>
      <c r="M378" s="221"/>
      <c r="N378" s="144"/>
    </row>
    <row r="379" spans="5:14" hidden="1">
      <c r="E379" s="88"/>
      <c r="F379" s="128"/>
      <c r="G379" s="56"/>
      <c r="J379" s="221"/>
      <c r="K379" s="221"/>
      <c r="L379" s="221"/>
      <c r="M379" s="221"/>
      <c r="N379" s="144"/>
    </row>
    <row r="380" spans="5:14" hidden="1">
      <c r="E380" s="88"/>
      <c r="F380" s="128"/>
      <c r="G380" s="56"/>
      <c r="J380" s="221"/>
      <c r="K380" s="221"/>
      <c r="L380" s="221"/>
      <c r="M380" s="221"/>
      <c r="N380" s="144"/>
    </row>
    <row r="381" spans="5:14" hidden="1">
      <c r="E381" s="88"/>
      <c r="F381" s="128"/>
      <c r="G381" s="56"/>
      <c r="J381" s="221"/>
      <c r="K381" s="221"/>
      <c r="L381" s="221"/>
      <c r="M381" s="221"/>
      <c r="N381" s="144"/>
    </row>
    <row r="382" spans="5:14" hidden="1">
      <c r="E382" s="88"/>
      <c r="F382" s="128"/>
      <c r="G382" s="56"/>
      <c r="J382" s="221"/>
      <c r="K382" s="221"/>
      <c r="L382" s="221"/>
      <c r="M382" s="221"/>
      <c r="N382" s="144"/>
    </row>
    <row r="383" spans="5:14" hidden="1">
      <c r="E383" s="88"/>
      <c r="F383" s="128"/>
      <c r="G383" s="56"/>
      <c r="J383" s="221"/>
      <c r="K383" s="221"/>
      <c r="L383" s="221"/>
      <c r="M383" s="221"/>
      <c r="N383" s="144"/>
    </row>
    <row r="384" spans="5:14" hidden="1">
      <c r="E384" s="88"/>
      <c r="F384" s="128"/>
      <c r="G384" s="56"/>
      <c r="J384" s="221"/>
      <c r="K384" s="221"/>
      <c r="L384" s="221"/>
      <c r="M384" s="221"/>
      <c r="N384" s="144"/>
    </row>
    <row r="385" spans="5:14" hidden="1">
      <c r="E385" s="88"/>
      <c r="F385" s="128"/>
      <c r="G385" s="56"/>
      <c r="J385" s="221"/>
      <c r="K385" s="221"/>
      <c r="L385" s="221"/>
      <c r="M385" s="221"/>
      <c r="N385" s="144"/>
    </row>
    <row r="386" spans="5:14" hidden="1">
      <c r="E386" s="88"/>
      <c r="F386" s="128"/>
      <c r="G386" s="56"/>
      <c r="J386" s="221"/>
      <c r="K386" s="221"/>
      <c r="L386" s="221"/>
      <c r="M386" s="221"/>
      <c r="N386" s="144"/>
    </row>
    <row r="387" spans="5:14" hidden="1">
      <c r="E387" s="88"/>
      <c r="F387" s="128"/>
      <c r="G387" s="56"/>
      <c r="J387" s="221"/>
      <c r="K387" s="221"/>
      <c r="L387" s="221"/>
      <c r="M387" s="221"/>
      <c r="N387" s="144"/>
    </row>
    <row r="388" spans="5:14" hidden="1">
      <c r="E388" s="88"/>
      <c r="F388" s="128"/>
      <c r="G388" s="56"/>
      <c r="J388" s="221"/>
      <c r="K388" s="221"/>
      <c r="L388" s="221"/>
      <c r="M388" s="221"/>
      <c r="N388" s="144"/>
    </row>
    <row r="389" spans="5:14" hidden="1">
      <c r="E389" s="88"/>
      <c r="F389" s="128"/>
      <c r="G389" s="56"/>
      <c r="J389" s="221"/>
      <c r="K389" s="221"/>
      <c r="L389" s="221"/>
      <c r="M389" s="221"/>
      <c r="N389" s="144"/>
    </row>
    <row r="390" spans="5:14" hidden="1">
      <c r="E390" s="88"/>
      <c r="F390" s="128"/>
      <c r="G390" s="56"/>
      <c r="J390" s="221"/>
      <c r="K390" s="221"/>
      <c r="L390" s="221"/>
      <c r="M390" s="221"/>
      <c r="N390" s="144"/>
    </row>
    <row r="391" spans="5:14" hidden="1">
      <c r="E391" s="88"/>
      <c r="F391" s="128"/>
      <c r="G391" s="56"/>
      <c r="J391" s="221"/>
      <c r="K391" s="221"/>
      <c r="L391" s="221"/>
      <c r="M391" s="221"/>
      <c r="N391" s="144"/>
    </row>
    <row r="392" spans="5:14" hidden="1">
      <c r="E392" s="88"/>
      <c r="F392" s="128"/>
      <c r="G392" s="56"/>
      <c r="J392" s="221"/>
      <c r="K392" s="221"/>
      <c r="L392" s="221"/>
      <c r="M392" s="221"/>
      <c r="N392" s="144"/>
    </row>
    <row r="393" spans="5:14" hidden="1">
      <c r="E393" s="88"/>
      <c r="F393" s="128"/>
      <c r="G393" s="56"/>
      <c r="J393" s="221"/>
      <c r="K393" s="221"/>
      <c r="L393" s="221"/>
      <c r="M393" s="221"/>
      <c r="N393" s="144"/>
    </row>
    <row r="394" spans="5:14" hidden="1">
      <c r="E394" s="88"/>
      <c r="F394" s="128"/>
      <c r="G394" s="56"/>
      <c r="J394" s="221"/>
      <c r="K394" s="221"/>
      <c r="L394" s="221"/>
      <c r="M394" s="221"/>
      <c r="N394" s="144"/>
    </row>
    <row r="395" spans="5:14" hidden="1">
      <c r="E395" s="88"/>
      <c r="F395" s="128"/>
      <c r="G395" s="56"/>
      <c r="J395" s="221"/>
      <c r="K395" s="221"/>
      <c r="L395" s="221"/>
      <c r="M395" s="221"/>
      <c r="N395" s="144"/>
    </row>
    <row r="396" spans="5:14" hidden="1">
      <c r="E396" s="88"/>
      <c r="F396" s="128"/>
      <c r="G396" s="56"/>
      <c r="J396" s="221"/>
      <c r="K396" s="221"/>
      <c r="L396" s="221"/>
      <c r="M396" s="221"/>
      <c r="N396" s="144"/>
    </row>
    <row r="397" spans="5:14" hidden="1">
      <c r="E397" s="88"/>
      <c r="F397" s="128"/>
      <c r="G397" s="56"/>
      <c r="J397" s="221"/>
      <c r="K397" s="221"/>
      <c r="L397" s="221"/>
      <c r="M397" s="221"/>
      <c r="N397" s="144"/>
    </row>
    <row r="398" spans="5:14" hidden="1">
      <c r="E398" s="88"/>
      <c r="F398" s="128"/>
      <c r="G398" s="56"/>
      <c r="J398" s="221"/>
      <c r="K398" s="221"/>
      <c r="L398" s="221"/>
      <c r="M398" s="221"/>
      <c r="N398" s="144"/>
    </row>
    <row r="399" spans="5:14" hidden="1">
      <c r="E399" s="88"/>
      <c r="F399" s="128"/>
      <c r="G399" s="56"/>
      <c r="J399" s="221"/>
      <c r="K399" s="221"/>
      <c r="L399" s="221"/>
      <c r="M399" s="221"/>
      <c r="N399" s="144"/>
    </row>
    <row r="400" spans="5:14" hidden="1">
      <c r="E400" s="88"/>
      <c r="F400" s="128"/>
      <c r="G400" s="56"/>
      <c r="J400" s="221"/>
      <c r="K400" s="221"/>
      <c r="L400" s="221"/>
      <c r="M400" s="221"/>
      <c r="N400" s="144"/>
    </row>
    <row r="401" spans="5:14" hidden="1">
      <c r="E401" s="88"/>
      <c r="F401" s="128"/>
      <c r="G401" s="56"/>
      <c r="J401" s="221"/>
      <c r="K401" s="221"/>
      <c r="L401" s="221"/>
      <c r="M401" s="221"/>
      <c r="N401" s="144"/>
    </row>
    <row r="402" spans="5:14" hidden="1">
      <c r="E402" s="88"/>
      <c r="F402" s="128"/>
      <c r="G402" s="56"/>
      <c r="J402" s="221"/>
      <c r="K402" s="221"/>
      <c r="L402" s="221"/>
      <c r="M402" s="221"/>
      <c r="N402" s="144"/>
    </row>
    <row r="403" spans="5:14" hidden="1">
      <c r="E403" s="88"/>
      <c r="F403" s="128"/>
      <c r="G403" s="56"/>
      <c r="J403" s="221"/>
      <c r="K403" s="221"/>
      <c r="L403" s="221"/>
      <c r="M403" s="221"/>
      <c r="N403" s="144"/>
    </row>
    <row r="404" spans="5:14" hidden="1">
      <c r="E404" s="88"/>
      <c r="F404" s="128"/>
      <c r="G404" s="56"/>
      <c r="J404" s="221"/>
      <c r="K404" s="221"/>
      <c r="L404" s="221"/>
      <c r="M404" s="221"/>
      <c r="N404" s="144"/>
    </row>
    <row r="405" spans="5:14" hidden="1">
      <c r="E405" s="88"/>
      <c r="F405" s="128"/>
      <c r="G405" s="56"/>
      <c r="J405" s="221"/>
      <c r="K405" s="221"/>
      <c r="L405" s="221"/>
      <c r="M405" s="221"/>
      <c r="N405" s="144"/>
    </row>
    <row r="406" spans="5:14" hidden="1">
      <c r="E406" s="88"/>
      <c r="F406" s="128"/>
      <c r="G406" s="56"/>
      <c r="J406" s="221"/>
      <c r="K406" s="221"/>
      <c r="L406" s="221"/>
      <c r="M406" s="221"/>
      <c r="N406" s="144"/>
    </row>
    <row r="407" spans="5:14" hidden="1">
      <c r="E407" s="88"/>
      <c r="F407" s="128"/>
      <c r="G407" s="56"/>
      <c r="J407" s="221"/>
      <c r="K407" s="221"/>
      <c r="L407" s="221"/>
      <c r="M407" s="221"/>
      <c r="N407" s="144"/>
    </row>
    <row r="408" spans="5:14" hidden="1">
      <c r="E408" s="88"/>
      <c r="F408" s="128"/>
      <c r="G408" s="56"/>
      <c r="J408" s="221"/>
      <c r="K408" s="221"/>
      <c r="L408" s="221"/>
      <c r="M408" s="221"/>
      <c r="N408" s="144"/>
    </row>
    <row r="409" spans="5:14" hidden="1">
      <c r="E409" s="88"/>
      <c r="F409" s="128"/>
      <c r="G409" s="56"/>
      <c r="J409" s="221"/>
      <c r="K409" s="221"/>
      <c r="L409" s="221"/>
      <c r="M409" s="221"/>
      <c r="N409" s="144"/>
    </row>
    <row r="410" spans="5:14" hidden="1">
      <c r="E410" s="88"/>
      <c r="F410" s="128"/>
      <c r="G410" s="56"/>
      <c r="J410" s="221"/>
      <c r="K410" s="221"/>
      <c r="L410" s="221"/>
      <c r="M410" s="221"/>
      <c r="N410" s="144"/>
    </row>
    <row r="411" spans="5:14" hidden="1">
      <c r="E411" s="88"/>
      <c r="F411" s="128"/>
      <c r="G411" s="56"/>
      <c r="J411" s="221"/>
      <c r="K411" s="221"/>
      <c r="L411" s="221"/>
      <c r="M411" s="221"/>
      <c r="N411" s="144"/>
    </row>
    <row r="412" spans="5:14" hidden="1">
      <c r="E412" s="88"/>
      <c r="F412" s="128"/>
      <c r="G412" s="56"/>
      <c r="J412" s="221"/>
      <c r="K412" s="221"/>
      <c r="L412" s="221"/>
      <c r="M412" s="221"/>
      <c r="N412" s="144"/>
    </row>
    <row r="413" spans="5:14" hidden="1">
      <c r="E413" s="88"/>
      <c r="F413" s="128"/>
      <c r="G413" s="56"/>
      <c r="J413" s="221"/>
      <c r="K413" s="221"/>
      <c r="L413" s="221"/>
      <c r="M413" s="221"/>
      <c r="N413" s="144"/>
    </row>
    <row r="414" spans="5:14" hidden="1">
      <c r="E414" s="88"/>
      <c r="F414" s="128"/>
      <c r="G414" s="56"/>
      <c r="J414" s="221"/>
      <c r="K414" s="221"/>
      <c r="L414" s="221"/>
      <c r="M414" s="221"/>
      <c r="N414" s="144"/>
    </row>
    <row r="415" spans="5:14" hidden="1">
      <c r="E415" s="88"/>
      <c r="F415" s="128"/>
      <c r="G415" s="56"/>
      <c r="J415" s="221"/>
      <c r="K415" s="221"/>
      <c r="L415" s="221"/>
      <c r="M415" s="221"/>
      <c r="N415" s="144"/>
    </row>
    <row r="416" spans="5:14" hidden="1">
      <c r="E416" s="88"/>
      <c r="F416" s="128"/>
      <c r="G416" s="56"/>
      <c r="J416" s="221"/>
      <c r="K416" s="221"/>
      <c r="L416" s="221"/>
      <c r="M416" s="221"/>
      <c r="N416" s="144"/>
    </row>
    <row r="417" spans="5:14" hidden="1">
      <c r="E417" s="88"/>
      <c r="F417" s="128"/>
      <c r="G417" s="56"/>
      <c r="J417" s="221"/>
      <c r="K417" s="221"/>
      <c r="L417" s="221"/>
      <c r="M417" s="221"/>
      <c r="N417" s="144"/>
    </row>
    <row r="418" spans="5:14" hidden="1">
      <c r="E418" s="88"/>
      <c r="F418" s="128"/>
      <c r="G418" s="56"/>
      <c r="J418" s="221"/>
      <c r="K418" s="221"/>
      <c r="L418" s="221"/>
      <c r="M418" s="221"/>
      <c r="N418" s="144"/>
    </row>
    <row r="419" spans="5:14" hidden="1">
      <c r="E419" s="88"/>
      <c r="F419" s="128"/>
      <c r="G419" s="56"/>
      <c r="J419" s="221"/>
      <c r="K419" s="221"/>
      <c r="L419" s="221"/>
      <c r="M419" s="221"/>
      <c r="N419" s="144"/>
    </row>
    <row r="420" spans="5:14" hidden="1">
      <c r="E420" s="88"/>
      <c r="F420" s="128"/>
      <c r="G420" s="56"/>
      <c r="J420" s="221"/>
      <c r="K420" s="221"/>
      <c r="L420" s="221"/>
      <c r="M420" s="221"/>
      <c r="N420" s="144"/>
    </row>
    <row r="421" spans="5:14" hidden="1">
      <c r="E421" s="88"/>
      <c r="F421" s="128"/>
      <c r="G421" s="56"/>
      <c r="J421" s="221"/>
      <c r="K421" s="221"/>
      <c r="L421" s="221"/>
      <c r="M421" s="221"/>
      <c r="N421" s="144"/>
    </row>
    <row r="422" spans="5:14" hidden="1">
      <c r="E422" s="88"/>
      <c r="F422" s="128"/>
      <c r="G422" s="56"/>
      <c r="J422" s="221"/>
      <c r="K422" s="221"/>
      <c r="L422" s="221"/>
      <c r="M422" s="221"/>
      <c r="N422" s="144"/>
    </row>
    <row r="423" spans="5:14" hidden="1">
      <c r="E423" s="88"/>
      <c r="F423" s="128"/>
      <c r="G423" s="56"/>
      <c r="J423" s="221"/>
      <c r="K423" s="221"/>
      <c r="L423" s="221"/>
      <c r="M423" s="221"/>
      <c r="N423" s="144"/>
    </row>
    <row r="424" spans="5:14" hidden="1">
      <c r="E424" s="88"/>
      <c r="F424" s="128"/>
      <c r="G424" s="56"/>
      <c r="J424" s="221"/>
      <c r="K424" s="221"/>
      <c r="L424" s="221"/>
      <c r="M424" s="221"/>
      <c r="N424" s="144"/>
    </row>
    <row r="425" spans="5:14" hidden="1">
      <c r="E425" s="88"/>
      <c r="F425" s="128"/>
      <c r="G425" s="56"/>
      <c r="J425" s="221"/>
      <c r="K425" s="221"/>
      <c r="L425" s="221"/>
      <c r="M425" s="221"/>
      <c r="N425" s="144"/>
    </row>
    <row r="426" spans="5:14" hidden="1">
      <c r="E426" s="88"/>
      <c r="F426" s="128"/>
      <c r="G426" s="56"/>
      <c r="J426" s="221"/>
      <c r="K426" s="221"/>
      <c r="L426" s="221"/>
      <c r="M426" s="221"/>
      <c r="N426" s="144"/>
    </row>
    <row r="427" spans="5:14" hidden="1">
      <c r="E427" s="88"/>
      <c r="F427" s="128"/>
      <c r="G427" s="56"/>
      <c r="J427" s="221"/>
      <c r="K427" s="221"/>
      <c r="L427" s="221"/>
      <c r="M427" s="221"/>
      <c r="N427" s="144"/>
    </row>
    <row r="428" spans="5:14" hidden="1">
      <c r="E428" s="88"/>
      <c r="F428" s="128"/>
      <c r="G428" s="56"/>
      <c r="J428" s="221"/>
      <c r="K428" s="221"/>
      <c r="L428" s="221"/>
      <c r="M428" s="221"/>
      <c r="N428" s="144"/>
    </row>
    <row r="429" spans="5:14" hidden="1">
      <c r="E429" s="88"/>
      <c r="F429" s="128"/>
      <c r="G429" s="56"/>
      <c r="J429" s="221"/>
      <c r="K429" s="221"/>
      <c r="L429" s="221"/>
      <c r="M429" s="221"/>
      <c r="N429" s="144"/>
    </row>
    <row r="430" spans="5:14" hidden="1">
      <c r="E430" s="88"/>
      <c r="F430" s="128"/>
      <c r="G430" s="56"/>
      <c r="J430" s="221"/>
      <c r="K430" s="221"/>
      <c r="L430" s="221"/>
      <c r="M430" s="221"/>
      <c r="N430" s="144"/>
    </row>
    <row r="431" spans="5:14" hidden="1">
      <c r="E431" s="88"/>
      <c r="F431" s="128"/>
      <c r="G431" s="56"/>
      <c r="J431" s="221"/>
      <c r="K431" s="221"/>
      <c r="L431" s="221"/>
      <c r="M431" s="221"/>
      <c r="N431" s="144"/>
    </row>
    <row r="432" spans="5:14" hidden="1">
      <c r="E432" s="88"/>
      <c r="F432" s="128"/>
      <c r="G432" s="56"/>
      <c r="J432" s="221"/>
      <c r="K432" s="221"/>
      <c r="L432" s="221"/>
      <c r="M432" s="221"/>
      <c r="N432" s="144"/>
    </row>
    <row r="433" spans="5:14" hidden="1">
      <c r="E433" s="88"/>
      <c r="F433" s="128"/>
      <c r="G433" s="56"/>
      <c r="J433" s="221"/>
      <c r="K433" s="221"/>
      <c r="L433" s="221"/>
      <c r="M433" s="221"/>
      <c r="N433" s="144"/>
    </row>
    <row r="434" spans="5:14" hidden="1">
      <c r="E434" s="88"/>
      <c r="F434" s="128"/>
      <c r="G434" s="56"/>
      <c r="J434" s="221"/>
      <c r="K434" s="221"/>
      <c r="L434" s="221"/>
      <c r="M434" s="221"/>
      <c r="N434" s="144"/>
    </row>
    <row r="435" spans="5:14" hidden="1">
      <c r="E435" s="88"/>
      <c r="F435" s="128"/>
      <c r="G435" s="56"/>
      <c r="J435" s="221"/>
      <c r="K435" s="221"/>
      <c r="L435" s="221"/>
      <c r="M435" s="221"/>
      <c r="N435" s="144"/>
    </row>
    <row r="436" spans="5:14" hidden="1">
      <c r="E436" s="88"/>
      <c r="F436" s="128"/>
      <c r="G436" s="56"/>
      <c r="J436" s="221"/>
      <c r="K436" s="221"/>
      <c r="L436" s="221"/>
      <c r="M436" s="221"/>
      <c r="N436" s="144"/>
    </row>
    <row r="437" spans="5:14" hidden="1">
      <c r="E437" s="88"/>
      <c r="F437" s="128"/>
      <c r="G437" s="56"/>
      <c r="J437" s="221"/>
      <c r="K437" s="221"/>
      <c r="L437" s="221"/>
      <c r="M437" s="221"/>
      <c r="N437" s="144"/>
    </row>
    <row r="438" spans="5:14" hidden="1">
      <c r="E438" s="88"/>
      <c r="F438" s="128"/>
      <c r="G438" s="56"/>
      <c r="J438" s="221"/>
      <c r="K438" s="221"/>
      <c r="L438" s="221"/>
      <c r="M438" s="221"/>
      <c r="N438" s="144"/>
    </row>
    <row r="439" spans="5:14" hidden="1">
      <c r="E439" s="88"/>
      <c r="F439" s="128"/>
      <c r="G439" s="56"/>
      <c r="J439" s="221"/>
      <c r="K439" s="221"/>
      <c r="L439" s="221"/>
      <c r="M439" s="221"/>
      <c r="N439" s="144"/>
    </row>
    <row r="440" spans="5:14" hidden="1">
      <c r="E440" s="88"/>
      <c r="F440" s="128"/>
      <c r="G440" s="56"/>
      <c r="J440" s="221"/>
      <c r="K440" s="221"/>
      <c r="L440" s="221"/>
      <c r="M440" s="221"/>
      <c r="N440" s="144"/>
    </row>
    <row r="441" spans="5:14" hidden="1">
      <c r="E441" s="88"/>
      <c r="F441" s="128"/>
      <c r="G441" s="56"/>
      <c r="J441" s="221"/>
      <c r="K441" s="221"/>
      <c r="L441" s="221"/>
      <c r="M441" s="221"/>
      <c r="N441" s="144"/>
    </row>
    <row r="442" spans="5:14" hidden="1">
      <c r="E442" s="88"/>
      <c r="F442" s="128"/>
      <c r="G442" s="56"/>
      <c r="J442" s="221"/>
      <c r="K442" s="221"/>
      <c r="L442" s="221"/>
      <c r="M442" s="221"/>
      <c r="N442" s="144"/>
    </row>
    <row r="443" spans="5:14" hidden="1">
      <c r="E443" s="88"/>
      <c r="F443" s="128"/>
      <c r="G443" s="56"/>
      <c r="J443" s="221"/>
      <c r="K443" s="221"/>
      <c r="L443" s="221"/>
      <c r="M443" s="221"/>
      <c r="N443" s="144"/>
    </row>
    <row r="444" spans="5:14" hidden="1">
      <c r="E444" s="88"/>
      <c r="F444" s="128"/>
      <c r="G444" s="56"/>
      <c r="J444" s="221"/>
      <c r="K444" s="221"/>
      <c r="L444" s="221"/>
      <c r="M444" s="221"/>
      <c r="N444" s="144"/>
    </row>
    <row r="445" spans="5:14" hidden="1">
      <c r="E445" s="88"/>
      <c r="F445" s="128"/>
      <c r="G445" s="56"/>
      <c r="J445" s="221"/>
      <c r="K445" s="221"/>
      <c r="L445" s="221"/>
      <c r="M445" s="221"/>
      <c r="N445" s="144"/>
    </row>
    <row r="446" spans="5:14" hidden="1">
      <c r="E446" s="88"/>
      <c r="F446" s="128"/>
      <c r="G446" s="56"/>
      <c r="J446" s="221"/>
      <c r="K446" s="221"/>
      <c r="L446" s="221"/>
      <c r="M446" s="221"/>
      <c r="N446" s="144"/>
    </row>
    <row r="447" spans="5:14" hidden="1">
      <c r="E447" s="88"/>
      <c r="F447" s="128"/>
      <c r="G447" s="56"/>
      <c r="J447" s="221"/>
      <c r="K447" s="221"/>
      <c r="L447" s="221"/>
      <c r="M447" s="221"/>
      <c r="N447" s="144"/>
    </row>
    <row r="448" spans="5:14" hidden="1">
      <c r="E448" s="88"/>
      <c r="F448" s="128"/>
      <c r="G448" s="56"/>
      <c r="J448" s="221"/>
      <c r="K448" s="221"/>
      <c r="L448" s="221"/>
      <c r="M448" s="221"/>
      <c r="N448" s="144"/>
    </row>
    <row r="449" spans="5:14" hidden="1">
      <c r="E449" s="88"/>
      <c r="F449" s="128"/>
      <c r="G449" s="56"/>
      <c r="J449" s="221"/>
      <c r="K449" s="221"/>
      <c r="L449" s="221"/>
      <c r="M449" s="221"/>
      <c r="N449" s="144"/>
    </row>
    <row r="450" spans="5:14" hidden="1">
      <c r="E450" s="88"/>
      <c r="F450" s="128"/>
      <c r="G450" s="56"/>
      <c r="J450" s="221"/>
      <c r="K450" s="221"/>
      <c r="L450" s="221"/>
      <c r="M450" s="221"/>
      <c r="N450" s="144"/>
    </row>
    <row r="451" spans="5:14" hidden="1">
      <c r="E451" s="88"/>
      <c r="F451" s="128"/>
      <c r="G451" s="56"/>
      <c r="J451" s="221"/>
      <c r="K451" s="221"/>
      <c r="L451" s="221"/>
      <c r="M451" s="221"/>
      <c r="N451" s="144"/>
    </row>
    <row r="452" spans="5:14" hidden="1">
      <c r="E452" s="88"/>
      <c r="F452" s="128"/>
      <c r="G452" s="56"/>
      <c r="J452" s="221"/>
      <c r="K452" s="221"/>
      <c r="L452" s="221"/>
      <c r="M452" s="221"/>
      <c r="N452" s="144"/>
    </row>
    <row r="453" spans="5:14" hidden="1">
      <c r="E453" s="88"/>
      <c r="F453" s="128"/>
      <c r="G453" s="56"/>
      <c r="J453" s="221"/>
      <c r="K453" s="221"/>
      <c r="L453" s="221"/>
      <c r="M453" s="221"/>
      <c r="N453" s="144"/>
    </row>
    <row r="454" spans="5:14" hidden="1">
      <c r="E454" s="88"/>
      <c r="F454" s="128"/>
      <c r="G454" s="56"/>
      <c r="J454" s="221"/>
      <c r="K454" s="221"/>
      <c r="L454" s="221"/>
      <c r="M454" s="221"/>
      <c r="N454" s="144"/>
    </row>
    <row r="455" spans="5:14" hidden="1">
      <c r="E455" s="88"/>
      <c r="F455" s="128"/>
      <c r="G455" s="56"/>
      <c r="J455" s="221"/>
      <c r="K455" s="221"/>
      <c r="L455" s="221"/>
      <c r="M455" s="221"/>
      <c r="N455" s="144"/>
    </row>
    <row r="456" spans="5:14" hidden="1">
      <c r="E456" s="88"/>
      <c r="F456" s="128"/>
      <c r="G456" s="56"/>
      <c r="J456" s="221"/>
      <c r="K456" s="221"/>
      <c r="L456" s="221"/>
      <c r="M456" s="221"/>
      <c r="N456" s="144"/>
    </row>
    <row r="457" spans="5:14" hidden="1">
      <c r="E457" s="88"/>
      <c r="F457" s="128"/>
      <c r="G457" s="56"/>
      <c r="J457" s="221"/>
      <c r="K457" s="221"/>
      <c r="L457" s="221"/>
      <c r="M457" s="221"/>
      <c r="N457" s="144"/>
    </row>
    <row r="458" spans="5:14" hidden="1">
      <c r="E458" s="88"/>
      <c r="F458" s="128"/>
      <c r="G458" s="56"/>
      <c r="J458" s="221"/>
      <c r="K458" s="221"/>
      <c r="L458" s="221"/>
      <c r="M458" s="221"/>
      <c r="N458" s="144"/>
    </row>
    <row r="459" spans="5:14" hidden="1">
      <c r="E459" s="88"/>
      <c r="F459" s="128"/>
      <c r="G459" s="56"/>
      <c r="J459" s="221"/>
      <c r="K459" s="221"/>
      <c r="L459" s="221"/>
      <c r="M459" s="221"/>
      <c r="N459" s="144"/>
    </row>
    <row r="460" spans="5:14" hidden="1">
      <c r="E460" s="88"/>
      <c r="F460" s="128"/>
      <c r="G460" s="56"/>
      <c r="J460" s="221"/>
      <c r="K460" s="221"/>
      <c r="L460" s="221"/>
      <c r="M460" s="221"/>
      <c r="N460" s="144"/>
    </row>
    <row r="461" spans="5:14" hidden="1">
      <c r="E461" s="88"/>
      <c r="F461" s="128"/>
      <c r="G461" s="56"/>
      <c r="J461" s="221"/>
      <c r="K461" s="221"/>
      <c r="L461" s="221"/>
      <c r="M461" s="221"/>
      <c r="N461" s="144"/>
    </row>
    <row r="462" spans="5:14" hidden="1">
      <c r="E462" s="88"/>
      <c r="F462" s="128"/>
      <c r="G462" s="56"/>
      <c r="J462" s="221"/>
      <c r="K462" s="221"/>
      <c r="L462" s="221"/>
      <c r="M462" s="221"/>
      <c r="N462" s="144"/>
    </row>
    <row r="463" spans="5:14" hidden="1">
      <c r="E463" s="88"/>
      <c r="F463" s="128"/>
      <c r="G463" s="56"/>
      <c r="J463" s="221"/>
      <c r="K463" s="221"/>
      <c r="L463" s="221"/>
      <c r="M463" s="221"/>
      <c r="N463" s="144"/>
    </row>
    <row r="464" spans="5:14" hidden="1">
      <c r="E464" s="88"/>
      <c r="F464" s="128"/>
      <c r="G464" s="56"/>
      <c r="J464" s="221"/>
      <c r="K464" s="221"/>
      <c r="L464" s="221"/>
      <c r="M464" s="221"/>
      <c r="N464" s="144"/>
    </row>
    <row r="465" spans="5:14" hidden="1">
      <c r="E465" s="88"/>
      <c r="F465" s="128"/>
      <c r="G465" s="56"/>
      <c r="J465" s="221"/>
      <c r="K465" s="221"/>
      <c r="L465" s="221"/>
      <c r="M465" s="221"/>
      <c r="N465" s="144"/>
    </row>
    <row r="466" spans="5:14" hidden="1">
      <c r="E466" s="88"/>
      <c r="F466" s="128"/>
      <c r="G466" s="56"/>
      <c r="J466" s="221"/>
      <c r="K466" s="221"/>
      <c r="L466" s="221"/>
      <c r="M466" s="221"/>
      <c r="N466" s="144"/>
    </row>
    <row r="467" spans="5:14" hidden="1">
      <c r="E467" s="88"/>
      <c r="F467" s="128"/>
      <c r="G467" s="56"/>
      <c r="J467" s="221"/>
      <c r="K467" s="221"/>
      <c r="L467" s="221"/>
      <c r="M467" s="221"/>
      <c r="N467" s="144"/>
    </row>
    <row r="468" spans="5:14" hidden="1">
      <c r="E468" s="88"/>
      <c r="F468" s="128"/>
      <c r="G468" s="56"/>
      <c r="J468" s="221"/>
      <c r="K468" s="221"/>
      <c r="L468" s="221"/>
      <c r="M468" s="221"/>
      <c r="N468" s="144"/>
    </row>
    <row r="469" spans="5:14" hidden="1">
      <c r="E469" s="88"/>
      <c r="F469" s="128"/>
      <c r="G469" s="56"/>
      <c r="J469" s="221"/>
      <c r="K469" s="221"/>
      <c r="L469" s="221"/>
      <c r="M469" s="221"/>
      <c r="N469" s="144"/>
    </row>
    <row r="470" spans="5:14" hidden="1">
      <c r="E470" s="88"/>
      <c r="F470" s="128"/>
      <c r="G470" s="56"/>
      <c r="J470" s="221"/>
      <c r="K470" s="221"/>
      <c r="L470" s="221"/>
      <c r="M470" s="221"/>
      <c r="N470" s="144"/>
    </row>
    <row r="471" spans="5:14" hidden="1">
      <c r="E471" s="88"/>
      <c r="F471" s="128"/>
      <c r="G471" s="56"/>
      <c r="J471" s="221"/>
      <c r="K471" s="221"/>
      <c r="L471" s="221"/>
      <c r="M471" s="221"/>
      <c r="N471" s="144"/>
    </row>
    <row r="472" spans="5:14" hidden="1">
      <c r="E472" s="88"/>
      <c r="F472" s="128"/>
      <c r="G472" s="56"/>
      <c r="J472" s="221"/>
      <c r="K472" s="221"/>
      <c r="L472" s="221"/>
      <c r="M472" s="221"/>
      <c r="N472" s="144"/>
    </row>
    <row r="473" spans="5:14" hidden="1">
      <c r="E473" s="88"/>
      <c r="F473" s="128"/>
      <c r="G473" s="56"/>
      <c r="J473" s="221"/>
      <c r="K473" s="221"/>
      <c r="L473" s="221"/>
      <c r="M473" s="221"/>
      <c r="N473" s="144"/>
    </row>
    <row r="474" spans="5:14" hidden="1">
      <c r="E474" s="88"/>
      <c r="F474" s="128"/>
      <c r="G474" s="56"/>
      <c r="J474" s="221"/>
      <c r="K474" s="221"/>
      <c r="L474" s="221"/>
      <c r="M474" s="221"/>
      <c r="N474" s="144"/>
    </row>
    <row r="475" spans="5:14" hidden="1">
      <c r="E475" s="88"/>
      <c r="F475" s="128"/>
      <c r="G475" s="56"/>
      <c r="J475" s="221"/>
      <c r="K475" s="221"/>
      <c r="L475" s="221"/>
      <c r="M475" s="221"/>
      <c r="N475" s="144"/>
    </row>
    <row r="476" spans="5:14" hidden="1">
      <c r="E476" s="88"/>
      <c r="F476" s="128"/>
      <c r="G476" s="56"/>
      <c r="J476" s="221"/>
      <c r="K476" s="221"/>
      <c r="L476" s="221"/>
      <c r="M476" s="221"/>
      <c r="N476" s="144"/>
    </row>
    <row r="477" spans="5:14" hidden="1">
      <c r="E477" s="88"/>
      <c r="F477" s="128"/>
      <c r="G477" s="56"/>
      <c r="J477" s="221"/>
      <c r="K477" s="221"/>
      <c r="L477" s="221"/>
      <c r="M477" s="221"/>
      <c r="N477" s="144"/>
    </row>
    <row r="478" spans="5:14" hidden="1">
      <c r="E478" s="88"/>
      <c r="F478" s="128"/>
      <c r="G478" s="56"/>
      <c r="J478" s="221"/>
      <c r="K478" s="221"/>
      <c r="L478" s="221"/>
      <c r="M478" s="221"/>
      <c r="N478" s="144"/>
    </row>
    <row r="479" spans="5:14" hidden="1">
      <c r="E479" s="88"/>
      <c r="F479" s="128"/>
      <c r="G479" s="56"/>
      <c r="J479" s="221"/>
      <c r="K479" s="221"/>
      <c r="L479" s="221"/>
      <c r="M479" s="221"/>
      <c r="N479" s="144"/>
    </row>
    <row r="480" spans="5:14" hidden="1">
      <c r="E480" s="88"/>
      <c r="F480" s="128"/>
      <c r="G480" s="56"/>
      <c r="J480" s="221"/>
      <c r="K480" s="221"/>
      <c r="L480" s="221"/>
      <c r="M480" s="221"/>
      <c r="N480" s="144"/>
    </row>
    <row r="481" spans="5:14" hidden="1">
      <c r="E481" s="88"/>
      <c r="F481" s="128"/>
      <c r="G481" s="56"/>
      <c r="J481" s="221"/>
      <c r="K481" s="221"/>
      <c r="L481" s="221"/>
      <c r="M481" s="221"/>
      <c r="N481" s="144"/>
    </row>
    <row r="482" spans="5:14" hidden="1">
      <c r="E482" s="88"/>
      <c r="F482" s="128"/>
      <c r="G482" s="56"/>
      <c r="J482" s="221"/>
      <c r="K482" s="221"/>
      <c r="L482" s="221"/>
      <c r="M482" s="221"/>
      <c r="N482" s="144"/>
    </row>
    <row r="483" spans="5:14" hidden="1">
      <c r="E483" s="88"/>
      <c r="F483" s="128"/>
      <c r="G483" s="56"/>
      <c r="J483" s="221"/>
      <c r="K483" s="221"/>
      <c r="L483" s="221"/>
      <c r="M483" s="221"/>
      <c r="N483" s="144"/>
    </row>
    <row r="484" spans="5:14" hidden="1">
      <c r="E484" s="88"/>
      <c r="F484" s="128"/>
      <c r="G484" s="56"/>
      <c r="J484" s="221"/>
      <c r="K484" s="221"/>
      <c r="L484" s="221"/>
      <c r="M484" s="221"/>
      <c r="N484" s="144"/>
    </row>
    <row r="485" spans="5:14" hidden="1">
      <c r="E485" s="88"/>
      <c r="F485" s="128"/>
      <c r="G485" s="56"/>
      <c r="J485" s="221"/>
      <c r="K485" s="221"/>
      <c r="L485" s="221"/>
      <c r="M485" s="221"/>
      <c r="N485" s="144"/>
    </row>
    <row r="486" spans="5:14" hidden="1">
      <c r="E486" s="88"/>
      <c r="F486" s="128"/>
      <c r="G486" s="56"/>
      <c r="J486" s="221"/>
      <c r="K486" s="221"/>
      <c r="L486" s="221"/>
      <c r="M486" s="221"/>
      <c r="N486" s="144"/>
    </row>
    <row r="487" spans="5:14" hidden="1">
      <c r="E487" s="88"/>
      <c r="F487" s="128"/>
      <c r="G487" s="56"/>
      <c r="J487" s="221"/>
      <c r="K487" s="221"/>
      <c r="L487" s="221"/>
      <c r="M487" s="221"/>
      <c r="N487" s="144"/>
    </row>
    <row r="488" spans="5:14" hidden="1">
      <c r="E488" s="88"/>
      <c r="F488" s="128"/>
      <c r="G488" s="56"/>
      <c r="J488" s="221"/>
      <c r="K488" s="221"/>
      <c r="L488" s="221"/>
      <c r="M488" s="221"/>
      <c r="N488" s="144"/>
    </row>
    <row r="489" spans="5:14" hidden="1">
      <c r="E489" s="88"/>
      <c r="F489" s="128"/>
      <c r="G489" s="56"/>
      <c r="J489" s="221"/>
      <c r="K489" s="221"/>
      <c r="L489" s="221"/>
      <c r="M489" s="221"/>
      <c r="N489" s="144"/>
    </row>
    <row r="490" spans="5:14" hidden="1">
      <c r="E490" s="88"/>
      <c r="F490" s="128"/>
      <c r="G490" s="56"/>
      <c r="J490" s="221"/>
      <c r="K490" s="221"/>
      <c r="L490" s="221"/>
      <c r="M490" s="221"/>
      <c r="N490" s="144"/>
    </row>
    <row r="491" spans="5:14" hidden="1">
      <c r="E491" s="88"/>
      <c r="F491" s="128"/>
      <c r="G491" s="56"/>
      <c r="J491" s="221"/>
      <c r="K491" s="221"/>
      <c r="L491" s="221"/>
      <c r="M491" s="221"/>
      <c r="N491" s="144"/>
    </row>
    <row r="492" spans="5:14" hidden="1">
      <c r="E492" s="88"/>
      <c r="F492" s="128"/>
      <c r="G492" s="56"/>
      <c r="J492" s="221"/>
      <c r="K492" s="221"/>
      <c r="L492" s="221"/>
      <c r="M492" s="221"/>
      <c r="N492" s="144"/>
    </row>
    <row r="493" spans="5:14" hidden="1">
      <c r="E493" s="88"/>
      <c r="F493" s="128"/>
      <c r="G493" s="56"/>
      <c r="J493" s="221"/>
      <c r="K493" s="221"/>
      <c r="L493" s="221"/>
      <c r="M493" s="221"/>
      <c r="N493" s="144"/>
    </row>
    <row r="494" spans="5:14" hidden="1">
      <c r="E494" s="88"/>
      <c r="F494" s="128"/>
      <c r="G494" s="56"/>
      <c r="J494" s="221"/>
      <c r="K494" s="221"/>
      <c r="L494" s="221"/>
      <c r="M494" s="221"/>
      <c r="N494" s="144"/>
    </row>
    <row r="495" spans="5:14" hidden="1">
      <c r="E495" s="88"/>
      <c r="F495" s="128"/>
      <c r="G495" s="56"/>
      <c r="J495" s="221"/>
      <c r="K495" s="221"/>
      <c r="L495" s="221"/>
      <c r="M495" s="221"/>
      <c r="N495" s="144"/>
    </row>
    <row r="496" spans="5:14" hidden="1">
      <c r="E496" s="88"/>
      <c r="F496" s="128"/>
      <c r="G496" s="56"/>
      <c r="J496" s="221"/>
      <c r="K496" s="221"/>
      <c r="L496" s="221"/>
      <c r="M496" s="221"/>
      <c r="N496" s="144"/>
    </row>
    <row r="497" spans="5:14" hidden="1">
      <c r="E497" s="88"/>
      <c r="F497" s="128"/>
      <c r="G497" s="56"/>
      <c r="J497" s="221"/>
      <c r="K497" s="221"/>
      <c r="L497" s="221"/>
      <c r="M497" s="221"/>
      <c r="N497" s="144"/>
    </row>
    <row r="498" spans="5:14" hidden="1">
      <c r="E498" s="88"/>
      <c r="F498" s="128"/>
      <c r="G498" s="56"/>
      <c r="J498" s="221"/>
      <c r="K498" s="221"/>
      <c r="L498" s="221"/>
      <c r="M498" s="221"/>
      <c r="N498" s="144"/>
    </row>
    <row r="499" spans="5:14" hidden="1">
      <c r="E499" s="88"/>
      <c r="F499" s="128"/>
      <c r="G499" s="56"/>
      <c r="J499" s="221"/>
      <c r="K499" s="221"/>
      <c r="L499" s="221"/>
      <c r="M499" s="221"/>
      <c r="N499" s="144"/>
    </row>
    <row r="500" spans="5:14" hidden="1">
      <c r="E500" s="88"/>
      <c r="F500" s="128"/>
      <c r="G500" s="56"/>
      <c r="J500" s="221"/>
      <c r="K500" s="221"/>
      <c r="L500" s="221"/>
      <c r="M500" s="221"/>
      <c r="N500" s="144"/>
    </row>
    <row r="501" spans="5:14" hidden="1">
      <c r="E501" s="88"/>
      <c r="F501" s="128"/>
      <c r="G501" s="56"/>
      <c r="J501" s="221"/>
      <c r="K501" s="221"/>
      <c r="L501" s="221"/>
      <c r="M501" s="221"/>
      <c r="N501" s="144"/>
    </row>
    <row r="502" spans="5:14" hidden="1">
      <c r="E502" s="88"/>
      <c r="F502" s="128"/>
      <c r="G502" s="56"/>
      <c r="J502" s="221"/>
      <c r="K502" s="221"/>
      <c r="L502" s="221"/>
      <c r="M502" s="221"/>
      <c r="N502" s="144"/>
    </row>
    <row r="503" spans="5:14" hidden="1">
      <c r="E503" s="88"/>
      <c r="F503" s="128"/>
      <c r="G503" s="56"/>
      <c r="J503" s="221"/>
      <c r="K503" s="221"/>
      <c r="L503" s="221"/>
      <c r="M503" s="221"/>
      <c r="N503" s="144"/>
    </row>
    <row r="504" spans="5:14" hidden="1">
      <c r="E504" s="88"/>
      <c r="F504" s="128"/>
      <c r="G504" s="56"/>
      <c r="J504" s="221"/>
      <c r="K504" s="221"/>
      <c r="L504" s="221"/>
      <c r="M504" s="221"/>
      <c r="N504" s="144"/>
    </row>
    <row r="505" spans="5:14" hidden="1">
      <c r="E505" s="88"/>
      <c r="F505" s="128"/>
      <c r="G505" s="56"/>
      <c r="J505" s="221"/>
      <c r="K505" s="221"/>
      <c r="L505" s="221"/>
      <c r="M505" s="221"/>
      <c r="N505" s="144"/>
    </row>
    <row r="506" spans="5:14" hidden="1">
      <c r="E506" s="88"/>
      <c r="F506" s="128"/>
      <c r="G506" s="56"/>
      <c r="J506" s="221"/>
      <c r="K506" s="221"/>
      <c r="L506" s="221"/>
      <c r="M506" s="221"/>
      <c r="N506" s="144"/>
    </row>
    <row r="507" spans="5:14" hidden="1">
      <c r="E507" s="88"/>
      <c r="F507" s="128"/>
      <c r="G507" s="56"/>
      <c r="J507" s="221"/>
      <c r="K507" s="221"/>
      <c r="L507" s="221"/>
      <c r="M507" s="221"/>
      <c r="N507" s="144"/>
    </row>
    <row r="508" spans="5:14" hidden="1">
      <c r="E508" s="88"/>
      <c r="F508" s="128"/>
      <c r="G508" s="56"/>
      <c r="J508" s="221"/>
      <c r="K508" s="221"/>
      <c r="L508" s="221"/>
      <c r="M508" s="221"/>
      <c r="N508" s="144"/>
    </row>
    <row r="509" spans="5:14" hidden="1">
      <c r="E509" s="88"/>
      <c r="F509" s="128"/>
      <c r="G509" s="56"/>
      <c r="J509" s="221"/>
      <c r="K509" s="221"/>
      <c r="L509" s="221"/>
      <c r="M509" s="221"/>
      <c r="N509" s="144"/>
    </row>
    <row r="510" spans="5:14" hidden="1">
      <c r="E510" s="88"/>
      <c r="F510" s="128"/>
      <c r="G510" s="56"/>
      <c r="J510" s="221"/>
      <c r="K510" s="221"/>
      <c r="L510" s="221"/>
      <c r="M510" s="221"/>
      <c r="N510" s="144"/>
    </row>
    <row r="511" spans="5:14" hidden="1">
      <c r="E511" s="88"/>
      <c r="F511" s="128"/>
      <c r="G511" s="56"/>
      <c r="J511" s="221"/>
      <c r="K511" s="221"/>
      <c r="L511" s="221"/>
      <c r="M511" s="221"/>
      <c r="N511" s="144"/>
    </row>
    <row r="512" spans="5:14" hidden="1">
      <c r="E512" s="88"/>
      <c r="F512" s="128"/>
      <c r="G512" s="56"/>
      <c r="J512" s="221"/>
      <c r="K512" s="221"/>
      <c r="L512" s="221"/>
      <c r="M512" s="221"/>
      <c r="N512" s="144"/>
    </row>
    <row r="513" spans="5:14" hidden="1">
      <c r="E513" s="88"/>
      <c r="F513" s="128"/>
      <c r="G513" s="56"/>
      <c r="J513" s="221"/>
      <c r="K513" s="221"/>
      <c r="L513" s="221"/>
      <c r="M513" s="221"/>
      <c r="N513" s="144"/>
    </row>
    <row r="514" spans="5:14" hidden="1">
      <c r="E514" s="88"/>
      <c r="F514" s="128"/>
      <c r="G514" s="56"/>
      <c r="J514" s="221"/>
      <c r="K514" s="221"/>
      <c r="L514" s="221"/>
      <c r="M514" s="221"/>
      <c r="N514" s="144"/>
    </row>
    <row r="515" spans="5:14" hidden="1">
      <c r="E515" s="88"/>
      <c r="F515" s="128"/>
      <c r="G515" s="56"/>
      <c r="J515" s="221"/>
      <c r="K515" s="221"/>
      <c r="L515" s="221"/>
      <c r="M515" s="221"/>
      <c r="N515" s="144"/>
    </row>
    <row r="516" spans="5:14" hidden="1">
      <c r="E516" s="88"/>
      <c r="F516" s="128"/>
      <c r="G516" s="56"/>
      <c r="J516" s="221"/>
      <c r="K516" s="221"/>
      <c r="L516" s="221"/>
      <c r="M516" s="221"/>
      <c r="N516" s="144"/>
    </row>
    <row r="517" spans="5:14" hidden="1">
      <c r="E517" s="88"/>
      <c r="F517" s="128"/>
      <c r="G517" s="56"/>
      <c r="J517" s="221"/>
      <c r="K517" s="221"/>
      <c r="L517" s="221"/>
      <c r="M517" s="221"/>
      <c r="N517" s="144"/>
    </row>
    <row r="518" spans="5:14" hidden="1">
      <c r="E518" s="88"/>
      <c r="F518" s="128"/>
      <c r="G518" s="56"/>
      <c r="J518" s="221"/>
      <c r="K518" s="221"/>
      <c r="L518" s="221"/>
      <c r="M518" s="221"/>
      <c r="N518" s="144"/>
    </row>
    <row r="519" spans="5:14" hidden="1">
      <c r="E519" s="88"/>
      <c r="F519" s="128"/>
      <c r="G519" s="56"/>
      <c r="J519" s="221"/>
      <c r="K519" s="221"/>
      <c r="L519" s="221"/>
      <c r="M519" s="221"/>
      <c r="N519" s="144"/>
    </row>
    <row r="520" spans="5:14" hidden="1">
      <c r="E520" s="88"/>
      <c r="F520" s="128"/>
      <c r="G520" s="56"/>
      <c r="J520" s="221"/>
      <c r="K520" s="221"/>
      <c r="L520" s="221"/>
      <c r="M520" s="221"/>
      <c r="N520" s="144"/>
    </row>
    <row r="521" spans="5:14" hidden="1">
      <c r="E521" s="88"/>
      <c r="F521" s="128"/>
      <c r="G521" s="56"/>
      <c r="J521" s="221"/>
      <c r="K521" s="221"/>
      <c r="L521" s="221"/>
      <c r="M521" s="221"/>
      <c r="N521" s="144"/>
    </row>
    <row r="522" spans="5:14" hidden="1">
      <c r="E522" s="88"/>
      <c r="F522" s="128"/>
      <c r="G522" s="56"/>
      <c r="J522" s="221"/>
      <c r="K522" s="221"/>
      <c r="L522" s="221"/>
      <c r="M522" s="221"/>
      <c r="N522" s="144"/>
    </row>
    <row r="523" spans="5:14" hidden="1">
      <c r="E523" s="88"/>
      <c r="F523" s="128"/>
      <c r="G523" s="56"/>
      <c r="J523" s="221"/>
      <c r="K523" s="221"/>
      <c r="L523" s="221"/>
      <c r="M523" s="221"/>
      <c r="N523" s="144"/>
    </row>
    <row r="524" spans="5:14" hidden="1">
      <c r="E524" s="88"/>
      <c r="F524" s="128"/>
      <c r="G524" s="56"/>
      <c r="J524" s="221"/>
      <c r="K524" s="221"/>
      <c r="L524" s="221"/>
      <c r="M524" s="221"/>
      <c r="N524" s="144"/>
    </row>
    <row r="525" spans="5:14" hidden="1">
      <c r="E525" s="88"/>
      <c r="F525" s="128"/>
      <c r="G525" s="56"/>
      <c r="J525" s="221"/>
      <c r="K525" s="221"/>
      <c r="L525" s="221"/>
      <c r="M525" s="221"/>
      <c r="N525" s="144"/>
    </row>
    <row r="526" spans="5:14" hidden="1">
      <c r="E526" s="88"/>
      <c r="F526" s="128"/>
      <c r="G526" s="56"/>
      <c r="J526" s="221"/>
      <c r="K526" s="221"/>
      <c r="L526" s="221"/>
      <c r="M526" s="221"/>
      <c r="N526" s="144"/>
    </row>
    <row r="527" spans="5:14" hidden="1">
      <c r="E527" s="88"/>
      <c r="F527" s="128"/>
      <c r="G527" s="56"/>
      <c r="J527" s="221"/>
      <c r="K527" s="221"/>
      <c r="L527" s="221"/>
      <c r="M527" s="221"/>
      <c r="N527" s="144"/>
    </row>
    <row r="528" spans="5:14" hidden="1">
      <c r="E528" s="88"/>
      <c r="F528" s="128"/>
      <c r="G528" s="56"/>
      <c r="J528" s="221"/>
      <c r="K528" s="221"/>
      <c r="L528" s="221"/>
      <c r="M528" s="221"/>
      <c r="N528" s="144"/>
    </row>
    <row r="529" spans="5:14" hidden="1">
      <c r="E529" s="88"/>
      <c r="F529" s="128"/>
      <c r="G529" s="56"/>
      <c r="J529" s="221"/>
      <c r="K529" s="221"/>
      <c r="L529" s="221"/>
      <c r="M529" s="221"/>
      <c r="N529" s="144"/>
    </row>
    <row r="530" spans="5:14" hidden="1">
      <c r="E530" s="88"/>
      <c r="F530" s="128"/>
      <c r="G530" s="56"/>
      <c r="J530" s="221"/>
      <c r="K530" s="221"/>
      <c r="L530" s="221"/>
      <c r="M530" s="221"/>
      <c r="N530" s="144"/>
    </row>
    <row r="531" spans="5:14" hidden="1">
      <c r="E531" s="88"/>
      <c r="F531" s="128"/>
      <c r="G531" s="56"/>
      <c r="J531" s="221"/>
      <c r="K531" s="221"/>
      <c r="L531" s="221"/>
      <c r="M531" s="221"/>
      <c r="N531" s="144"/>
    </row>
    <row r="532" spans="5:14" hidden="1">
      <c r="E532" s="88"/>
      <c r="F532" s="128"/>
      <c r="G532" s="56"/>
      <c r="J532" s="221"/>
      <c r="K532" s="221"/>
      <c r="L532" s="221"/>
      <c r="M532" s="221"/>
      <c r="N532" s="144"/>
    </row>
    <row r="533" spans="5:14" hidden="1">
      <c r="E533" s="88"/>
      <c r="F533" s="128"/>
      <c r="G533" s="56"/>
      <c r="J533" s="221"/>
      <c r="K533" s="221"/>
      <c r="L533" s="221"/>
      <c r="M533" s="221"/>
      <c r="N533" s="144"/>
    </row>
    <row r="534" spans="5:14" hidden="1">
      <c r="E534" s="88"/>
      <c r="F534" s="128"/>
      <c r="G534" s="56"/>
      <c r="J534" s="221"/>
      <c r="K534" s="221"/>
      <c r="L534" s="221"/>
      <c r="M534" s="221"/>
      <c r="N534" s="144"/>
    </row>
    <row r="535" spans="5:14" hidden="1">
      <c r="E535" s="88"/>
      <c r="F535" s="128"/>
      <c r="G535" s="56"/>
      <c r="J535" s="221"/>
      <c r="K535" s="221"/>
      <c r="L535" s="221"/>
      <c r="M535" s="221"/>
      <c r="N535" s="144"/>
    </row>
    <row r="536" spans="5:14" hidden="1">
      <c r="E536" s="88"/>
      <c r="F536" s="128"/>
      <c r="G536" s="56"/>
      <c r="J536" s="221"/>
      <c r="K536" s="221"/>
      <c r="L536" s="221"/>
      <c r="M536" s="221"/>
      <c r="N536" s="144"/>
    </row>
    <row r="537" spans="5:14" hidden="1">
      <c r="E537" s="88"/>
      <c r="F537" s="128"/>
      <c r="G537" s="56"/>
      <c r="J537" s="221"/>
      <c r="K537" s="221"/>
      <c r="L537" s="221"/>
      <c r="M537" s="221"/>
      <c r="N537" s="144"/>
    </row>
    <row r="538" spans="5:14" hidden="1">
      <c r="E538" s="88"/>
      <c r="F538" s="128"/>
      <c r="G538" s="56"/>
      <c r="J538" s="221"/>
      <c r="K538" s="221"/>
      <c r="L538" s="221"/>
      <c r="M538" s="221"/>
      <c r="N538" s="144"/>
    </row>
    <row r="539" spans="5:14" hidden="1">
      <c r="E539" s="88"/>
      <c r="F539" s="128"/>
      <c r="G539" s="56"/>
      <c r="J539" s="221"/>
      <c r="K539" s="221"/>
      <c r="L539" s="221"/>
      <c r="M539" s="221"/>
      <c r="N539" s="144"/>
    </row>
    <row r="540" spans="5:14" hidden="1">
      <c r="E540" s="88"/>
      <c r="F540" s="128"/>
      <c r="G540" s="56"/>
      <c r="J540" s="221"/>
      <c r="K540" s="221"/>
      <c r="L540" s="221"/>
      <c r="M540" s="221"/>
      <c r="N540" s="144"/>
    </row>
    <row r="541" spans="5:14" hidden="1">
      <c r="E541" s="88"/>
      <c r="F541" s="128"/>
      <c r="G541" s="56"/>
      <c r="J541" s="221"/>
      <c r="K541" s="221"/>
      <c r="L541" s="221"/>
      <c r="M541" s="221"/>
      <c r="N541" s="144"/>
    </row>
    <row r="542" spans="5:14" hidden="1">
      <c r="E542" s="88"/>
      <c r="F542" s="128"/>
      <c r="G542" s="56"/>
      <c r="J542" s="221"/>
      <c r="K542" s="221"/>
      <c r="L542" s="221"/>
      <c r="M542" s="221"/>
      <c r="N542" s="144"/>
    </row>
    <row r="543" spans="5:14" hidden="1">
      <c r="E543" s="88"/>
      <c r="F543" s="128"/>
      <c r="G543" s="56"/>
      <c r="J543" s="221"/>
      <c r="K543" s="221"/>
      <c r="L543" s="221"/>
      <c r="M543" s="221"/>
      <c r="N543" s="144"/>
    </row>
    <row r="544" spans="5:14" hidden="1">
      <c r="E544" s="88"/>
      <c r="F544" s="128"/>
      <c r="G544" s="56"/>
      <c r="J544" s="221"/>
      <c r="K544" s="221"/>
      <c r="L544" s="221"/>
      <c r="M544" s="221"/>
      <c r="N544" s="144"/>
    </row>
    <row r="545" spans="5:14" hidden="1">
      <c r="E545" s="88"/>
      <c r="F545" s="128"/>
      <c r="G545" s="56"/>
      <c r="J545" s="221"/>
      <c r="K545" s="221"/>
      <c r="L545" s="221"/>
      <c r="M545" s="221"/>
      <c r="N545" s="144"/>
    </row>
    <row r="546" spans="5:14" hidden="1">
      <c r="E546" s="88"/>
      <c r="F546" s="128"/>
      <c r="G546" s="56"/>
      <c r="J546" s="221"/>
      <c r="K546" s="221"/>
      <c r="L546" s="221"/>
      <c r="M546" s="221"/>
      <c r="N546" s="144"/>
    </row>
    <row r="547" spans="5:14" hidden="1">
      <c r="E547" s="88"/>
      <c r="F547" s="128"/>
      <c r="G547" s="56"/>
      <c r="J547" s="221"/>
      <c r="K547" s="221"/>
      <c r="L547" s="221"/>
      <c r="M547" s="221"/>
      <c r="N547" s="144"/>
    </row>
    <row r="548" spans="5:14" hidden="1">
      <c r="E548" s="88"/>
      <c r="F548" s="128"/>
      <c r="G548" s="56"/>
      <c r="J548" s="221"/>
      <c r="K548" s="221"/>
      <c r="L548" s="221"/>
      <c r="M548" s="221"/>
      <c r="N548" s="144"/>
    </row>
    <row r="549" spans="5:14" hidden="1">
      <c r="E549" s="88"/>
      <c r="F549" s="128"/>
      <c r="G549" s="56"/>
      <c r="J549" s="221"/>
      <c r="K549" s="221"/>
      <c r="L549" s="221"/>
      <c r="M549" s="221"/>
      <c r="N549" s="144"/>
    </row>
    <row r="550" spans="5:14" hidden="1">
      <c r="E550" s="88"/>
      <c r="F550" s="128"/>
      <c r="G550" s="56"/>
      <c r="J550" s="221"/>
      <c r="K550" s="221"/>
      <c r="L550" s="221"/>
      <c r="M550" s="221"/>
      <c r="N550" s="144"/>
    </row>
    <row r="551" spans="5:14" hidden="1">
      <c r="E551" s="88"/>
      <c r="F551" s="128"/>
      <c r="G551" s="56"/>
      <c r="J551" s="221"/>
      <c r="K551" s="221"/>
      <c r="L551" s="221"/>
      <c r="M551" s="221"/>
      <c r="N551" s="144"/>
    </row>
    <row r="552" spans="5:14" hidden="1">
      <c r="E552" s="88"/>
      <c r="F552" s="128"/>
      <c r="G552" s="56"/>
      <c r="J552" s="221"/>
      <c r="K552" s="221"/>
      <c r="L552" s="221"/>
      <c r="M552" s="221"/>
      <c r="N552" s="144"/>
    </row>
    <row r="553" spans="5:14" hidden="1">
      <c r="E553" s="88"/>
      <c r="F553" s="128"/>
      <c r="G553" s="56"/>
      <c r="J553" s="221"/>
      <c r="K553" s="221"/>
      <c r="L553" s="221"/>
      <c r="M553" s="221"/>
      <c r="N553" s="144"/>
    </row>
    <row r="554" spans="5:14" hidden="1">
      <c r="E554" s="88"/>
      <c r="F554" s="128"/>
      <c r="G554" s="56"/>
      <c r="J554" s="221"/>
      <c r="K554" s="221"/>
      <c r="L554" s="221"/>
      <c r="M554" s="221"/>
      <c r="N554" s="144"/>
    </row>
    <row r="555" spans="5:14" hidden="1">
      <c r="E555" s="88"/>
      <c r="F555" s="128"/>
      <c r="G555" s="56"/>
      <c r="J555" s="221"/>
      <c r="K555" s="221"/>
      <c r="L555" s="221"/>
      <c r="M555" s="221"/>
      <c r="N555" s="144"/>
    </row>
    <row r="556" spans="5:14" hidden="1">
      <c r="E556" s="88"/>
      <c r="F556" s="128"/>
      <c r="G556" s="56"/>
      <c r="J556" s="221"/>
      <c r="K556" s="221"/>
      <c r="L556" s="221"/>
      <c r="M556" s="221"/>
      <c r="N556" s="144"/>
    </row>
    <row r="557" spans="5:14" hidden="1">
      <c r="E557" s="88"/>
      <c r="F557" s="128"/>
      <c r="G557" s="56"/>
      <c r="J557" s="221"/>
      <c r="K557" s="221"/>
      <c r="L557" s="221"/>
      <c r="M557" s="221"/>
      <c r="N557" s="144"/>
    </row>
    <row r="558" spans="5:14" hidden="1">
      <c r="E558" s="88"/>
      <c r="F558" s="128"/>
      <c r="G558" s="56"/>
      <c r="J558" s="221"/>
      <c r="K558" s="221"/>
      <c r="L558" s="221"/>
      <c r="M558" s="221"/>
      <c r="N558" s="144"/>
    </row>
    <row r="559" spans="5:14" hidden="1">
      <c r="E559" s="88"/>
      <c r="F559" s="128"/>
      <c r="G559" s="56"/>
      <c r="J559" s="221"/>
      <c r="K559" s="221"/>
      <c r="L559" s="221"/>
      <c r="M559" s="221"/>
      <c r="N559" s="144"/>
    </row>
    <row r="560" spans="5:14" hidden="1">
      <c r="E560" s="88"/>
      <c r="F560" s="128"/>
      <c r="G560" s="56"/>
      <c r="J560" s="221"/>
      <c r="K560" s="221"/>
      <c r="L560" s="221"/>
      <c r="M560" s="221"/>
      <c r="N560" s="144"/>
    </row>
    <row r="561" spans="5:14" hidden="1">
      <c r="E561" s="88"/>
      <c r="F561" s="128"/>
      <c r="G561" s="56"/>
      <c r="J561" s="221"/>
      <c r="K561" s="221"/>
      <c r="L561" s="221"/>
      <c r="M561" s="221"/>
      <c r="N561" s="144"/>
    </row>
    <row r="562" spans="5:14" hidden="1">
      <c r="E562" s="88"/>
      <c r="F562" s="128"/>
      <c r="G562" s="56"/>
      <c r="J562" s="221"/>
      <c r="K562" s="221"/>
      <c r="L562" s="221"/>
      <c r="M562" s="221"/>
      <c r="N562" s="144"/>
    </row>
    <row r="563" spans="5:14" hidden="1">
      <c r="E563" s="88"/>
      <c r="F563" s="128"/>
      <c r="G563" s="56"/>
      <c r="J563" s="221"/>
      <c r="K563" s="221"/>
      <c r="L563" s="221"/>
      <c r="M563" s="221"/>
      <c r="N563" s="144"/>
    </row>
    <row r="564" spans="5:14" hidden="1">
      <c r="E564" s="88"/>
      <c r="F564" s="128"/>
      <c r="G564" s="56"/>
      <c r="J564" s="221"/>
      <c r="K564" s="221"/>
      <c r="L564" s="221"/>
      <c r="M564" s="221"/>
      <c r="N564" s="144"/>
    </row>
    <row r="565" spans="5:14" hidden="1">
      <c r="E565" s="88"/>
      <c r="F565" s="128"/>
      <c r="G565" s="56"/>
      <c r="J565" s="221"/>
      <c r="K565" s="221"/>
      <c r="L565" s="221"/>
      <c r="M565" s="221"/>
      <c r="N565" s="144"/>
    </row>
    <row r="566" spans="5:14" hidden="1">
      <c r="E566" s="88"/>
      <c r="F566" s="128"/>
      <c r="G566" s="56"/>
      <c r="J566" s="221"/>
      <c r="K566" s="221"/>
      <c r="L566" s="221"/>
      <c r="M566" s="221"/>
      <c r="N566" s="144"/>
    </row>
    <row r="567" spans="5:14" hidden="1">
      <c r="E567" s="88"/>
      <c r="F567" s="128"/>
      <c r="G567" s="56"/>
      <c r="J567" s="221"/>
      <c r="K567" s="221"/>
      <c r="L567" s="221"/>
      <c r="M567" s="221"/>
      <c r="N567" s="144"/>
    </row>
    <row r="568" spans="5:14" hidden="1">
      <c r="E568" s="88"/>
      <c r="F568" s="128"/>
      <c r="G568" s="56"/>
      <c r="J568" s="221"/>
      <c r="K568" s="221"/>
      <c r="L568" s="221"/>
      <c r="M568" s="221"/>
      <c r="N568" s="144"/>
    </row>
    <row r="569" spans="5:14" hidden="1">
      <c r="E569" s="88"/>
      <c r="F569" s="128"/>
      <c r="G569" s="56"/>
      <c r="J569" s="221"/>
      <c r="K569" s="221"/>
      <c r="L569" s="221"/>
      <c r="M569" s="221"/>
      <c r="N569" s="144"/>
    </row>
    <row r="570" spans="5:14" hidden="1">
      <c r="E570" s="88"/>
      <c r="F570" s="128"/>
      <c r="G570" s="56"/>
      <c r="J570" s="221"/>
      <c r="K570" s="221"/>
      <c r="L570" s="221"/>
      <c r="M570" s="221"/>
      <c r="N570" s="144"/>
    </row>
    <row r="571" spans="5:14" hidden="1">
      <c r="E571" s="88"/>
      <c r="F571" s="128"/>
      <c r="G571" s="56"/>
      <c r="J571" s="221"/>
      <c r="K571" s="221"/>
      <c r="L571" s="221"/>
      <c r="M571" s="221"/>
      <c r="N571" s="144"/>
    </row>
    <row r="572" spans="5:14" hidden="1">
      <c r="E572" s="88"/>
      <c r="F572" s="128"/>
      <c r="G572" s="56"/>
      <c r="J572" s="221"/>
      <c r="K572" s="221"/>
      <c r="L572" s="221"/>
      <c r="M572" s="221"/>
      <c r="N572" s="144"/>
    </row>
    <row r="573" spans="5:14" hidden="1">
      <c r="E573" s="88"/>
      <c r="F573" s="128"/>
      <c r="G573" s="56"/>
      <c r="J573" s="221"/>
      <c r="K573" s="221"/>
      <c r="L573" s="221"/>
      <c r="M573" s="221"/>
      <c r="N573" s="144"/>
    </row>
    <row r="574" spans="5:14" hidden="1">
      <c r="E574" s="88"/>
      <c r="F574" s="128"/>
      <c r="G574" s="56"/>
      <c r="J574" s="221"/>
      <c r="K574" s="221"/>
      <c r="L574" s="221"/>
      <c r="M574" s="221"/>
      <c r="N574" s="144"/>
    </row>
    <row r="575" spans="5:14" hidden="1">
      <c r="E575" s="88"/>
      <c r="F575" s="128"/>
      <c r="G575" s="56"/>
      <c r="J575" s="221"/>
      <c r="K575" s="221"/>
      <c r="L575" s="221"/>
      <c r="M575" s="221"/>
      <c r="N575" s="144"/>
    </row>
    <row r="576" spans="5:14" hidden="1">
      <c r="E576" s="88"/>
      <c r="F576" s="128"/>
      <c r="G576" s="56"/>
      <c r="J576" s="221"/>
      <c r="K576" s="221"/>
      <c r="L576" s="221"/>
      <c r="M576" s="221"/>
      <c r="N576" s="144"/>
    </row>
    <row r="577" spans="5:14" hidden="1">
      <c r="E577" s="88"/>
      <c r="F577" s="128"/>
      <c r="G577" s="56"/>
      <c r="J577" s="221"/>
      <c r="K577" s="221"/>
      <c r="L577" s="221"/>
      <c r="M577" s="221"/>
      <c r="N577" s="144"/>
    </row>
    <row r="578" spans="5:14" hidden="1">
      <c r="E578" s="88"/>
      <c r="F578" s="128"/>
      <c r="G578" s="56"/>
      <c r="J578" s="221"/>
      <c r="K578" s="221"/>
      <c r="L578" s="221"/>
      <c r="M578" s="221"/>
      <c r="N578" s="144"/>
    </row>
    <row r="579" spans="5:14" hidden="1">
      <c r="E579" s="88"/>
      <c r="F579" s="128"/>
      <c r="G579" s="56"/>
      <c r="J579" s="221"/>
      <c r="K579" s="221"/>
      <c r="L579" s="221"/>
      <c r="M579" s="221"/>
      <c r="N579" s="144"/>
    </row>
    <row r="580" spans="5:14" hidden="1">
      <c r="E580" s="88"/>
      <c r="F580" s="128"/>
      <c r="G580" s="56"/>
      <c r="J580" s="221"/>
      <c r="K580" s="221"/>
      <c r="L580" s="221"/>
      <c r="M580" s="221"/>
      <c r="N580" s="144"/>
    </row>
    <row r="581" spans="5:14" hidden="1">
      <c r="E581" s="88"/>
      <c r="F581" s="128"/>
      <c r="G581" s="56"/>
      <c r="J581" s="221"/>
      <c r="K581" s="221"/>
      <c r="L581" s="221"/>
      <c r="M581" s="221"/>
      <c r="N581" s="144"/>
    </row>
    <row r="582" spans="5:14" hidden="1">
      <c r="E582" s="88"/>
      <c r="F582" s="128"/>
      <c r="G582" s="56"/>
      <c r="J582" s="221"/>
      <c r="K582" s="221"/>
      <c r="L582" s="221"/>
      <c r="M582" s="221"/>
      <c r="N582" s="144"/>
    </row>
    <row r="583" spans="5:14" hidden="1">
      <c r="E583" s="88"/>
      <c r="F583" s="128"/>
      <c r="G583" s="56"/>
      <c r="J583" s="221"/>
      <c r="K583" s="221"/>
      <c r="L583" s="221"/>
      <c r="M583" s="221"/>
      <c r="N583" s="144"/>
    </row>
    <row r="584" spans="5:14" hidden="1">
      <c r="E584" s="88"/>
      <c r="F584" s="128"/>
      <c r="G584" s="56"/>
      <c r="J584" s="221"/>
      <c r="K584" s="221"/>
      <c r="L584" s="221"/>
      <c r="M584" s="221"/>
      <c r="N584" s="144"/>
    </row>
    <row r="585" spans="5:14" hidden="1">
      <c r="E585" s="88"/>
      <c r="F585" s="128"/>
      <c r="G585" s="56"/>
      <c r="J585" s="221"/>
      <c r="K585" s="221"/>
      <c r="L585" s="221"/>
      <c r="M585" s="221"/>
      <c r="N585" s="144"/>
    </row>
    <row r="586" spans="5:14" hidden="1">
      <c r="E586" s="88"/>
      <c r="F586" s="128"/>
      <c r="G586" s="56"/>
      <c r="J586" s="221"/>
      <c r="K586" s="221"/>
      <c r="L586" s="221"/>
      <c r="M586" s="221"/>
      <c r="N586" s="144"/>
    </row>
    <row r="587" spans="5:14" hidden="1">
      <c r="E587" s="88"/>
      <c r="F587" s="128"/>
      <c r="G587" s="56"/>
      <c r="J587" s="221"/>
      <c r="K587" s="221"/>
      <c r="L587" s="221"/>
      <c r="M587" s="221"/>
      <c r="N587" s="144"/>
    </row>
    <row r="588" spans="5:14" hidden="1">
      <c r="E588" s="88"/>
      <c r="F588" s="128"/>
      <c r="G588" s="56"/>
      <c r="J588" s="221"/>
      <c r="K588" s="221"/>
      <c r="L588" s="221"/>
      <c r="M588" s="221"/>
      <c r="N588" s="144"/>
    </row>
    <row r="589" spans="5:14" hidden="1">
      <c r="E589" s="88"/>
      <c r="F589" s="128"/>
      <c r="G589" s="56"/>
      <c r="J589" s="221"/>
      <c r="K589" s="221"/>
      <c r="L589" s="221"/>
      <c r="M589" s="221"/>
      <c r="N589" s="144"/>
    </row>
    <row r="590" spans="5:14" hidden="1">
      <c r="E590" s="88"/>
      <c r="F590" s="128"/>
      <c r="G590" s="56"/>
      <c r="J590" s="221"/>
      <c r="K590" s="221"/>
      <c r="L590" s="221"/>
      <c r="M590" s="221"/>
      <c r="N590" s="144"/>
    </row>
    <row r="591" spans="5:14" hidden="1">
      <c r="E591" s="88"/>
      <c r="F591" s="128"/>
      <c r="G591" s="56"/>
      <c r="J591" s="221"/>
      <c r="K591" s="221"/>
      <c r="L591" s="221"/>
      <c r="M591" s="221"/>
      <c r="N591" s="144"/>
    </row>
    <row r="592" spans="5:14" hidden="1">
      <c r="E592" s="88"/>
      <c r="F592" s="128"/>
      <c r="G592" s="56"/>
      <c r="J592" s="221"/>
      <c r="K592" s="221"/>
      <c r="L592" s="221"/>
      <c r="M592" s="221"/>
      <c r="N592" s="144"/>
    </row>
    <row r="593" spans="5:14" hidden="1">
      <c r="E593" s="88"/>
      <c r="F593" s="128"/>
      <c r="G593" s="56"/>
      <c r="J593" s="221"/>
      <c r="K593" s="221"/>
      <c r="L593" s="221"/>
      <c r="M593" s="221"/>
      <c r="N593" s="144"/>
    </row>
    <row r="594" spans="5:14" hidden="1">
      <c r="E594" s="88"/>
      <c r="F594" s="128"/>
      <c r="G594" s="56"/>
      <c r="J594" s="221"/>
      <c r="K594" s="221"/>
      <c r="L594" s="221"/>
      <c r="M594" s="221"/>
      <c r="N594" s="144"/>
    </row>
    <row r="595" spans="5:14" hidden="1">
      <c r="E595" s="88"/>
      <c r="F595" s="128"/>
      <c r="G595" s="56"/>
      <c r="J595" s="221"/>
      <c r="K595" s="221"/>
      <c r="L595" s="221"/>
      <c r="M595" s="221"/>
      <c r="N595" s="144"/>
    </row>
    <row r="596" spans="5:14" hidden="1">
      <c r="E596" s="88"/>
      <c r="F596" s="128"/>
      <c r="G596" s="56"/>
      <c r="J596" s="221"/>
      <c r="K596" s="221"/>
      <c r="L596" s="221"/>
      <c r="M596" s="221"/>
      <c r="N596" s="144"/>
    </row>
    <row r="597" spans="5:14" hidden="1">
      <c r="E597" s="88"/>
      <c r="F597" s="128"/>
      <c r="G597" s="56"/>
      <c r="J597" s="221"/>
      <c r="K597" s="221"/>
      <c r="L597" s="221"/>
      <c r="M597" s="221"/>
      <c r="N597" s="144"/>
    </row>
    <row r="598" spans="5:14" hidden="1">
      <c r="E598" s="88"/>
      <c r="F598" s="128"/>
      <c r="G598" s="56"/>
      <c r="J598" s="221"/>
      <c r="K598" s="221"/>
      <c r="L598" s="221"/>
      <c r="M598" s="221"/>
      <c r="N598" s="144"/>
    </row>
    <row r="599" spans="5:14" hidden="1">
      <c r="E599" s="88"/>
      <c r="F599" s="128"/>
      <c r="G599" s="56"/>
      <c r="J599" s="221"/>
      <c r="K599" s="221"/>
      <c r="L599" s="221"/>
      <c r="M599" s="221"/>
      <c r="N599" s="144"/>
    </row>
    <row r="600" spans="5:14" hidden="1">
      <c r="E600" s="88"/>
      <c r="F600" s="128"/>
      <c r="G600" s="56"/>
      <c r="J600" s="221"/>
      <c r="K600" s="221"/>
      <c r="L600" s="221"/>
      <c r="M600" s="221"/>
      <c r="N600" s="144"/>
    </row>
    <row r="601" spans="5:14" hidden="1">
      <c r="E601" s="88"/>
      <c r="F601" s="128"/>
      <c r="G601" s="56"/>
      <c r="J601" s="221"/>
      <c r="K601" s="221"/>
      <c r="L601" s="221"/>
      <c r="M601" s="221"/>
      <c r="N601" s="144"/>
    </row>
    <row r="602" spans="5:14" hidden="1">
      <c r="E602" s="88"/>
      <c r="F602" s="128"/>
      <c r="G602" s="56"/>
      <c r="J602" s="221"/>
      <c r="K602" s="221"/>
      <c r="L602" s="221"/>
      <c r="M602" s="221"/>
      <c r="N602" s="144"/>
    </row>
    <row r="603" spans="5:14" hidden="1">
      <c r="E603" s="88"/>
      <c r="F603" s="128"/>
      <c r="G603" s="56"/>
      <c r="J603" s="221"/>
      <c r="K603" s="221"/>
      <c r="L603" s="221"/>
      <c r="M603" s="221"/>
      <c r="N603" s="144"/>
    </row>
    <row r="604" spans="5:14" hidden="1">
      <c r="E604" s="88"/>
      <c r="F604" s="128"/>
      <c r="G604" s="56"/>
      <c r="J604" s="221"/>
      <c r="K604" s="221"/>
      <c r="L604" s="221"/>
      <c r="M604" s="221"/>
      <c r="N604" s="144"/>
    </row>
    <row r="605" spans="5:14" hidden="1">
      <c r="E605" s="88"/>
      <c r="F605" s="128"/>
      <c r="G605" s="56"/>
      <c r="J605" s="221"/>
      <c r="K605" s="221"/>
      <c r="L605" s="221"/>
      <c r="M605" s="221"/>
      <c r="N605" s="144"/>
    </row>
    <row r="606" spans="5:14" hidden="1">
      <c r="E606" s="88"/>
      <c r="F606" s="128"/>
      <c r="G606" s="56"/>
      <c r="J606" s="221"/>
      <c r="K606" s="221"/>
      <c r="L606" s="221"/>
      <c r="M606" s="221"/>
      <c r="N606" s="144"/>
    </row>
    <row r="607" spans="5:14" hidden="1">
      <c r="E607" s="88"/>
      <c r="F607" s="128"/>
      <c r="G607" s="56"/>
      <c r="J607" s="221"/>
      <c r="K607" s="221"/>
      <c r="L607" s="221"/>
      <c r="M607" s="221"/>
      <c r="N607" s="144"/>
    </row>
    <row r="608" spans="5:14" hidden="1">
      <c r="E608" s="88"/>
      <c r="F608" s="128"/>
      <c r="G608" s="56"/>
      <c r="J608" s="221"/>
      <c r="K608" s="221"/>
      <c r="L608" s="221"/>
      <c r="M608" s="221"/>
      <c r="N608" s="144"/>
    </row>
    <row r="609" spans="5:14" hidden="1">
      <c r="E609" s="88"/>
      <c r="F609" s="128"/>
      <c r="G609" s="56"/>
      <c r="J609" s="221"/>
      <c r="K609" s="221"/>
      <c r="L609" s="221"/>
      <c r="M609" s="221"/>
      <c r="N609" s="144"/>
    </row>
    <row r="610" spans="5:14" hidden="1">
      <c r="E610" s="88"/>
      <c r="F610" s="128"/>
      <c r="G610" s="56"/>
      <c r="J610" s="221"/>
      <c r="K610" s="221"/>
      <c r="L610" s="221"/>
      <c r="M610" s="221"/>
      <c r="N610" s="144"/>
    </row>
    <row r="611" spans="5:14" hidden="1">
      <c r="E611" s="88"/>
      <c r="F611" s="128"/>
      <c r="G611" s="56"/>
      <c r="J611" s="221"/>
      <c r="K611" s="221"/>
      <c r="L611" s="221"/>
      <c r="M611" s="221"/>
      <c r="N611" s="144"/>
    </row>
    <row r="612" spans="5:14" hidden="1">
      <c r="E612" s="88"/>
      <c r="F612" s="128"/>
      <c r="G612" s="56"/>
      <c r="J612" s="221"/>
      <c r="K612" s="221"/>
      <c r="L612" s="221"/>
      <c r="M612" s="221"/>
      <c r="N612" s="144"/>
    </row>
    <row r="613" spans="5:14" hidden="1">
      <c r="E613" s="88"/>
      <c r="F613" s="128"/>
      <c r="G613" s="56"/>
      <c r="J613" s="221"/>
      <c r="K613" s="221"/>
      <c r="L613" s="221"/>
      <c r="M613" s="221"/>
      <c r="N613" s="144"/>
    </row>
    <row r="614" spans="5:14" hidden="1">
      <c r="E614" s="88"/>
      <c r="F614" s="128"/>
      <c r="G614" s="56"/>
      <c r="J614" s="221"/>
      <c r="K614" s="221"/>
      <c r="L614" s="221"/>
      <c r="M614" s="221"/>
      <c r="N614" s="144"/>
    </row>
    <row r="615" spans="5:14" hidden="1">
      <c r="E615" s="88"/>
      <c r="F615" s="128"/>
      <c r="G615" s="56"/>
      <c r="J615" s="221"/>
      <c r="K615" s="221"/>
      <c r="L615" s="221"/>
      <c r="M615" s="221"/>
      <c r="N615" s="144"/>
    </row>
    <row r="616" spans="5:14" hidden="1">
      <c r="E616" s="88"/>
      <c r="F616" s="128"/>
      <c r="G616" s="56"/>
      <c r="J616" s="221"/>
      <c r="K616" s="221"/>
      <c r="L616" s="221"/>
      <c r="M616" s="221"/>
      <c r="N616" s="144"/>
    </row>
    <row r="617" spans="5:14" hidden="1">
      <c r="E617" s="88"/>
      <c r="F617" s="128"/>
      <c r="G617" s="56"/>
      <c r="J617" s="221"/>
      <c r="K617" s="221"/>
      <c r="L617" s="221"/>
      <c r="M617" s="221"/>
      <c r="N617" s="144"/>
    </row>
    <row r="618" spans="5:14" hidden="1">
      <c r="E618" s="88"/>
      <c r="F618" s="128"/>
      <c r="G618" s="56"/>
      <c r="J618" s="221"/>
      <c r="K618" s="221"/>
      <c r="L618" s="221"/>
      <c r="M618" s="221"/>
      <c r="N618" s="144"/>
    </row>
    <row r="619" spans="5:14" hidden="1">
      <c r="E619" s="88"/>
      <c r="F619" s="128"/>
      <c r="G619" s="56"/>
      <c r="J619" s="221"/>
      <c r="K619" s="221"/>
      <c r="L619" s="221"/>
      <c r="M619" s="221"/>
      <c r="N619" s="144"/>
    </row>
    <row r="620" spans="5:14" hidden="1">
      <c r="E620" s="88"/>
      <c r="F620" s="128"/>
      <c r="G620" s="56"/>
      <c r="J620" s="221"/>
      <c r="K620" s="221"/>
      <c r="L620" s="221"/>
      <c r="M620" s="221"/>
      <c r="N620" s="144"/>
    </row>
    <row r="621" spans="5:14" hidden="1">
      <c r="E621" s="88"/>
      <c r="F621" s="128"/>
      <c r="G621" s="56"/>
      <c r="J621" s="221"/>
      <c r="K621" s="221"/>
      <c r="L621" s="221"/>
      <c r="M621" s="221"/>
      <c r="N621" s="144"/>
    </row>
    <row r="622" spans="5:14" hidden="1">
      <c r="E622" s="88"/>
      <c r="F622" s="128"/>
      <c r="G622" s="56"/>
      <c r="J622" s="221"/>
      <c r="K622" s="221"/>
      <c r="L622" s="221"/>
      <c r="M622" s="221"/>
      <c r="N622" s="144"/>
    </row>
    <row r="623" spans="5:14" hidden="1">
      <c r="E623" s="88"/>
      <c r="F623" s="128"/>
      <c r="G623" s="56"/>
      <c r="J623" s="221"/>
      <c r="K623" s="221"/>
      <c r="L623" s="221"/>
      <c r="M623" s="221"/>
      <c r="N623" s="144"/>
    </row>
    <row r="624" spans="5:14" hidden="1">
      <c r="E624" s="88"/>
      <c r="F624" s="128"/>
      <c r="G624" s="56"/>
      <c r="J624" s="221"/>
      <c r="K624" s="221"/>
      <c r="L624" s="221"/>
      <c r="M624" s="221"/>
      <c r="N624" s="144"/>
    </row>
    <row r="625" spans="5:14" hidden="1">
      <c r="E625" s="88"/>
      <c r="F625" s="128"/>
      <c r="G625" s="56"/>
      <c r="J625" s="221"/>
      <c r="K625" s="221"/>
      <c r="L625" s="221"/>
      <c r="M625" s="221"/>
      <c r="N625" s="144"/>
    </row>
    <row r="626" spans="5:14" hidden="1">
      <c r="E626" s="88"/>
      <c r="F626" s="128"/>
      <c r="G626" s="56"/>
      <c r="J626" s="221"/>
      <c r="K626" s="221"/>
      <c r="L626" s="221"/>
      <c r="M626" s="221"/>
      <c r="N626" s="144"/>
    </row>
    <row r="627" spans="5:14" hidden="1">
      <c r="E627" s="88"/>
      <c r="F627" s="128"/>
      <c r="G627" s="56"/>
      <c r="J627" s="221"/>
      <c r="K627" s="221"/>
      <c r="L627" s="221"/>
      <c r="M627" s="221"/>
      <c r="N627" s="144"/>
    </row>
    <row r="628" spans="5:14" hidden="1">
      <c r="E628" s="88"/>
      <c r="F628" s="128"/>
      <c r="G628" s="56"/>
      <c r="J628" s="221"/>
      <c r="K628" s="221"/>
      <c r="L628" s="221"/>
      <c r="M628" s="221"/>
      <c r="N628" s="144"/>
    </row>
    <row r="629" spans="5:14" hidden="1">
      <c r="E629" s="88"/>
      <c r="F629" s="128"/>
      <c r="G629" s="56"/>
      <c r="J629" s="221"/>
      <c r="K629" s="221"/>
      <c r="L629" s="221"/>
      <c r="M629" s="221"/>
      <c r="N629" s="144"/>
    </row>
    <row r="630" spans="5:14" hidden="1">
      <c r="E630" s="88"/>
      <c r="F630" s="128"/>
      <c r="G630" s="56"/>
      <c r="J630" s="221"/>
      <c r="K630" s="221"/>
      <c r="L630" s="221"/>
      <c r="M630" s="221"/>
      <c r="N630" s="144"/>
    </row>
    <row r="631" spans="5:14" hidden="1">
      <c r="E631" s="88"/>
      <c r="F631" s="128"/>
      <c r="G631" s="56"/>
      <c r="J631" s="221"/>
      <c r="K631" s="221"/>
      <c r="L631" s="221"/>
      <c r="M631" s="221"/>
      <c r="N631" s="144"/>
    </row>
    <row r="632" spans="5:14" hidden="1">
      <c r="E632" s="88"/>
      <c r="F632" s="128"/>
      <c r="G632" s="56"/>
      <c r="J632" s="221"/>
      <c r="K632" s="221"/>
      <c r="L632" s="221"/>
      <c r="M632" s="221"/>
      <c r="N632" s="144"/>
    </row>
    <row r="633" spans="5:14" hidden="1">
      <c r="E633" s="88"/>
      <c r="F633" s="128"/>
      <c r="G633" s="56"/>
      <c r="J633" s="221"/>
      <c r="K633" s="221"/>
      <c r="L633" s="221"/>
      <c r="M633" s="221"/>
      <c r="N633" s="144"/>
    </row>
    <row r="634" spans="5:14" hidden="1">
      <c r="E634" s="88"/>
      <c r="F634" s="128"/>
      <c r="G634" s="56"/>
      <c r="J634" s="221"/>
      <c r="K634" s="221"/>
      <c r="L634" s="221"/>
      <c r="M634" s="221"/>
      <c r="N634" s="144"/>
    </row>
    <row r="635" spans="5:14" hidden="1">
      <c r="E635" s="88"/>
      <c r="F635" s="128"/>
      <c r="G635" s="56"/>
      <c r="J635" s="221"/>
      <c r="K635" s="221"/>
      <c r="L635" s="221"/>
      <c r="M635" s="221"/>
      <c r="N635" s="144"/>
    </row>
    <row r="636" spans="5:14" hidden="1">
      <c r="E636" s="88"/>
      <c r="F636" s="128"/>
      <c r="G636" s="56"/>
      <c r="J636" s="221"/>
      <c r="K636" s="221"/>
      <c r="L636" s="221"/>
      <c r="M636" s="221"/>
      <c r="N636" s="144"/>
    </row>
    <row r="637" spans="5:14" hidden="1">
      <c r="E637" s="88"/>
      <c r="F637" s="128"/>
      <c r="G637" s="56"/>
      <c r="J637" s="221"/>
      <c r="K637" s="221"/>
      <c r="L637" s="221"/>
      <c r="M637" s="221"/>
      <c r="N637" s="144"/>
    </row>
    <row r="638" spans="5:14" hidden="1">
      <c r="E638" s="88"/>
      <c r="F638" s="128"/>
      <c r="G638" s="56"/>
      <c r="J638" s="221"/>
      <c r="K638" s="221"/>
      <c r="L638" s="221"/>
      <c r="M638" s="221"/>
      <c r="N638" s="144"/>
    </row>
    <row r="639" spans="5:14" hidden="1">
      <c r="E639" s="88"/>
      <c r="F639" s="128"/>
      <c r="G639" s="56"/>
      <c r="J639" s="221"/>
      <c r="K639" s="221"/>
      <c r="L639" s="221"/>
      <c r="M639" s="221"/>
      <c r="N639" s="144"/>
    </row>
    <row r="640" spans="5:14" hidden="1">
      <c r="E640" s="88"/>
      <c r="F640" s="128"/>
      <c r="G640" s="56"/>
      <c r="J640" s="221"/>
      <c r="K640" s="221"/>
      <c r="L640" s="221"/>
      <c r="M640" s="221"/>
      <c r="N640" s="144"/>
    </row>
    <row r="641" spans="5:14" hidden="1">
      <c r="E641" s="88"/>
      <c r="F641" s="128"/>
      <c r="G641" s="56"/>
      <c r="J641" s="221"/>
      <c r="K641" s="221"/>
      <c r="L641" s="221"/>
      <c r="M641" s="221"/>
      <c r="N641" s="144"/>
    </row>
    <row r="642" spans="5:14" hidden="1">
      <c r="E642" s="88"/>
      <c r="F642" s="128"/>
      <c r="G642" s="56"/>
      <c r="J642" s="221"/>
      <c r="K642" s="221"/>
      <c r="L642" s="221"/>
      <c r="M642" s="221"/>
      <c r="N642" s="144"/>
    </row>
    <row r="643" spans="5:14" hidden="1">
      <c r="E643" s="88"/>
      <c r="F643" s="128"/>
      <c r="G643" s="56"/>
      <c r="J643" s="221"/>
      <c r="K643" s="221"/>
      <c r="L643" s="221"/>
      <c r="M643" s="221"/>
      <c r="N643" s="144"/>
    </row>
    <row r="644" spans="5:14" hidden="1">
      <c r="E644" s="88"/>
      <c r="F644" s="128"/>
      <c r="G644" s="56"/>
      <c r="J644" s="221"/>
      <c r="K644" s="221"/>
      <c r="L644" s="221"/>
      <c r="M644" s="221"/>
      <c r="N644" s="144"/>
    </row>
    <row r="645" spans="5:14" hidden="1">
      <c r="E645" s="88"/>
      <c r="F645" s="128"/>
      <c r="G645" s="56"/>
      <c r="J645" s="221"/>
      <c r="K645" s="221"/>
      <c r="L645" s="221"/>
      <c r="M645" s="221"/>
      <c r="N645" s="144"/>
    </row>
    <row r="646" spans="5:14" hidden="1">
      <c r="E646" s="88"/>
      <c r="F646" s="128"/>
      <c r="G646" s="56"/>
      <c r="J646" s="221"/>
      <c r="K646" s="221"/>
      <c r="L646" s="221"/>
      <c r="M646" s="221"/>
      <c r="N646" s="144"/>
    </row>
    <row r="647" spans="5:14" hidden="1">
      <c r="E647" s="88"/>
      <c r="F647" s="128"/>
      <c r="G647" s="56"/>
      <c r="J647" s="221"/>
      <c r="K647" s="221"/>
      <c r="L647" s="221"/>
      <c r="M647" s="221"/>
      <c r="N647" s="144"/>
    </row>
    <row r="648" spans="5:14" hidden="1">
      <c r="E648" s="88"/>
      <c r="F648" s="128"/>
      <c r="G648" s="56"/>
      <c r="J648" s="221"/>
      <c r="K648" s="221"/>
      <c r="L648" s="221"/>
      <c r="M648" s="221"/>
      <c r="N648" s="144"/>
    </row>
    <row r="649" spans="5:14" hidden="1">
      <c r="E649" s="88"/>
      <c r="F649" s="128"/>
      <c r="G649" s="56"/>
      <c r="J649" s="221"/>
      <c r="K649" s="221"/>
      <c r="L649" s="221"/>
      <c r="M649" s="221"/>
      <c r="N649" s="144"/>
    </row>
    <row r="650" spans="5:14" hidden="1">
      <c r="E650" s="88"/>
      <c r="F650" s="128"/>
      <c r="G650" s="56"/>
      <c r="J650" s="221"/>
      <c r="K650" s="221"/>
      <c r="L650" s="221"/>
      <c r="M650" s="221"/>
      <c r="N650" s="144"/>
    </row>
    <row r="651" spans="5:14" hidden="1">
      <c r="E651" s="88"/>
      <c r="F651" s="128"/>
      <c r="G651" s="56"/>
      <c r="J651" s="221"/>
      <c r="K651" s="221"/>
      <c r="L651" s="221"/>
      <c r="M651" s="221"/>
      <c r="N651" s="144"/>
    </row>
    <row r="652" spans="5:14" hidden="1">
      <c r="E652" s="88"/>
      <c r="F652" s="128"/>
      <c r="G652" s="56"/>
      <c r="J652" s="221"/>
      <c r="K652" s="221"/>
      <c r="L652" s="221"/>
      <c r="M652" s="221"/>
      <c r="N652" s="144"/>
    </row>
    <row r="653" spans="5:14" hidden="1">
      <c r="E653" s="88"/>
      <c r="F653" s="128"/>
      <c r="G653" s="56"/>
      <c r="J653" s="221"/>
      <c r="K653" s="221"/>
      <c r="L653" s="221"/>
      <c r="M653" s="221"/>
      <c r="N653" s="144"/>
    </row>
    <row r="654" spans="5:14" hidden="1">
      <c r="E654" s="88"/>
      <c r="F654" s="128"/>
      <c r="G654" s="56"/>
      <c r="J654" s="221"/>
      <c r="K654" s="221"/>
      <c r="L654" s="221"/>
      <c r="M654" s="221"/>
      <c r="N654" s="144"/>
    </row>
    <row r="655" spans="5:14" hidden="1">
      <c r="E655" s="88"/>
      <c r="F655" s="128"/>
      <c r="G655" s="56"/>
      <c r="J655" s="221"/>
      <c r="K655" s="221"/>
      <c r="L655" s="221"/>
      <c r="M655" s="221"/>
      <c r="N655" s="144"/>
    </row>
    <row r="656" spans="5:14" hidden="1">
      <c r="E656" s="88"/>
      <c r="F656" s="128"/>
      <c r="G656" s="56"/>
      <c r="J656" s="221"/>
      <c r="K656" s="221"/>
      <c r="L656" s="221"/>
      <c r="M656" s="221"/>
      <c r="N656" s="144"/>
    </row>
    <row r="657" spans="5:14" hidden="1">
      <c r="E657" s="88"/>
      <c r="F657" s="128"/>
      <c r="G657" s="56"/>
      <c r="J657" s="221"/>
      <c r="K657" s="221"/>
      <c r="L657" s="221"/>
      <c r="M657" s="221"/>
      <c r="N657" s="144"/>
    </row>
    <row r="658" spans="5:14" hidden="1">
      <c r="E658" s="88"/>
      <c r="F658" s="128"/>
      <c r="G658" s="56"/>
      <c r="J658" s="221"/>
      <c r="K658" s="221"/>
      <c r="L658" s="221"/>
      <c r="M658" s="221"/>
      <c r="N658" s="144"/>
    </row>
    <row r="659" spans="5:14" hidden="1">
      <c r="E659" s="88"/>
      <c r="F659" s="128"/>
      <c r="G659" s="56"/>
      <c r="J659" s="221"/>
      <c r="K659" s="221"/>
      <c r="L659" s="221"/>
      <c r="M659" s="221"/>
      <c r="N659" s="144"/>
    </row>
    <row r="660" spans="5:14" hidden="1">
      <c r="E660" s="88"/>
      <c r="F660" s="128"/>
      <c r="G660" s="56"/>
      <c r="J660" s="221"/>
      <c r="K660" s="221"/>
      <c r="L660" s="221"/>
      <c r="M660" s="221"/>
      <c r="N660" s="144"/>
    </row>
    <row r="661" spans="5:14" hidden="1">
      <c r="E661" s="88"/>
      <c r="F661" s="128"/>
      <c r="G661" s="56"/>
      <c r="J661" s="221"/>
      <c r="K661" s="221"/>
      <c r="L661" s="221"/>
      <c r="M661" s="221"/>
      <c r="N661" s="144"/>
    </row>
    <row r="662" spans="5:14" hidden="1">
      <c r="E662" s="88"/>
      <c r="F662" s="128"/>
      <c r="G662" s="56"/>
      <c r="J662" s="221"/>
      <c r="K662" s="221"/>
      <c r="L662" s="221"/>
      <c r="M662" s="221"/>
      <c r="N662" s="144"/>
    </row>
    <row r="663" spans="5:14" hidden="1">
      <c r="E663" s="88"/>
      <c r="F663" s="128"/>
      <c r="G663" s="56"/>
      <c r="J663" s="221"/>
      <c r="K663" s="221"/>
      <c r="L663" s="221"/>
      <c r="M663" s="221"/>
      <c r="N663" s="144"/>
    </row>
    <row r="664" spans="5:14" hidden="1">
      <c r="E664" s="88"/>
      <c r="F664" s="128"/>
      <c r="G664" s="56"/>
      <c r="J664" s="221"/>
      <c r="K664" s="221"/>
      <c r="L664" s="221"/>
      <c r="M664" s="221"/>
      <c r="N664" s="144"/>
    </row>
    <row r="665" spans="5:14" hidden="1">
      <c r="E665" s="88"/>
      <c r="F665" s="128"/>
      <c r="G665" s="56"/>
      <c r="J665" s="221"/>
      <c r="K665" s="221"/>
      <c r="L665" s="221"/>
      <c r="M665" s="221"/>
      <c r="N665" s="144"/>
    </row>
    <row r="666" spans="5:14" hidden="1">
      <c r="E666" s="88"/>
      <c r="F666" s="128"/>
      <c r="G666" s="56"/>
      <c r="J666" s="221"/>
      <c r="K666" s="221"/>
      <c r="L666" s="221"/>
      <c r="M666" s="221"/>
      <c r="N666" s="144"/>
    </row>
    <row r="667" spans="5:14" hidden="1">
      <c r="E667" s="88"/>
      <c r="F667" s="128"/>
      <c r="G667" s="56"/>
      <c r="J667" s="221"/>
      <c r="K667" s="221"/>
      <c r="L667" s="221"/>
      <c r="M667" s="221"/>
      <c r="N667" s="144"/>
    </row>
    <row r="668" spans="5:14" hidden="1">
      <c r="E668" s="88"/>
      <c r="F668" s="128"/>
      <c r="G668" s="56"/>
      <c r="J668" s="221"/>
      <c r="K668" s="221"/>
      <c r="L668" s="221"/>
      <c r="M668" s="221"/>
      <c r="N668" s="144"/>
    </row>
    <row r="669" spans="5:14" hidden="1">
      <c r="E669" s="88"/>
      <c r="F669" s="128"/>
      <c r="G669" s="56"/>
      <c r="J669" s="221"/>
      <c r="K669" s="221"/>
      <c r="L669" s="221"/>
      <c r="M669" s="221"/>
      <c r="N669" s="144"/>
    </row>
    <row r="670" spans="5:14" hidden="1">
      <c r="E670" s="88"/>
      <c r="F670" s="128"/>
      <c r="G670" s="56"/>
      <c r="J670" s="221"/>
      <c r="K670" s="221"/>
      <c r="L670" s="221"/>
      <c r="M670" s="221"/>
      <c r="N670" s="144"/>
    </row>
    <row r="671" spans="5:14" hidden="1">
      <c r="E671" s="88"/>
      <c r="F671" s="128"/>
      <c r="G671" s="56"/>
      <c r="J671" s="221"/>
      <c r="K671" s="221"/>
      <c r="L671" s="221"/>
      <c r="M671" s="221"/>
      <c r="N671" s="144"/>
    </row>
    <row r="672" spans="5:14" hidden="1">
      <c r="E672" s="88"/>
      <c r="F672" s="128"/>
      <c r="G672" s="56"/>
      <c r="J672" s="221"/>
      <c r="K672" s="221"/>
      <c r="L672" s="221"/>
      <c r="M672" s="221"/>
      <c r="N672" s="144"/>
    </row>
    <row r="673" spans="5:14" hidden="1">
      <c r="E673" s="88"/>
      <c r="F673" s="128"/>
      <c r="G673" s="56"/>
      <c r="J673" s="221"/>
      <c r="K673" s="221"/>
      <c r="L673" s="221"/>
      <c r="M673" s="221"/>
      <c r="N673" s="144"/>
    </row>
    <row r="674" spans="5:14" hidden="1">
      <c r="E674" s="88"/>
      <c r="F674" s="128"/>
      <c r="G674" s="56"/>
      <c r="J674" s="221"/>
      <c r="K674" s="221"/>
      <c r="L674" s="221"/>
      <c r="M674" s="221"/>
      <c r="N674" s="144"/>
    </row>
    <row r="675" spans="5:14" hidden="1">
      <c r="E675" s="88"/>
      <c r="F675" s="128"/>
      <c r="G675" s="56"/>
      <c r="J675" s="221"/>
      <c r="K675" s="221"/>
      <c r="L675" s="221"/>
      <c r="M675" s="221"/>
      <c r="N675" s="144"/>
    </row>
    <row r="676" spans="5:14" hidden="1">
      <c r="E676" s="88"/>
      <c r="F676" s="128"/>
      <c r="G676" s="56"/>
      <c r="J676" s="221"/>
      <c r="K676" s="221"/>
      <c r="L676" s="221"/>
      <c r="M676" s="221"/>
      <c r="N676" s="144"/>
    </row>
    <row r="677" spans="5:14" hidden="1">
      <c r="E677" s="88"/>
      <c r="F677" s="128"/>
      <c r="G677" s="56"/>
      <c r="J677" s="221"/>
      <c r="K677" s="221"/>
      <c r="L677" s="221"/>
      <c r="M677" s="221"/>
      <c r="N677" s="144"/>
    </row>
    <row r="678" spans="5:14" hidden="1">
      <c r="E678" s="88"/>
      <c r="F678" s="128"/>
      <c r="G678" s="56"/>
      <c r="J678" s="221"/>
      <c r="K678" s="221"/>
      <c r="L678" s="221"/>
      <c r="M678" s="221"/>
      <c r="N678" s="144"/>
    </row>
    <row r="679" spans="5:14" hidden="1">
      <c r="E679" s="88"/>
      <c r="F679" s="128"/>
      <c r="G679" s="56"/>
      <c r="J679" s="221"/>
      <c r="K679" s="221"/>
      <c r="L679" s="221"/>
      <c r="M679" s="221"/>
      <c r="N679" s="144"/>
    </row>
    <row r="680" spans="5:14" hidden="1">
      <c r="E680" s="88"/>
      <c r="F680" s="128"/>
      <c r="G680" s="56"/>
      <c r="J680" s="221"/>
      <c r="K680" s="221"/>
      <c r="L680" s="221"/>
      <c r="M680" s="221"/>
      <c r="N680" s="144"/>
    </row>
    <row r="681" spans="5:14" hidden="1">
      <c r="E681" s="88"/>
      <c r="F681" s="128"/>
      <c r="G681" s="56"/>
      <c r="J681" s="221"/>
      <c r="K681" s="221"/>
      <c r="L681" s="221"/>
      <c r="M681" s="221"/>
      <c r="N681" s="144"/>
    </row>
    <row r="682" spans="5:14" hidden="1">
      <c r="E682" s="88"/>
      <c r="F682" s="128"/>
      <c r="G682" s="56"/>
      <c r="J682" s="221"/>
      <c r="K682" s="221"/>
      <c r="L682" s="221"/>
      <c r="M682" s="221"/>
      <c r="N682" s="144"/>
    </row>
    <row r="683" spans="5:14" hidden="1">
      <c r="E683" s="88"/>
      <c r="F683" s="128"/>
      <c r="G683" s="56"/>
      <c r="J683" s="221"/>
      <c r="K683" s="221"/>
      <c r="L683" s="221"/>
      <c r="M683" s="221"/>
      <c r="N683" s="144"/>
    </row>
    <row r="684" spans="5:14" hidden="1">
      <c r="E684" s="88"/>
      <c r="F684" s="128"/>
      <c r="G684" s="56"/>
      <c r="J684" s="221"/>
      <c r="K684" s="221"/>
      <c r="L684" s="221"/>
      <c r="M684" s="221"/>
      <c r="N684" s="144"/>
    </row>
    <row r="685" spans="5:14" hidden="1">
      <c r="E685" s="88"/>
      <c r="F685" s="128"/>
      <c r="G685" s="56"/>
      <c r="J685" s="221"/>
      <c r="K685" s="221"/>
      <c r="L685" s="221"/>
      <c r="M685" s="221"/>
      <c r="N685" s="144"/>
    </row>
    <row r="686" spans="5:14" hidden="1">
      <c r="E686" s="88"/>
      <c r="F686" s="128"/>
      <c r="G686" s="56"/>
      <c r="J686" s="221"/>
      <c r="K686" s="221"/>
      <c r="L686" s="221"/>
      <c r="M686" s="221"/>
      <c r="N686" s="144"/>
    </row>
    <row r="687" spans="5:14" hidden="1">
      <c r="E687" s="88"/>
      <c r="F687" s="128"/>
      <c r="G687" s="56"/>
      <c r="J687" s="221"/>
      <c r="K687" s="221"/>
      <c r="L687" s="221"/>
      <c r="M687" s="221"/>
      <c r="N687" s="144"/>
    </row>
    <row r="688" spans="5:14" hidden="1">
      <c r="E688" s="88"/>
      <c r="F688" s="128"/>
      <c r="G688" s="56"/>
      <c r="J688" s="221"/>
      <c r="K688" s="221"/>
      <c r="L688" s="221"/>
      <c r="M688" s="221"/>
      <c r="N688" s="144"/>
    </row>
    <row r="689" spans="5:14" hidden="1">
      <c r="E689" s="88"/>
      <c r="F689" s="128"/>
      <c r="G689" s="56"/>
      <c r="J689" s="221"/>
      <c r="K689" s="221"/>
      <c r="L689" s="221"/>
      <c r="M689" s="221"/>
      <c r="N689" s="144"/>
    </row>
    <row r="690" spans="5:14" hidden="1">
      <c r="E690" s="88"/>
      <c r="F690" s="128"/>
      <c r="G690" s="56"/>
      <c r="J690" s="221"/>
      <c r="K690" s="221"/>
      <c r="L690" s="221"/>
      <c r="M690" s="221"/>
      <c r="N690" s="144"/>
    </row>
    <row r="691" spans="5:14" hidden="1">
      <c r="E691" s="88"/>
      <c r="F691" s="128"/>
      <c r="G691" s="56"/>
      <c r="J691" s="221"/>
      <c r="K691" s="221"/>
      <c r="L691" s="221"/>
      <c r="M691" s="221"/>
      <c r="N691" s="144"/>
    </row>
    <row r="692" spans="5:14" hidden="1">
      <c r="E692" s="88"/>
      <c r="F692" s="128"/>
      <c r="G692" s="56"/>
      <c r="J692" s="221"/>
      <c r="K692" s="221"/>
      <c r="L692" s="221"/>
      <c r="M692" s="221"/>
      <c r="N692" s="144"/>
    </row>
    <row r="693" spans="5:14" hidden="1">
      <c r="E693" s="88"/>
      <c r="F693" s="128"/>
      <c r="G693" s="56"/>
      <c r="J693" s="221"/>
      <c r="K693" s="221"/>
      <c r="L693" s="221"/>
      <c r="M693" s="221"/>
      <c r="N693" s="144"/>
    </row>
    <row r="694" spans="5:14" hidden="1">
      <c r="E694" s="88"/>
      <c r="F694" s="128"/>
      <c r="G694" s="56"/>
      <c r="J694" s="221"/>
      <c r="K694" s="221"/>
      <c r="L694" s="221"/>
      <c r="M694" s="221"/>
      <c r="N694" s="144"/>
    </row>
    <row r="695" spans="5:14" hidden="1">
      <c r="E695" s="88"/>
      <c r="F695" s="128"/>
      <c r="G695" s="56"/>
      <c r="J695" s="221"/>
      <c r="K695" s="221"/>
      <c r="L695" s="221"/>
      <c r="M695" s="221"/>
      <c r="N695" s="144"/>
    </row>
    <row r="696" spans="5:14" hidden="1">
      <c r="E696" s="88"/>
      <c r="F696" s="128"/>
      <c r="G696" s="56"/>
      <c r="J696" s="221"/>
      <c r="K696" s="221"/>
      <c r="L696" s="221"/>
      <c r="M696" s="221"/>
      <c r="N696" s="144"/>
    </row>
    <row r="697" spans="5:14" hidden="1">
      <c r="E697" s="88"/>
      <c r="F697" s="128"/>
      <c r="G697" s="56"/>
      <c r="J697" s="221"/>
      <c r="K697" s="221"/>
      <c r="L697" s="221"/>
      <c r="M697" s="221"/>
      <c r="N697" s="144"/>
    </row>
    <row r="698" spans="5:14" hidden="1">
      <c r="E698" s="88"/>
      <c r="F698" s="128"/>
      <c r="G698" s="56"/>
      <c r="J698" s="221"/>
      <c r="K698" s="221"/>
      <c r="L698" s="221"/>
      <c r="M698" s="221"/>
      <c r="N698" s="144"/>
    </row>
    <row r="699" spans="5:14" hidden="1">
      <c r="E699" s="88"/>
      <c r="F699" s="128"/>
      <c r="G699" s="56"/>
      <c r="J699" s="221"/>
      <c r="K699" s="221"/>
      <c r="L699" s="221"/>
      <c r="M699" s="221"/>
      <c r="N699" s="144"/>
    </row>
    <row r="700" spans="5:14" hidden="1">
      <c r="E700" s="88"/>
      <c r="F700" s="128"/>
      <c r="G700" s="56"/>
      <c r="J700" s="221"/>
      <c r="K700" s="221"/>
      <c r="L700" s="221"/>
      <c r="M700" s="221"/>
      <c r="N700" s="144"/>
    </row>
    <row r="701" spans="5:14" hidden="1">
      <c r="E701" s="88"/>
      <c r="F701" s="128"/>
      <c r="G701" s="56"/>
      <c r="J701" s="221"/>
      <c r="K701" s="221"/>
      <c r="L701" s="221"/>
      <c r="M701" s="221"/>
      <c r="N701" s="144"/>
    </row>
    <row r="702" spans="5:14" hidden="1">
      <c r="E702" s="88"/>
      <c r="F702" s="128"/>
      <c r="G702" s="56"/>
      <c r="J702" s="221"/>
      <c r="K702" s="221"/>
      <c r="L702" s="221"/>
      <c r="M702" s="221"/>
      <c r="N702" s="144"/>
    </row>
    <row r="703" spans="5:14" hidden="1">
      <c r="E703" s="88"/>
      <c r="F703" s="128"/>
      <c r="G703" s="56"/>
      <c r="J703" s="221"/>
      <c r="K703" s="221"/>
      <c r="L703" s="221"/>
      <c r="M703" s="221"/>
      <c r="N703" s="144"/>
    </row>
    <row r="704" spans="5:14" hidden="1">
      <c r="E704" s="88"/>
      <c r="F704" s="128"/>
      <c r="G704" s="56"/>
      <c r="J704" s="221"/>
      <c r="K704" s="221"/>
      <c r="L704" s="221"/>
      <c r="M704" s="221"/>
      <c r="N704" s="144"/>
    </row>
    <row r="705" spans="5:14" hidden="1">
      <c r="E705" s="88"/>
      <c r="F705" s="128"/>
      <c r="G705" s="56"/>
      <c r="J705" s="221"/>
      <c r="K705" s="221"/>
      <c r="L705" s="221"/>
      <c r="M705" s="221"/>
      <c r="N705" s="144"/>
    </row>
    <row r="706" spans="5:14" hidden="1">
      <c r="E706" s="88"/>
      <c r="F706" s="128"/>
      <c r="G706" s="56"/>
      <c r="J706" s="221"/>
      <c r="K706" s="221"/>
      <c r="L706" s="221"/>
      <c r="M706" s="221"/>
      <c r="N706" s="144"/>
    </row>
    <row r="707" spans="5:14" hidden="1">
      <c r="E707" s="88"/>
      <c r="F707" s="128"/>
      <c r="G707" s="56"/>
      <c r="J707" s="221"/>
      <c r="K707" s="221"/>
      <c r="L707" s="221"/>
      <c r="M707" s="221"/>
      <c r="N707" s="144"/>
    </row>
    <row r="708" spans="5:14" hidden="1">
      <c r="E708" s="88"/>
      <c r="F708" s="128"/>
      <c r="G708" s="56"/>
      <c r="J708" s="221"/>
      <c r="K708" s="221"/>
      <c r="L708" s="221"/>
      <c r="M708" s="221"/>
      <c r="N708" s="144"/>
    </row>
    <row r="709" spans="5:14" hidden="1">
      <c r="E709" s="88"/>
      <c r="F709" s="128"/>
      <c r="G709" s="56"/>
      <c r="J709" s="221"/>
      <c r="K709" s="221"/>
      <c r="L709" s="221"/>
      <c r="M709" s="221"/>
      <c r="N709" s="144"/>
    </row>
    <row r="710" spans="5:14" hidden="1">
      <c r="J710" s="191"/>
      <c r="K710" s="191"/>
      <c r="L710" s="191"/>
      <c r="M710" s="191"/>
      <c r="N710" s="144"/>
    </row>
    <row r="711" spans="5:14" ht="13.5" hidden="1">
      <c r="E711" s="20"/>
      <c r="F711" s="22" t="s">
        <v>34</v>
      </c>
      <c r="G711" s="21">
        <v>0</v>
      </c>
    </row>
    <row r="712" spans="5:14" hidden="1"/>
    <row r="713" spans="5:14" hidden="1"/>
    <row r="714" spans="5:14" hidden="1"/>
    <row r="715" spans="5:14" hidden="1"/>
    <row r="716" spans="5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194" priority="10" operator="containsText" text="ERROR">
      <formula>NOT(ISERROR(SEARCH("ERROR",F38)))</formula>
    </cfRule>
  </conditionalFormatting>
  <conditionalFormatting sqref="J38">
    <cfRule type="containsText" dxfId="193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topLeftCell="A26" zoomScaleNormal="100" workbookViewId="0">
      <selection activeCell="F728" sqref="F728"/>
    </sheetView>
  </sheetViews>
  <sheetFormatPr defaultColWidth="11.54296875" defaultRowHeight="10"/>
  <cols>
    <col min="1" max="1" width="4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199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167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386663625</v>
      </c>
      <c r="F10" s="73">
        <v>57398774.440000005</v>
      </c>
      <c r="G10" s="73">
        <v>444062399.44</v>
      </c>
      <c r="I10" s="73">
        <v>498221742.56</v>
      </c>
      <c r="J10" s="73">
        <v>-53811520.120000005</v>
      </c>
      <c r="K10" s="73">
        <v>444410222.44</v>
      </c>
      <c r="M10" s="73">
        <v>-347823</v>
      </c>
      <c r="N10" s="194"/>
    </row>
    <row r="11" spans="2:14" ht="44.25" customHeight="1">
      <c r="B11" s="220" t="s">
        <v>88</v>
      </c>
      <c r="C11" s="220"/>
      <c r="E11" s="46">
        <v>386226850</v>
      </c>
      <c r="F11" s="46">
        <v>53811520.120000005</v>
      </c>
      <c r="G11" s="46">
        <v>440038370.12</v>
      </c>
      <c r="I11" s="46">
        <v>440386193.12</v>
      </c>
      <c r="J11" s="46">
        <v>0</v>
      </c>
      <c r="K11" s="46">
        <v>440386193.12</v>
      </c>
      <c r="M11" s="46">
        <v>-347823</v>
      </c>
      <c r="N11" s="45"/>
    </row>
    <row r="12" spans="2:14">
      <c r="B12" s="10">
        <v>1</v>
      </c>
      <c r="C12" s="11" t="s">
        <v>89</v>
      </c>
      <c r="E12" s="189">
        <v>26226850</v>
      </c>
      <c r="F12" s="189">
        <v>0</v>
      </c>
      <c r="G12" s="189">
        <v>26226850</v>
      </c>
      <c r="I12" s="189"/>
      <c r="J12" s="189">
        <v>26226850</v>
      </c>
      <c r="K12" s="189">
        <v>26226850</v>
      </c>
      <c r="M12" s="189">
        <v>0</v>
      </c>
      <c r="N12" s="50"/>
    </row>
    <row r="13" spans="2:14">
      <c r="B13" s="2">
        <v>2</v>
      </c>
      <c r="C13" s="8" t="s">
        <v>90</v>
      </c>
      <c r="E13" s="56"/>
      <c r="F13" s="56">
        <v>0</v>
      </c>
      <c r="G13" s="56">
        <v>0</v>
      </c>
      <c r="I13" s="56">
        <v>26226850</v>
      </c>
      <c r="J13" s="56">
        <v>-26226850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189"/>
      <c r="F14" s="189">
        <v>0</v>
      </c>
      <c r="G14" s="189">
        <v>0</v>
      </c>
      <c r="I14" s="189">
        <v>217393</v>
      </c>
      <c r="J14" s="189">
        <v>0</v>
      </c>
      <c r="K14" s="189">
        <v>217393</v>
      </c>
      <c r="M14" s="189">
        <v>-217393</v>
      </c>
      <c r="N14" s="50" t="s">
        <v>75</v>
      </c>
    </row>
    <row r="15" spans="2:14">
      <c r="B15" s="2">
        <v>4</v>
      </c>
      <c r="C15" s="8" t="s">
        <v>92</v>
      </c>
      <c r="E15" s="56"/>
      <c r="F15" s="56">
        <v>0</v>
      </c>
      <c r="G15" s="56">
        <v>0</v>
      </c>
      <c r="I15" s="56"/>
      <c r="J15" s="56">
        <v>0</v>
      </c>
      <c r="K15" s="56">
        <v>0</v>
      </c>
      <c r="M15" s="56">
        <v>0</v>
      </c>
      <c r="N15" s="51"/>
    </row>
    <row r="16" spans="2:14">
      <c r="B16" s="10">
        <v>5</v>
      </c>
      <c r="C16" s="11" t="s">
        <v>93</v>
      </c>
      <c r="E16" s="189"/>
      <c r="F16" s="189">
        <v>0</v>
      </c>
      <c r="G16" s="189">
        <v>0</v>
      </c>
      <c r="I16" s="189"/>
      <c r="J16" s="189">
        <v>0</v>
      </c>
      <c r="K16" s="189">
        <v>0</v>
      </c>
      <c r="M16" s="189">
        <v>0</v>
      </c>
      <c r="N16" s="50"/>
    </row>
    <row r="17" spans="1:14">
      <c r="B17" s="2">
        <v>6</v>
      </c>
      <c r="C17" s="8" t="s">
        <v>94</v>
      </c>
      <c r="E17" s="56">
        <v>360000000</v>
      </c>
      <c r="F17" s="56">
        <v>0</v>
      </c>
      <c r="G17" s="56">
        <v>360000000</v>
      </c>
      <c r="I17" s="56">
        <v>360000000</v>
      </c>
      <c r="J17" s="56">
        <v>0</v>
      </c>
      <c r="K17" s="56">
        <v>360000000</v>
      </c>
      <c r="M17" s="56">
        <v>0</v>
      </c>
      <c r="N17" s="51"/>
    </row>
    <row r="18" spans="1:14" ht="33.75" customHeight="1">
      <c r="B18" s="10">
        <v>7</v>
      </c>
      <c r="C18" s="11" t="s">
        <v>95</v>
      </c>
      <c r="E18" s="189"/>
      <c r="F18" s="189">
        <v>0</v>
      </c>
      <c r="G18" s="189">
        <v>0</v>
      </c>
      <c r="I18" s="189"/>
      <c r="J18" s="189">
        <v>0</v>
      </c>
      <c r="K18" s="189">
        <v>0</v>
      </c>
      <c r="M18" s="189">
        <v>0</v>
      </c>
      <c r="N18" s="50"/>
    </row>
    <row r="19" spans="1:14">
      <c r="B19" s="2">
        <v>8</v>
      </c>
      <c r="C19" s="8" t="s">
        <v>96</v>
      </c>
      <c r="E19" s="56"/>
      <c r="F19" s="56">
        <v>53811520.120000005</v>
      </c>
      <c r="G19" s="56">
        <v>53811520.120000005</v>
      </c>
      <c r="I19" s="56">
        <v>53941950.120000005</v>
      </c>
      <c r="J19" s="56">
        <v>0</v>
      </c>
      <c r="K19" s="56">
        <v>53941950.120000005</v>
      </c>
      <c r="M19" s="56">
        <v>-130430</v>
      </c>
      <c r="N19" s="51" t="s">
        <v>75</v>
      </c>
    </row>
    <row r="20" spans="1:14">
      <c r="B20" s="10">
        <v>9</v>
      </c>
      <c r="C20" s="11" t="s">
        <v>97</v>
      </c>
      <c r="E20" s="189"/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1:14">
      <c r="B21" s="2">
        <v>10</v>
      </c>
      <c r="C21" s="8" t="s">
        <v>98</v>
      </c>
      <c r="E21" s="56"/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1:14">
      <c r="B22" s="10">
        <v>11</v>
      </c>
      <c r="C22" s="11" t="s">
        <v>54</v>
      </c>
      <c r="E22" s="189"/>
      <c r="F22" s="189">
        <v>0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1:14" ht="32.25" customHeight="1">
      <c r="B23" s="220" t="s">
        <v>99</v>
      </c>
      <c r="C23" s="220"/>
      <c r="E23" s="46">
        <v>436775</v>
      </c>
      <c r="F23" s="46">
        <v>0</v>
      </c>
      <c r="G23" s="46">
        <v>436775</v>
      </c>
      <c r="I23" s="46">
        <v>54248295.120000005</v>
      </c>
      <c r="J23" s="46">
        <v>-53811520.120000005</v>
      </c>
      <c r="K23" s="46">
        <v>436775</v>
      </c>
      <c r="M23" s="46">
        <v>0</v>
      </c>
      <c r="N23" s="45"/>
    </row>
    <row r="24" spans="1:14">
      <c r="B24" s="2">
        <v>12</v>
      </c>
      <c r="C24" s="8" t="s">
        <v>100</v>
      </c>
      <c r="E24" s="56">
        <v>436775</v>
      </c>
      <c r="F24" s="56">
        <v>0</v>
      </c>
      <c r="G24" s="56">
        <v>436775</v>
      </c>
      <c r="I24" s="56">
        <v>436775</v>
      </c>
      <c r="J24" s="56">
        <v>0</v>
      </c>
      <c r="K24" s="56">
        <v>436775</v>
      </c>
      <c r="M24" s="56">
        <v>0</v>
      </c>
      <c r="N24" s="51"/>
    </row>
    <row r="25" spans="1:14">
      <c r="B25" s="10">
        <v>13</v>
      </c>
      <c r="C25" s="11" t="s">
        <v>101</v>
      </c>
      <c r="E25" s="189"/>
      <c r="F25" s="189">
        <v>0</v>
      </c>
      <c r="G25" s="189">
        <v>0</v>
      </c>
      <c r="I25" s="189">
        <v>53811520.120000005</v>
      </c>
      <c r="J25" s="189">
        <v>-53811520.120000005</v>
      </c>
      <c r="K25" s="189">
        <v>0</v>
      </c>
      <c r="M25" s="189">
        <v>0</v>
      </c>
      <c r="N25" s="50"/>
    </row>
    <row r="26" spans="1:14">
      <c r="B26" s="2">
        <v>14</v>
      </c>
      <c r="C26" s="8" t="s">
        <v>102</v>
      </c>
      <c r="E26" s="56"/>
      <c r="F26" s="56">
        <v>0</v>
      </c>
      <c r="G26" s="56">
        <v>0</v>
      </c>
      <c r="I26" s="56"/>
      <c r="J26" s="56">
        <v>0</v>
      </c>
      <c r="K26" s="56">
        <v>0</v>
      </c>
      <c r="M26" s="56">
        <v>0</v>
      </c>
      <c r="N26" s="51"/>
    </row>
    <row r="27" spans="1:14">
      <c r="B27" s="10">
        <v>15</v>
      </c>
      <c r="C27" s="11" t="s">
        <v>103</v>
      </c>
      <c r="E27" s="189"/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1:14">
      <c r="B28" s="2">
        <v>16</v>
      </c>
      <c r="C28" s="8" t="s">
        <v>239</v>
      </c>
      <c r="E28" s="56"/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1:14" ht="10.5">
      <c r="B29" s="44" t="s">
        <v>104</v>
      </c>
      <c r="C29" s="43"/>
      <c r="E29" s="46">
        <v>0</v>
      </c>
      <c r="F29" s="46">
        <v>3587254.3200000003</v>
      </c>
      <c r="G29" s="46">
        <v>3587254.3200000003</v>
      </c>
      <c r="I29" s="46">
        <v>3587254.3200000003</v>
      </c>
      <c r="J29" s="46">
        <v>0</v>
      </c>
      <c r="K29" s="46">
        <v>3587254.3200000003</v>
      </c>
      <c r="M29" s="46">
        <v>0</v>
      </c>
      <c r="N29" s="45"/>
    </row>
    <row r="30" spans="1:14">
      <c r="B30" s="10">
        <v>17</v>
      </c>
      <c r="C30" s="11" t="s">
        <v>58</v>
      </c>
      <c r="E30" s="189"/>
      <c r="F30" s="189">
        <v>3587254.3200000003</v>
      </c>
      <c r="G30" s="189">
        <v>3587254.3200000003</v>
      </c>
      <c r="I30" s="189">
        <v>3587254.3200000003</v>
      </c>
      <c r="J30" s="189">
        <v>0</v>
      </c>
      <c r="K30" s="189">
        <v>3587254.3200000003</v>
      </c>
      <c r="M30" s="189">
        <v>0</v>
      </c>
      <c r="N30" s="50"/>
    </row>
    <row r="31" spans="1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1:14">
      <c r="A32" s="121"/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386663625</v>
      </c>
      <c r="F37" s="30">
        <v>57398774.440000005</v>
      </c>
      <c r="G37" s="30">
        <v>444062399.44</v>
      </c>
      <c r="I37" s="30">
        <v>498221742.56</v>
      </c>
      <c r="J37" s="30">
        <v>-53811520.120000005</v>
      </c>
      <c r="K37" s="30">
        <v>444410222.44</v>
      </c>
      <c r="M37" s="30">
        <v>-347823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204</v>
      </c>
      <c r="C42" s="121" t="s">
        <v>9</v>
      </c>
      <c r="E42" s="88"/>
      <c r="F42" s="128"/>
      <c r="G42" s="176">
        <v>3587254.3200000003</v>
      </c>
      <c r="J42" s="221" t="s">
        <v>208</v>
      </c>
      <c r="K42" s="221"/>
      <c r="L42" s="221"/>
      <c r="M42" s="221"/>
      <c r="N42" s="144" t="s">
        <v>26</v>
      </c>
    </row>
    <row r="43" spans="1:14" hidden="1">
      <c r="A43" s="117" t="s">
        <v>202</v>
      </c>
      <c r="C43" s="121" t="s">
        <v>9</v>
      </c>
      <c r="E43" s="88"/>
      <c r="F43" s="128"/>
      <c r="G43" s="176">
        <v>53811520.120000005</v>
      </c>
      <c r="J43" s="221" t="s">
        <v>207</v>
      </c>
      <c r="K43" s="221"/>
      <c r="L43" s="221"/>
      <c r="M43" s="221"/>
      <c r="N43" s="144" t="s">
        <v>26</v>
      </c>
    </row>
    <row r="44" spans="1:14" hidden="1">
      <c r="E44" s="88"/>
      <c r="F44" s="128"/>
      <c r="G44" s="176"/>
      <c r="J44" s="221" t="s">
        <v>206</v>
      </c>
      <c r="K44" s="221"/>
      <c r="L44" s="221"/>
      <c r="M44" s="221"/>
      <c r="N44" s="144" t="s">
        <v>32</v>
      </c>
    </row>
    <row r="45" spans="1:14" hidden="1">
      <c r="E45" s="88"/>
      <c r="F45" s="128"/>
      <c r="G45" s="176"/>
      <c r="J45" s="221"/>
      <c r="K45" s="221"/>
      <c r="L45" s="221"/>
      <c r="M45" s="221"/>
      <c r="N45" s="144"/>
    </row>
    <row r="46" spans="1:14" hidden="1">
      <c r="E46" s="88"/>
      <c r="F46" s="128"/>
      <c r="G46" s="56"/>
      <c r="J46" s="221"/>
      <c r="K46" s="221"/>
      <c r="L46" s="221"/>
      <c r="M46" s="221"/>
      <c r="N46" s="144"/>
    </row>
    <row r="47" spans="1:14" hidden="1">
      <c r="B47" s="121"/>
      <c r="E47" s="88"/>
      <c r="F47" s="128"/>
      <c r="G47" s="56"/>
      <c r="J47" s="221"/>
      <c r="K47" s="221"/>
      <c r="L47" s="221"/>
      <c r="M47" s="221"/>
      <c r="N47" s="144"/>
    </row>
    <row r="48" spans="1:14" hidden="1">
      <c r="A48" s="121"/>
      <c r="B48" s="121"/>
      <c r="E48" s="88"/>
      <c r="F48" s="128"/>
      <c r="G48" s="56"/>
      <c r="J48" s="221"/>
      <c r="K48" s="221"/>
      <c r="L48" s="221"/>
      <c r="M48" s="221"/>
      <c r="N48" s="144"/>
    </row>
    <row r="49" spans="1:14" hidden="1">
      <c r="A49" s="121"/>
      <c r="B49" s="121"/>
      <c r="E49" s="88"/>
      <c r="F49" s="128"/>
      <c r="G49" s="56"/>
      <c r="J49" s="221"/>
      <c r="K49" s="221"/>
      <c r="L49" s="221"/>
      <c r="M49" s="221"/>
      <c r="N49" s="144"/>
    </row>
    <row r="50" spans="1:14" hidden="1">
      <c r="A50" s="121"/>
      <c r="B50" s="121"/>
      <c r="E50" s="88"/>
      <c r="F50" s="128"/>
      <c r="G50" s="56"/>
      <c r="J50" s="221"/>
      <c r="K50" s="221"/>
      <c r="L50" s="221"/>
      <c r="M50" s="221"/>
      <c r="N50" s="144"/>
    </row>
    <row r="51" spans="1:14" hidden="1">
      <c r="B51" s="121"/>
      <c r="E51" s="128"/>
      <c r="F51" s="88"/>
      <c r="G51" s="56"/>
      <c r="J51" s="221"/>
      <c r="K51" s="221"/>
      <c r="L51" s="221"/>
      <c r="M51" s="221"/>
      <c r="N51" s="144"/>
    </row>
    <row r="52" spans="1:14" hidden="1">
      <c r="B52" s="121"/>
      <c r="E52" s="128"/>
      <c r="F52" s="88"/>
      <c r="G52" s="56"/>
      <c r="J52" s="221"/>
      <c r="K52" s="221"/>
      <c r="L52" s="221"/>
      <c r="M52" s="221"/>
      <c r="N52" s="144"/>
    </row>
    <row r="53" spans="1:14" hidden="1">
      <c r="B53" s="121"/>
      <c r="E53" s="128"/>
      <c r="F53" s="88"/>
      <c r="G53" s="56"/>
      <c r="J53" s="221"/>
      <c r="K53" s="221"/>
      <c r="L53" s="221"/>
      <c r="M53" s="221"/>
      <c r="N53" s="144"/>
    </row>
    <row r="54" spans="1:14" hidden="1">
      <c r="B54" s="121"/>
      <c r="E54" s="128"/>
      <c r="F54" s="88"/>
      <c r="G54" s="56"/>
      <c r="J54" s="221"/>
      <c r="K54" s="221"/>
      <c r="L54" s="221"/>
      <c r="M54" s="221"/>
      <c r="N54" s="144"/>
    </row>
    <row r="55" spans="1:14" hidden="1">
      <c r="A55" s="121"/>
      <c r="B55" s="121"/>
      <c r="E55" s="128"/>
      <c r="F55" s="88"/>
      <c r="G55" s="56"/>
      <c r="J55" s="221"/>
      <c r="K55" s="221"/>
      <c r="L55" s="221"/>
      <c r="M55" s="221"/>
      <c r="N55" s="144"/>
    </row>
    <row r="56" spans="1:14" hidden="1">
      <c r="A56" s="121"/>
      <c r="B56" s="121"/>
      <c r="E56" s="128"/>
      <c r="F56" s="88"/>
      <c r="G56" s="56"/>
      <c r="J56" s="221"/>
      <c r="K56" s="221"/>
      <c r="L56" s="221"/>
      <c r="M56" s="221"/>
      <c r="N56" s="144"/>
    </row>
    <row r="57" spans="1:14" hidden="1">
      <c r="A57" s="121"/>
      <c r="B57" s="121"/>
      <c r="E57" s="128"/>
      <c r="F57" s="128"/>
      <c r="G57" s="56"/>
      <c r="J57" s="221"/>
      <c r="K57" s="221"/>
      <c r="L57" s="221"/>
      <c r="M57" s="221"/>
      <c r="N57" s="144"/>
    </row>
    <row r="58" spans="1:14" hidden="1">
      <c r="A58" s="121"/>
      <c r="B58" s="121"/>
      <c r="E58" s="128"/>
      <c r="F58" s="128"/>
      <c r="G58" s="56"/>
      <c r="J58" s="221"/>
      <c r="K58" s="221"/>
      <c r="L58" s="221"/>
      <c r="M58" s="221"/>
      <c r="N58" s="144"/>
    </row>
    <row r="59" spans="1:14" hidden="1">
      <c r="A59" s="121"/>
      <c r="B59" s="121"/>
      <c r="E59" s="128"/>
      <c r="F59" s="128"/>
      <c r="G59" s="56"/>
      <c r="J59" s="221"/>
      <c r="K59" s="221"/>
      <c r="L59" s="221"/>
      <c r="M59" s="221"/>
      <c r="N59" s="144"/>
    </row>
    <row r="60" spans="1:14" hidden="1">
      <c r="A60" s="121"/>
      <c r="B60" s="121"/>
      <c r="E60" s="128"/>
      <c r="F60" s="128"/>
      <c r="G60" s="56"/>
      <c r="J60" s="221"/>
      <c r="K60" s="221"/>
      <c r="L60" s="221"/>
      <c r="M60" s="221"/>
      <c r="N60" s="144"/>
    </row>
    <row r="61" spans="1:14" hidden="1">
      <c r="A61" s="121"/>
      <c r="B61" s="121"/>
      <c r="E61" s="128"/>
      <c r="F61" s="128"/>
      <c r="G61" s="56"/>
      <c r="J61" s="221"/>
      <c r="K61" s="221"/>
      <c r="L61" s="221"/>
      <c r="M61" s="221"/>
      <c r="N61" s="144"/>
    </row>
    <row r="62" spans="1:14" hidden="1">
      <c r="A62" s="121"/>
      <c r="B62" s="121"/>
      <c r="E62" s="128"/>
      <c r="F62" s="128"/>
      <c r="G62" s="56"/>
      <c r="J62" s="221"/>
      <c r="K62" s="221"/>
      <c r="L62" s="221"/>
      <c r="M62" s="221"/>
      <c r="N62" s="144"/>
    </row>
    <row r="63" spans="1:14" hidden="1">
      <c r="A63" s="121"/>
      <c r="B63" s="121"/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121"/>
      <c r="B64" s="121"/>
      <c r="E64" s="88"/>
      <c r="F64" s="128"/>
      <c r="G64" s="56"/>
      <c r="J64" s="221"/>
      <c r="K64" s="221"/>
      <c r="L64" s="221"/>
      <c r="M64" s="221"/>
      <c r="N64" s="144"/>
    </row>
    <row r="65" spans="1:14" hidden="1">
      <c r="A65" s="121"/>
      <c r="B65" s="121"/>
      <c r="E65" s="88"/>
      <c r="F65" s="128"/>
      <c r="G65" s="56"/>
      <c r="J65" s="221"/>
      <c r="K65" s="221"/>
      <c r="L65" s="221"/>
      <c r="M65" s="221"/>
      <c r="N65" s="144"/>
    </row>
    <row r="66" spans="1:14" hidden="1">
      <c r="A66" s="121"/>
      <c r="B66" s="121"/>
      <c r="E66" s="88"/>
      <c r="F66" s="128"/>
      <c r="G66" s="56"/>
      <c r="J66" s="221"/>
      <c r="K66" s="221"/>
      <c r="L66" s="221"/>
      <c r="M66" s="221"/>
      <c r="N66" s="144"/>
    </row>
    <row r="67" spans="1:14" hidden="1">
      <c r="A67" s="121"/>
      <c r="B67" s="121"/>
      <c r="E67" s="88"/>
      <c r="F67" s="128"/>
      <c r="G67" s="56"/>
      <c r="J67" s="221"/>
      <c r="K67" s="221"/>
      <c r="L67" s="221"/>
      <c r="M67" s="221"/>
      <c r="N67" s="144"/>
    </row>
    <row r="68" spans="1:14" hidden="1">
      <c r="A68" s="121"/>
      <c r="B68" s="121"/>
      <c r="E68" s="88"/>
      <c r="F68" s="128"/>
      <c r="G68" s="56"/>
      <c r="J68" s="221"/>
      <c r="K68" s="221"/>
      <c r="L68" s="221"/>
      <c r="M68" s="221"/>
      <c r="N68" s="144"/>
    </row>
    <row r="69" spans="1:14" hidden="1">
      <c r="A69" s="121"/>
      <c r="B69" s="121"/>
      <c r="E69" s="88"/>
      <c r="F69" s="128"/>
      <c r="G69" s="56"/>
      <c r="J69" s="221"/>
      <c r="K69" s="221"/>
      <c r="L69" s="221"/>
      <c r="M69" s="221"/>
      <c r="N69" s="144"/>
    </row>
    <row r="70" spans="1:14" hidden="1">
      <c r="A70" s="121"/>
      <c r="B70" s="121"/>
      <c r="E70" s="88"/>
      <c r="F70" s="128"/>
      <c r="G70" s="56"/>
      <c r="J70" s="221"/>
      <c r="K70" s="221"/>
      <c r="L70" s="221"/>
      <c r="M70" s="221"/>
      <c r="N70" s="144"/>
    </row>
    <row r="71" spans="1:14" hidden="1">
      <c r="A71" s="121"/>
      <c r="B71" s="121"/>
      <c r="E71" s="88"/>
      <c r="F71" s="128"/>
      <c r="G71" s="56"/>
      <c r="J71" s="221"/>
      <c r="K71" s="221"/>
      <c r="L71" s="221"/>
      <c r="M71" s="221"/>
      <c r="N71" s="144"/>
    </row>
    <row r="72" spans="1:14" hidden="1">
      <c r="A72" s="121"/>
      <c r="B72" s="121"/>
      <c r="E72" s="88"/>
      <c r="F72" s="128"/>
      <c r="G72" s="56"/>
      <c r="J72" s="221"/>
      <c r="K72" s="221"/>
      <c r="L72" s="221"/>
      <c r="M72" s="221"/>
      <c r="N72" s="144"/>
    </row>
    <row r="73" spans="1:14" hidden="1">
      <c r="A73" s="121"/>
      <c r="B73" s="121"/>
      <c r="E73" s="88"/>
      <c r="F73" s="128"/>
      <c r="G73" s="56"/>
      <c r="J73" s="221"/>
      <c r="K73" s="221"/>
      <c r="L73" s="221"/>
      <c r="M73" s="221"/>
      <c r="N73" s="144"/>
    </row>
    <row r="74" spans="1:14" hidden="1">
      <c r="A74" s="121"/>
      <c r="B74" s="121"/>
      <c r="E74" s="88"/>
      <c r="F74" s="128"/>
      <c r="G74" s="56"/>
      <c r="J74" s="221"/>
      <c r="K74" s="221"/>
      <c r="L74" s="221"/>
      <c r="M74" s="221"/>
      <c r="N74" s="144"/>
    </row>
    <row r="75" spans="1:14" hidden="1">
      <c r="A75" s="121"/>
      <c r="B75" s="121"/>
      <c r="E75" s="88"/>
      <c r="F75" s="128"/>
      <c r="G75" s="56"/>
      <c r="J75" s="221"/>
      <c r="K75" s="221"/>
      <c r="L75" s="221"/>
      <c r="M75" s="221"/>
      <c r="N75" s="144"/>
    </row>
    <row r="76" spans="1:14" hidden="1">
      <c r="A76" s="121"/>
      <c r="B76" s="121"/>
      <c r="E76" s="88"/>
      <c r="F76" s="128"/>
      <c r="G76" s="56"/>
      <c r="J76" s="221"/>
      <c r="K76" s="221"/>
      <c r="L76" s="221"/>
      <c r="M76" s="221"/>
      <c r="N76" s="144"/>
    </row>
    <row r="77" spans="1:14" hidden="1">
      <c r="A77" s="121"/>
      <c r="B77" s="121"/>
      <c r="E77" s="88"/>
      <c r="F77" s="128"/>
      <c r="G77" s="56"/>
      <c r="J77" s="221"/>
      <c r="K77" s="221"/>
      <c r="L77" s="221"/>
      <c r="M77" s="221"/>
      <c r="N77" s="144"/>
    </row>
    <row r="78" spans="1:14" hidden="1">
      <c r="A78" s="121"/>
      <c r="B78" s="121"/>
      <c r="E78" s="88"/>
      <c r="F78" s="128"/>
      <c r="G78" s="56"/>
      <c r="J78" s="221"/>
      <c r="K78" s="221"/>
      <c r="L78" s="221"/>
      <c r="M78" s="221"/>
      <c r="N78" s="144"/>
    </row>
    <row r="79" spans="1:14" hidden="1">
      <c r="A79" s="121"/>
      <c r="B79" s="121"/>
      <c r="E79" s="88"/>
      <c r="F79" s="128"/>
      <c r="G79" s="56"/>
      <c r="J79" s="221"/>
      <c r="K79" s="221"/>
      <c r="L79" s="221"/>
      <c r="M79" s="221"/>
      <c r="N79" s="144"/>
    </row>
    <row r="80" spans="1:14" hidden="1">
      <c r="A80" s="121"/>
      <c r="B80" s="121"/>
      <c r="E80" s="88"/>
      <c r="F80" s="128"/>
      <c r="G80" s="56"/>
      <c r="J80" s="221"/>
      <c r="K80" s="221"/>
      <c r="L80" s="221"/>
      <c r="M80" s="221"/>
      <c r="N80" s="144"/>
    </row>
    <row r="81" spans="1:14" hidden="1">
      <c r="A81" s="121"/>
      <c r="B81" s="121"/>
      <c r="E81" s="88"/>
      <c r="F81" s="128"/>
      <c r="G81" s="56"/>
      <c r="J81" s="221"/>
      <c r="K81" s="221"/>
      <c r="L81" s="221"/>
      <c r="M81" s="221"/>
      <c r="N81" s="144"/>
    </row>
    <row r="82" spans="1:14" hidden="1">
      <c r="A82" s="121"/>
      <c r="B82" s="121"/>
      <c r="E82" s="88"/>
      <c r="F82" s="128"/>
      <c r="G82" s="56"/>
      <c r="J82" s="221"/>
      <c r="K82" s="221"/>
      <c r="L82" s="221"/>
      <c r="M82" s="221"/>
      <c r="N82" s="144"/>
    </row>
    <row r="83" spans="1:14" hidden="1">
      <c r="A83" s="121"/>
      <c r="B83" s="121"/>
      <c r="E83" s="88"/>
      <c r="F83" s="128"/>
      <c r="G83" s="56"/>
      <c r="J83" s="221"/>
      <c r="K83" s="221"/>
      <c r="L83" s="221"/>
      <c r="M83" s="221"/>
      <c r="N83" s="144"/>
    </row>
    <row r="84" spans="1:14" hidden="1">
      <c r="A84" s="121"/>
      <c r="B84" s="121"/>
      <c r="E84" s="88"/>
      <c r="F84" s="128"/>
      <c r="G84" s="56"/>
      <c r="J84" s="221"/>
      <c r="K84" s="221"/>
      <c r="L84" s="221"/>
      <c r="M84" s="221"/>
      <c r="N84" s="144"/>
    </row>
    <row r="85" spans="1:14" hidden="1">
      <c r="A85" s="121"/>
      <c r="B85" s="121"/>
      <c r="E85" s="88"/>
      <c r="F85" s="128"/>
      <c r="G85" s="56"/>
      <c r="J85" s="221"/>
      <c r="K85" s="221"/>
      <c r="L85" s="221"/>
      <c r="M85" s="221"/>
      <c r="N85" s="144"/>
    </row>
    <row r="86" spans="1:14" hidden="1">
      <c r="A86" s="121"/>
      <c r="B86" s="121"/>
      <c r="E86" s="88"/>
      <c r="F86" s="128"/>
      <c r="G86" s="56"/>
      <c r="J86" s="221"/>
      <c r="K86" s="221"/>
      <c r="L86" s="221"/>
      <c r="M86" s="221"/>
      <c r="N86" s="144"/>
    </row>
    <row r="87" spans="1:14" hidden="1">
      <c r="A87" s="121"/>
      <c r="B87" s="121"/>
      <c r="E87" s="88"/>
      <c r="F87" s="128"/>
      <c r="G87" s="56"/>
      <c r="J87" s="221"/>
      <c r="K87" s="221"/>
      <c r="L87" s="221"/>
      <c r="M87" s="221"/>
      <c r="N87" s="144"/>
    </row>
    <row r="88" spans="1:14" hidden="1">
      <c r="A88" s="121"/>
      <c r="B88" s="121"/>
      <c r="E88" s="88"/>
      <c r="F88" s="128"/>
      <c r="G88" s="56"/>
      <c r="J88" s="221"/>
      <c r="K88" s="221"/>
      <c r="L88" s="221"/>
      <c r="M88" s="221"/>
      <c r="N88" s="144"/>
    </row>
    <row r="89" spans="1:14" hidden="1">
      <c r="A89" s="121"/>
      <c r="B89" s="121"/>
      <c r="E89" s="88"/>
      <c r="F89" s="128"/>
      <c r="G89" s="56"/>
      <c r="J89" s="221"/>
      <c r="K89" s="221"/>
      <c r="L89" s="221"/>
      <c r="M89" s="221"/>
      <c r="N89" s="144"/>
    </row>
    <row r="90" spans="1:14" hidden="1">
      <c r="A90" s="121"/>
      <c r="B90" s="121"/>
      <c r="E90" s="88"/>
      <c r="F90" s="128"/>
      <c r="G90" s="56"/>
      <c r="J90" s="221"/>
      <c r="K90" s="221"/>
      <c r="L90" s="221"/>
      <c r="M90" s="221"/>
      <c r="N90" s="144"/>
    </row>
    <row r="91" spans="1:14" hidden="1">
      <c r="A91" s="121"/>
      <c r="B91" s="121"/>
      <c r="E91" s="88"/>
      <c r="F91" s="128"/>
      <c r="G91" s="56"/>
      <c r="J91" s="221"/>
      <c r="K91" s="221"/>
      <c r="L91" s="221"/>
      <c r="M91" s="221"/>
      <c r="N91" s="144"/>
    </row>
    <row r="92" spans="1:14" hidden="1">
      <c r="A92" s="121"/>
      <c r="B92" s="121"/>
      <c r="E92" s="88"/>
      <c r="F92" s="128"/>
      <c r="G92" s="56"/>
      <c r="J92" s="221"/>
      <c r="K92" s="221"/>
      <c r="L92" s="221"/>
      <c r="M92" s="221"/>
      <c r="N92" s="144"/>
    </row>
    <row r="93" spans="1:14" hidden="1">
      <c r="A93" s="121"/>
      <c r="B93" s="121"/>
      <c r="E93" s="88"/>
      <c r="F93" s="128"/>
      <c r="G93" s="56"/>
      <c r="J93" s="221"/>
      <c r="K93" s="221"/>
      <c r="L93" s="221"/>
      <c r="M93" s="221"/>
      <c r="N93" s="144"/>
    </row>
    <row r="94" spans="1:14" hidden="1">
      <c r="A94" s="121"/>
      <c r="B94" s="121"/>
      <c r="E94" s="88"/>
      <c r="F94" s="128"/>
      <c r="G94" s="56"/>
      <c r="J94" s="221"/>
      <c r="K94" s="221"/>
      <c r="L94" s="221"/>
      <c r="M94" s="221"/>
      <c r="N94" s="144"/>
    </row>
    <row r="95" spans="1:14" hidden="1">
      <c r="A95" s="121"/>
      <c r="B95" s="121"/>
      <c r="E95" s="88"/>
      <c r="F95" s="128"/>
      <c r="G95" s="56"/>
      <c r="J95" s="221"/>
      <c r="K95" s="221"/>
      <c r="L95" s="221"/>
      <c r="M95" s="221"/>
      <c r="N95" s="144"/>
    </row>
    <row r="96" spans="1:14" hidden="1">
      <c r="A96" s="121"/>
      <c r="B96" s="121"/>
      <c r="E96" s="88"/>
      <c r="F96" s="128"/>
      <c r="G96" s="56"/>
      <c r="J96" s="221"/>
      <c r="K96" s="221"/>
      <c r="L96" s="221"/>
      <c r="M96" s="221"/>
      <c r="N96" s="144"/>
    </row>
    <row r="97" spans="1:14" hidden="1">
      <c r="A97" s="121"/>
      <c r="B97" s="121"/>
      <c r="E97" s="88"/>
      <c r="F97" s="128"/>
      <c r="G97" s="56"/>
      <c r="J97" s="221"/>
      <c r="K97" s="221"/>
      <c r="L97" s="221"/>
      <c r="M97" s="221"/>
      <c r="N97" s="144"/>
    </row>
    <row r="98" spans="1:14" hidden="1">
      <c r="A98" s="121"/>
      <c r="B98" s="121"/>
      <c r="E98" s="88"/>
      <c r="F98" s="128"/>
      <c r="G98" s="56"/>
      <c r="J98" s="221"/>
      <c r="K98" s="221"/>
      <c r="L98" s="221"/>
      <c r="M98" s="221"/>
      <c r="N98" s="144"/>
    </row>
    <row r="99" spans="1:14" hidden="1">
      <c r="A99" s="121"/>
      <c r="B99" s="121"/>
      <c r="E99" s="88"/>
      <c r="F99" s="128"/>
      <c r="G99" s="56"/>
      <c r="J99" s="221"/>
      <c r="K99" s="221"/>
      <c r="L99" s="221"/>
      <c r="M99" s="221"/>
      <c r="N99" s="144"/>
    </row>
    <row r="100" spans="1:14" hidden="1">
      <c r="A100" s="121"/>
      <c r="B100" s="121"/>
      <c r="E100" s="88"/>
      <c r="F100" s="128"/>
      <c r="G100" s="56"/>
      <c r="J100" s="221"/>
      <c r="K100" s="221"/>
      <c r="L100" s="221"/>
      <c r="M100" s="221"/>
      <c r="N100" s="144"/>
    </row>
    <row r="101" spans="1:14" hidden="1">
      <c r="A101" s="121"/>
      <c r="B101" s="121"/>
      <c r="E101" s="88"/>
      <c r="F101" s="128"/>
      <c r="G101" s="56"/>
      <c r="J101" s="221"/>
      <c r="K101" s="221"/>
      <c r="L101" s="221"/>
      <c r="M101" s="221"/>
      <c r="N101" s="144"/>
    </row>
    <row r="102" spans="1:14" hidden="1">
      <c r="A102" s="121"/>
      <c r="B102" s="121"/>
      <c r="E102" s="88"/>
      <c r="F102" s="128"/>
      <c r="G102" s="56"/>
      <c r="J102" s="221"/>
      <c r="K102" s="221"/>
      <c r="L102" s="221"/>
      <c r="M102" s="221"/>
      <c r="N102" s="144"/>
    </row>
    <row r="103" spans="1:14" hidden="1">
      <c r="A103" s="121"/>
      <c r="B103" s="121"/>
      <c r="E103" s="88"/>
      <c r="F103" s="128"/>
      <c r="G103" s="56"/>
      <c r="J103" s="221"/>
      <c r="K103" s="221"/>
      <c r="L103" s="221"/>
      <c r="M103" s="221"/>
      <c r="N103" s="144"/>
    </row>
    <row r="104" spans="1:14" hidden="1">
      <c r="A104" s="121"/>
      <c r="B104" s="121"/>
      <c r="E104" s="88"/>
      <c r="F104" s="128"/>
      <c r="G104" s="56"/>
      <c r="J104" s="221"/>
      <c r="K104" s="221"/>
      <c r="L104" s="221"/>
      <c r="M104" s="221"/>
      <c r="N104" s="144"/>
    </row>
    <row r="105" spans="1:14" hidden="1">
      <c r="A105" s="121"/>
      <c r="B105" s="121"/>
      <c r="E105" s="88"/>
      <c r="F105" s="128"/>
      <c r="G105" s="56"/>
      <c r="J105" s="221"/>
      <c r="K105" s="221"/>
      <c r="L105" s="221"/>
      <c r="M105" s="221"/>
      <c r="N105" s="144"/>
    </row>
    <row r="106" spans="1:14" hidden="1">
      <c r="A106" s="121"/>
      <c r="B106" s="121"/>
      <c r="E106" s="88"/>
      <c r="F106" s="128"/>
      <c r="G106" s="56"/>
      <c r="J106" s="221"/>
      <c r="K106" s="221"/>
      <c r="L106" s="221"/>
      <c r="M106" s="221"/>
      <c r="N106" s="144"/>
    </row>
    <row r="107" spans="1:14" hidden="1">
      <c r="A107" s="121"/>
      <c r="B107" s="121"/>
      <c r="E107" s="88"/>
      <c r="F107" s="128"/>
      <c r="G107" s="56"/>
      <c r="J107" s="221"/>
      <c r="K107" s="221"/>
      <c r="L107" s="221"/>
      <c r="M107" s="221"/>
      <c r="N107" s="144"/>
    </row>
    <row r="108" spans="1:14" hidden="1">
      <c r="A108" s="121"/>
      <c r="B108" s="121"/>
      <c r="E108" s="88"/>
      <c r="F108" s="128"/>
      <c r="G108" s="56"/>
      <c r="J108" s="221"/>
      <c r="K108" s="221"/>
      <c r="L108" s="221"/>
      <c r="M108" s="221"/>
      <c r="N108" s="144"/>
    </row>
    <row r="109" spans="1:14" hidden="1">
      <c r="A109" s="121"/>
      <c r="B109" s="121"/>
      <c r="E109" s="88"/>
      <c r="F109" s="128"/>
      <c r="G109" s="56"/>
      <c r="J109" s="221"/>
      <c r="K109" s="221"/>
      <c r="L109" s="221"/>
      <c r="M109" s="221"/>
      <c r="N109" s="144"/>
    </row>
    <row r="110" spans="1:14" hidden="1">
      <c r="A110" s="121"/>
      <c r="B110" s="121"/>
      <c r="E110" s="88"/>
      <c r="F110" s="128"/>
      <c r="G110" s="56"/>
      <c r="J110" s="221"/>
      <c r="K110" s="221"/>
      <c r="L110" s="221"/>
      <c r="M110" s="221"/>
      <c r="N110" s="144"/>
    </row>
    <row r="111" spans="1:14" hidden="1">
      <c r="A111" s="121"/>
      <c r="B111" s="121"/>
      <c r="E111" s="88"/>
      <c r="F111" s="128"/>
      <c r="G111" s="56"/>
      <c r="J111" s="221"/>
      <c r="K111" s="221"/>
      <c r="L111" s="221"/>
      <c r="M111" s="221"/>
      <c r="N111" s="144"/>
    </row>
    <row r="112" spans="1:14" hidden="1">
      <c r="A112" s="121"/>
      <c r="B112" s="121"/>
      <c r="E112" s="88"/>
      <c r="F112" s="128"/>
      <c r="G112" s="56"/>
      <c r="J112" s="221"/>
      <c r="K112" s="221"/>
      <c r="L112" s="221"/>
      <c r="M112" s="221"/>
      <c r="N112" s="144"/>
    </row>
    <row r="113" spans="1:14" hidden="1">
      <c r="A113" s="121"/>
      <c r="B113" s="121"/>
      <c r="E113" s="88"/>
      <c r="F113" s="128"/>
      <c r="G113" s="56"/>
      <c r="J113" s="221"/>
      <c r="K113" s="221"/>
      <c r="L113" s="221"/>
      <c r="M113" s="221"/>
      <c r="N113" s="144"/>
    </row>
    <row r="114" spans="1:14" hidden="1">
      <c r="A114" s="121"/>
      <c r="B114" s="121"/>
      <c r="E114" s="88"/>
      <c r="F114" s="128"/>
      <c r="G114" s="56"/>
      <c r="J114" s="221"/>
      <c r="K114" s="221"/>
      <c r="L114" s="221"/>
      <c r="M114" s="221"/>
      <c r="N114" s="144"/>
    </row>
    <row r="115" spans="1:14" hidden="1">
      <c r="A115" s="121"/>
      <c r="B115" s="121"/>
      <c r="E115" s="88"/>
      <c r="F115" s="128"/>
      <c r="G115" s="56"/>
      <c r="J115" s="221"/>
      <c r="K115" s="221"/>
      <c r="L115" s="221"/>
      <c r="M115" s="221"/>
      <c r="N115" s="144"/>
    </row>
    <row r="116" spans="1:14" hidden="1">
      <c r="A116" s="121"/>
      <c r="B116" s="121"/>
      <c r="E116" s="88"/>
      <c r="F116" s="128"/>
      <c r="G116" s="56"/>
      <c r="J116" s="221"/>
      <c r="K116" s="221"/>
      <c r="L116" s="221"/>
      <c r="M116" s="221"/>
      <c r="N116" s="144"/>
    </row>
    <row r="117" spans="1:14" hidden="1">
      <c r="A117" s="121"/>
      <c r="B117" s="121"/>
      <c r="E117" s="88"/>
      <c r="F117" s="128"/>
      <c r="G117" s="56"/>
      <c r="J117" s="221"/>
      <c r="K117" s="221"/>
      <c r="L117" s="221"/>
      <c r="M117" s="221"/>
      <c r="N117" s="144"/>
    </row>
    <row r="118" spans="1:14" hidden="1">
      <c r="A118" s="121"/>
      <c r="B118" s="121"/>
      <c r="E118" s="88"/>
      <c r="F118" s="128"/>
      <c r="G118" s="56"/>
      <c r="J118" s="221"/>
      <c r="K118" s="221"/>
      <c r="L118" s="221"/>
      <c r="M118" s="221"/>
      <c r="N118" s="144"/>
    </row>
    <row r="119" spans="1:14" hidden="1">
      <c r="A119" s="121"/>
      <c r="B119" s="121"/>
      <c r="E119" s="88"/>
      <c r="F119" s="128"/>
      <c r="G119" s="56"/>
      <c r="J119" s="221"/>
      <c r="K119" s="221"/>
      <c r="L119" s="221"/>
      <c r="M119" s="221"/>
      <c r="N119" s="144"/>
    </row>
    <row r="120" spans="1:14" hidden="1">
      <c r="A120" s="121"/>
      <c r="B120" s="121"/>
      <c r="E120" s="88"/>
      <c r="F120" s="128"/>
      <c r="G120" s="56"/>
      <c r="J120" s="221"/>
      <c r="K120" s="221"/>
      <c r="L120" s="221"/>
      <c r="M120" s="221"/>
      <c r="N120" s="144"/>
    </row>
    <row r="121" spans="1:14" hidden="1">
      <c r="A121" s="121"/>
      <c r="B121" s="121"/>
      <c r="E121" s="88"/>
      <c r="F121" s="128"/>
      <c r="G121" s="56"/>
      <c r="J121" s="221"/>
      <c r="K121" s="221"/>
      <c r="L121" s="221"/>
      <c r="M121" s="221"/>
      <c r="N121" s="144"/>
    </row>
    <row r="122" spans="1:14" hidden="1">
      <c r="A122" s="121"/>
      <c r="B122" s="121"/>
      <c r="E122" s="88"/>
      <c r="F122" s="128"/>
      <c r="G122" s="56"/>
      <c r="J122" s="221"/>
      <c r="K122" s="221"/>
      <c r="L122" s="221"/>
      <c r="M122" s="221"/>
      <c r="N122" s="144"/>
    </row>
    <row r="123" spans="1:14" hidden="1">
      <c r="A123" s="121"/>
      <c r="B123" s="121"/>
      <c r="E123" s="88"/>
      <c r="F123" s="128"/>
      <c r="G123" s="56"/>
      <c r="J123" s="221"/>
      <c r="K123" s="221"/>
      <c r="L123" s="221"/>
      <c r="M123" s="221"/>
      <c r="N123" s="144"/>
    </row>
    <row r="124" spans="1:14" hidden="1">
      <c r="A124" s="121"/>
      <c r="B124" s="121"/>
      <c r="E124" s="88"/>
      <c r="F124" s="128"/>
      <c r="G124" s="56"/>
      <c r="J124" s="221"/>
      <c r="K124" s="221"/>
      <c r="L124" s="221"/>
      <c r="M124" s="221"/>
      <c r="N124" s="144"/>
    </row>
    <row r="125" spans="1:14" hidden="1">
      <c r="A125" s="121"/>
      <c r="B125" s="121"/>
      <c r="E125" s="88"/>
      <c r="F125" s="128"/>
      <c r="G125" s="56"/>
      <c r="J125" s="221"/>
      <c r="K125" s="221"/>
      <c r="L125" s="221"/>
      <c r="M125" s="221"/>
      <c r="N125" s="144"/>
    </row>
    <row r="126" spans="1:14" hidden="1">
      <c r="A126" s="121"/>
      <c r="B126" s="121"/>
      <c r="E126" s="88"/>
      <c r="F126" s="128"/>
      <c r="G126" s="56"/>
      <c r="J126" s="221"/>
      <c r="K126" s="221"/>
      <c r="L126" s="221"/>
      <c r="M126" s="221"/>
      <c r="N126" s="144"/>
    </row>
    <row r="127" spans="1:14" hidden="1">
      <c r="A127" s="121"/>
      <c r="B127" s="121"/>
      <c r="E127" s="88"/>
      <c r="F127" s="128"/>
      <c r="G127" s="56"/>
      <c r="J127" s="221"/>
      <c r="K127" s="221"/>
      <c r="L127" s="221"/>
      <c r="M127" s="221"/>
      <c r="N127" s="144"/>
    </row>
    <row r="128" spans="1:14" hidden="1">
      <c r="A128" s="121"/>
      <c r="B128" s="121"/>
      <c r="E128" s="88"/>
      <c r="F128" s="128"/>
      <c r="G128" s="56"/>
      <c r="J128" s="221"/>
      <c r="K128" s="221"/>
      <c r="L128" s="221"/>
      <c r="M128" s="221"/>
      <c r="N128" s="144"/>
    </row>
    <row r="129" spans="1:14" hidden="1">
      <c r="A129" s="121"/>
      <c r="B129" s="121"/>
      <c r="E129" s="88"/>
      <c r="F129" s="128"/>
      <c r="G129" s="56"/>
      <c r="J129" s="221"/>
      <c r="K129" s="221"/>
      <c r="L129" s="221"/>
      <c r="M129" s="221"/>
      <c r="N129" s="144"/>
    </row>
    <row r="130" spans="1:14" hidden="1">
      <c r="A130" s="121"/>
      <c r="B130" s="121"/>
      <c r="E130" s="88"/>
      <c r="F130" s="128"/>
      <c r="G130" s="56"/>
      <c r="J130" s="221"/>
      <c r="K130" s="221"/>
      <c r="L130" s="221"/>
      <c r="M130" s="221"/>
      <c r="N130" s="144"/>
    </row>
    <row r="131" spans="1:14" hidden="1">
      <c r="A131" s="121"/>
      <c r="B131" s="121"/>
      <c r="E131" s="88"/>
      <c r="F131" s="128"/>
      <c r="G131" s="56"/>
      <c r="J131" s="221"/>
      <c r="K131" s="221"/>
      <c r="L131" s="221"/>
      <c r="M131" s="221"/>
      <c r="N131" s="144"/>
    </row>
    <row r="132" spans="1:14" hidden="1">
      <c r="A132" s="121"/>
      <c r="B132" s="121"/>
      <c r="E132" s="88"/>
      <c r="F132" s="128"/>
      <c r="G132" s="56"/>
      <c r="J132" s="221"/>
      <c r="K132" s="221"/>
      <c r="L132" s="221"/>
      <c r="M132" s="221"/>
      <c r="N132" s="144"/>
    </row>
    <row r="133" spans="1:14" hidden="1">
      <c r="A133" s="121"/>
      <c r="B133" s="121"/>
      <c r="E133" s="88"/>
      <c r="F133" s="128"/>
      <c r="G133" s="56"/>
      <c r="J133" s="221"/>
      <c r="K133" s="221"/>
      <c r="L133" s="221"/>
      <c r="M133" s="221"/>
      <c r="N133" s="144"/>
    </row>
    <row r="134" spans="1:14" hidden="1">
      <c r="A134" s="121"/>
      <c r="B134" s="121"/>
      <c r="E134" s="88"/>
      <c r="F134" s="128"/>
      <c r="G134" s="56"/>
      <c r="J134" s="221"/>
      <c r="K134" s="221"/>
      <c r="L134" s="221"/>
      <c r="M134" s="221"/>
      <c r="N134" s="144"/>
    </row>
    <row r="135" spans="1:14" hidden="1">
      <c r="A135" s="121"/>
      <c r="B135" s="121"/>
      <c r="E135" s="88"/>
      <c r="F135" s="128"/>
      <c r="G135" s="56"/>
      <c r="J135" s="221"/>
      <c r="K135" s="221"/>
      <c r="L135" s="221"/>
      <c r="M135" s="221"/>
      <c r="N135" s="144"/>
    </row>
    <row r="136" spans="1:14" hidden="1">
      <c r="A136" s="121"/>
      <c r="B136" s="121"/>
      <c r="E136" s="88"/>
      <c r="F136" s="128"/>
      <c r="G136" s="56"/>
      <c r="J136" s="221"/>
      <c r="K136" s="221"/>
      <c r="L136" s="221"/>
      <c r="M136" s="221"/>
      <c r="N136" s="144"/>
    </row>
    <row r="137" spans="1:14" hidden="1">
      <c r="A137" s="121"/>
      <c r="B137" s="121"/>
      <c r="E137" s="88"/>
      <c r="F137" s="128"/>
      <c r="G137" s="56"/>
      <c r="J137" s="221"/>
      <c r="K137" s="221"/>
      <c r="L137" s="221"/>
      <c r="M137" s="221"/>
      <c r="N137" s="144"/>
    </row>
    <row r="138" spans="1:14" hidden="1">
      <c r="A138" s="121"/>
      <c r="B138" s="121"/>
      <c r="E138" s="88"/>
      <c r="F138" s="128"/>
      <c r="G138" s="56"/>
      <c r="J138" s="221"/>
      <c r="K138" s="221"/>
      <c r="L138" s="221"/>
      <c r="M138" s="221"/>
      <c r="N138" s="144"/>
    </row>
    <row r="139" spans="1:14" hidden="1">
      <c r="A139" s="121"/>
      <c r="B139" s="121"/>
      <c r="E139" s="88"/>
      <c r="F139" s="128"/>
      <c r="G139" s="56"/>
      <c r="J139" s="221"/>
      <c r="K139" s="221"/>
      <c r="L139" s="221"/>
      <c r="M139" s="221"/>
      <c r="N139" s="144"/>
    </row>
    <row r="140" spans="1:14" hidden="1">
      <c r="A140" s="121"/>
      <c r="B140" s="121"/>
      <c r="E140" s="88"/>
      <c r="F140" s="128"/>
      <c r="G140" s="56"/>
      <c r="J140" s="221"/>
      <c r="K140" s="221"/>
      <c r="L140" s="221"/>
      <c r="M140" s="221"/>
      <c r="N140" s="144"/>
    </row>
    <row r="141" spans="1:14" hidden="1">
      <c r="A141" s="121"/>
      <c r="B141" s="121"/>
      <c r="E141" s="88"/>
      <c r="F141" s="128"/>
      <c r="G141" s="56"/>
      <c r="J141" s="221"/>
      <c r="K141" s="221"/>
      <c r="L141" s="221"/>
      <c r="M141" s="221"/>
      <c r="N141" s="144"/>
    </row>
    <row r="142" spans="1:14" hidden="1">
      <c r="A142" s="121"/>
      <c r="B142" s="121"/>
      <c r="E142" s="88"/>
      <c r="F142" s="128"/>
      <c r="G142" s="56"/>
      <c r="J142" s="221"/>
      <c r="K142" s="221"/>
      <c r="L142" s="221"/>
      <c r="M142" s="221"/>
      <c r="N142" s="144"/>
    </row>
    <row r="143" spans="1:14" hidden="1">
      <c r="A143" s="121"/>
      <c r="B143" s="121"/>
      <c r="E143" s="88"/>
      <c r="F143" s="128"/>
      <c r="G143" s="56"/>
      <c r="J143" s="221"/>
      <c r="K143" s="221"/>
      <c r="L143" s="221"/>
      <c r="M143" s="221"/>
      <c r="N143" s="144"/>
    </row>
    <row r="144" spans="1:14" hidden="1">
      <c r="A144" s="121"/>
      <c r="B144" s="121"/>
      <c r="E144" s="88"/>
      <c r="F144" s="128"/>
      <c r="G144" s="56"/>
      <c r="J144" s="221"/>
      <c r="K144" s="221"/>
      <c r="L144" s="221"/>
      <c r="M144" s="221"/>
      <c r="N144" s="144"/>
    </row>
    <row r="145" spans="1:14" hidden="1">
      <c r="A145" s="121"/>
      <c r="B145" s="121"/>
      <c r="E145" s="88"/>
      <c r="F145" s="128"/>
      <c r="G145" s="56"/>
      <c r="J145" s="221"/>
      <c r="K145" s="221"/>
      <c r="L145" s="221"/>
      <c r="M145" s="221"/>
      <c r="N145" s="144"/>
    </row>
    <row r="146" spans="1:14" hidden="1">
      <c r="A146" s="121"/>
      <c r="B146" s="121"/>
      <c r="E146" s="88"/>
      <c r="F146" s="128"/>
      <c r="G146" s="56"/>
      <c r="J146" s="221"/>
      <c r="K146" s="221"/>
      <c r="L146" s="221"/>
      <c r="M146" s="221"/>
      <c r="N146" s="144"/>
    </row>
    <row r="147" spans="1:14" hidden="1">
      <c r="A147" s="121"/>
      <c r="B147" s="121"/>
      <c r="E147" s="88"/>
      <c r="F147" s="128"/>
      <c r="G147" s="56"/>
      <c r="J147" s="221"/>
      <c r="K147" s="221"/>
      <c r="L147" s="221"/>
      <c r="M147" s="221"/>
      <c r="N147" s="144"/>
    </row>
    <row r="148" spans="1:14" hidden="1">
      <c r="A148" s="121"/>
      <c r="B148" s="121"/>
      <c r="E148" s="88"/>
      <c r="F148" s="128"/>
      <c r="G148" s="56"/>
      <c r="J148" s="221"/>
      <c r="K148" s="221"/>
      <c r="L148" s="221"/>
      <c r="M148" s="221"/>
      <c r="N148" s="144"/>
    </row>
    <row r="149" spans="1:14" hidden="1">
      <c r="A149" s="121"/>
      <c r="B149" s="121"/>
      <c r="E149" s="88"/>
      <c r="F149" s="128"/>
      <c r="G149" s="56"/>
      <c r="J149" s="221"/>
      <c r="K149" s="221"/>
      <c r="L149" s="221"/>
      <c r="M149" s="221"/>
      <c r="N149" s="144"/>
    </row>
    <row r="150" spans="1:14" hidden="1">
      <c r="A150" s="121"/>
      <c r="B150" s="121"/>
      <c r="E150" s="88"/>
      <c r="F150" s="128"/>
      <c r="G150" s="56"/>
      <c r="J150" s="221"/>
      <c r="K150" s="221"/>
      <c r="L150" s="221"/>
      <c r="M150" s="221"/>
      <c r="N150" s="144"/>
    </row>
    <row r="151" spans="1:14" hidden="1">
      <c r="A151" s="121"/>
      <c r="B151" s="121"/>
      <c r="E151" s="88"/>
      <c r="F151" s="128"/>
      <c r="G151" s="56"/>
      <c r="J151" s="221"/>
      <c r="K151" s="221"/>
      <c r="L151" s="221"/>
      <c r="M151" s="221"/>
      <c r="N151" s="144"/>
    </row>
    <row r="152" spans="1:14" hidden="1">
      <c r="A152" s="121"/>
      <c r="B152" s="121"/>
      <c r="E152" s="88"/>
      <c r="F152" s="128"/>
      <c r="G152" s="56"/>
      <c r="J152" s="221"/>
      <c r="K152" s="221"/>
      <c r="L152" s="221"/>
      <c r="M152" s="221"/>
      <c r="N152" s="144"/>
    </row>
    <row r="153" spans="1:14" hidden="1">
      <c r="A153" s="121"/>
      <c r="B153" s="121"/>
      <c r="E153" s="88"/>
      <c r="F153" s="128"/>
      <c r="G153" s="56"/>
      <c r="J153" s="221"/>
      <c r="K153" s="221"/>
      <c r="L153" s="221"/>
      <c r="M153" s="221"/>
      <c r="N153" s="144"/>
    </row>
    <row r="154" spans="1:14" hidden="1">
      <c r="A154" s="121"/>
      <c r="B154" s="121"/>
      <c r="E154" s="88"/>
      <c r="F154" s="128"/>
      <c r="G154" s="56"/>
      <c r="J154" s="221"/>
      <c r="K154" s="221"/>
      <c r="L154" s="221"/>
      <c r="M154" s="221"/>
      <c r="N154" s="144"/>
    </row>
    <row r="155" spans="1:14" hidden="1">
      <c r="A155" s="121"/>
      <c r="B155" s="121"/>
      <c r="E155" s="88"/>
      <c r="F155" s="128"/>
      <c r="G155" s="56"/>
      <c r="J155" s="221"/>
      <c r="K155" s="221"/>
      <c r="L155" s="221"/>
      <c r="M155" s="221"/>
      <c r="N155" s="144"/>
    </row>
    <row r="156" spans="1:14" hidden="1">
      <c r="A156" s="121"/>
      <c r="B156" s="121"/>
      <c r="E156" s="88"/>
      <c r="F156" s="128"/>
      <c r="G156" s="56"/>
      <c r="J156" s="221"/>
      <c r="K156" s="221"/>
      <c r="L156" s="221"/>
      <c r="M156" s="221"/>
      <c r="N156" s="144"/>
    </row>
    <row r="157" spans="1:14" hidden="1">
      <c r="A157" s="121"/>
      <c r="B157" s="121"/>
      <c r="E157" s="88"/>
      <c r="F157" s="128"/>
      <c r="G157" s="56"/>
      <c r="J157" s="221"/>
      <c r="K157" s="221"/>
      <c r="L157" s="221"/>
      <c r="M157" s="221"/>
      <c r="N157" s="144"/>
    </row>
    <row r="158" spans="1:14" hidden="1">
      <c r="A158" s="121"/>
      <c r="B158" s="121"/>
      <c r="E158" s="88"/>
      <c r="F158" s="128"/>
      <c r="G158" s="56"/>
      <c r="J158" s="221"/>
      <c r="K158" s="221"/>
      <c r="L158" s="221"/>
      <c r="M158" s="221"/>
      <c r="N158" s="144"/>
    </row>
    <row r="159" spans="1:14" hidden="1">
      <c r="A159" s="121"/>
      <c r="B159" s="121"/>
      <c r="E159" s="88"/>
      <c r="F159" s="128"/>
      <c r="G159" s="56"/>
      <c r="J159" s="221"/>
      <c r="K159" s="221"/>
      <c r="L159" s="221"/>
      <c r="M159" s="221"/>
      <c r="N159" s="144"/>
    </row>
    <row r="160" spans="1:14" hidden="1">
      <c r="A160" s="121"/>
      <c r="B160" s="121"/>
      <c r="E160" s="88"/>
      <c r="F160" s="128"/>
      <c r="G160" s="56"/>
      <c r="J160" s="221"/>
      <c r="K160" s="221"/>
      <c r="L160" s="221"/>
      <c r="M160" s="221"/>
      <c r="N160" s="144"/>
    </row>
    <row r="161" spans="1:14" hidden="1">
      <c r="A161" s="121"/>
      <c r="B161" s="121"/>
      <c r="E161" s="88"/>
      <c r="F161" s="128"/>
      <c r="G161" s="56"/>
      <c r="J161" s="221"/>
      <c r="K161" s="221"/>
      <c r="L161" s="221"/>
      <c r="M161" s="221"/>
      <c r="N161" s="144"/>
    </row>
    <row r="162" spans="1:14" hidden="1">
      <c r="A162" s="121"/>
      <c r="B162" s="121"/>
      <c r="E162" s="88"/>
      <c r="F162" s="128"/>
      <c r="G162" s="56"/>
      <c r="J162" s="221"/>
      <c r="K162" s="221"/>
      <c r="L162" s="221"/>
      <c r="M162" s="221"/>
      <c r="N162" s="144"/>
    </row>
    <row r="163" spans="1:14" hidden="1">
      <c r="A163" s="121"/>
      <c r="B163" s="121"/>
      <c r="E163" s="88"/>
      <c r="F163" s="128"/>
      <c r="G163" s="56"/>
      <c r="J163" s="221"/>
      <c r="K163" s="221"/>
      <c r="L163" s="221"/>
      <c r="M163" s="221"/>
      <c r="N163" s="144"/>
    </row>
    <row r="164" spans="1:14" hidden="1">
      <c r="A164" s="121"/>
      <c r="B164" s="121"/>
      <c r="E164" s="88"/>
      <c r="F164" s="128"/>
      <c r="G164" s="56"/>
      <c r="J164" s="221"/>
      <c r="K164" s="221"/>
      <c r="L164" s="221"/>
      <c r="M164" s="221"/>
      <c r="N164" s="144"/>
    </row>
    <row r="165" spans="1:14" hidden="1">
      <c r="A165" s="121"/>
      <c r="B165" s="121"/>
      <c r="E165" s="88"/>
      <c r="F165" s="128"/>
      <c r="G165" s="56"/>
      <c r="J165" s="221"/>
      <c r="K165" s="221"/>
      <c r="L165" s="221"/>
      <c r="M165" s="221"/>
      <c r="N165" s="144"/>
    </row>
    <row r="166" spans="1:14" hidden="1">
      <c r="A166" s="121"/>
      <c r="B166" s="121"/>
      <c r="E166" s="88"/>
      <c r="F166" s="128"/>
      <c r="G166" s="56"/>
      <c r="J166" s="221"/>
      <c r="K166" s="221"/>
      <c r="L166" s="221"/>
      <c r="M166" s="221"/>
      <c r="N166" s="144"/>
    </row>
    <row r="167" spans="1:14" hidden="1">
      <c r="A167" s="121"/>
      <c r="B167" s="121"/>
      <c r="E167" s="88"/>
      <c r="F167" s="128"/>
      <c r="G167" s="56"/>
      <c r="J167" s="221"/>
      <c r="K167" s="221"/>
      <c r="L167" s="221"/>
      <c r="M167" s="221"/>
      <c r="N167" s="144"/>
    </row>
    <row r="168" spans="1:14" hidden="1">
      <c r="A168" s="121"/>
      <c r="B168" s="121"/>
      <c r="E168" s="88"/>
      <c r="F168" s="128"/>
      <c r="G168" s="56"/>
      <c r="J168" s="221"/>
      <c r="K168" s="221"/>
      <c r="L168" s="221"/>
      <c r="M168" s="221"/>
      <c r="N168" s="144"/>
    </row>
    <row r="169" spans="1:14" hidden="1">
      <c r="A169" s="121"/>
      <c r="B169" s="121"/>
      <c r="E169" s="88"/>
      <c r="F169" s="128"/>
      <c r="G169" s="56"/>
      <c r="J169" s="221"/>
      <c r="K169" s="221"/>
      <c r="L169" s="221"/>
      <c r="M169" s="221"/>
      <c r="N169" s="144"/>
    </row>
    <row r="170" spans="1:14" hidden="1">
      <c r="A170" s="121"/>
      <c r="B170" s="121"/>
      <c r="E170" s="88"/>
      <c r="F170" s="128"/>
      <c r="G170" s="56"/>
      <c r="J170" s="221"/>
      <c r="K170" s="221"/>
      <c r="L170" s="221"/>
      <c r="M170" s="221"/>
      <c r="N170" s="144"/>
    </row>
    <row r="171" spans="1:14" hidden="1">
      <c r="A171" s="121"/>
      <c r="B171" s="121"/>
      <c r="E171" s="88"/>
      <c r="F171" s="128"/>
      <c r="G171" s="56"/>
      <c r="J171" s="221"/>
      <c r="K171" s="221"/>
      <c r="L171" s="221"/>
      <c r="M171" s="221"/>
      <c r="N171" s="144"/>
    </row>
    <row r="172" spans="1:14" hidden="1">
      <c r="A172" s="121"/>
      <c r="B172" s="121"/>
      <c r="E172" s="88"/>
      <c r="F172" s="128"/>
      <c r="G172" s="56"/>
      <c r="J172" s="221"/>
      <c r="K172" s="221"/>
      <c r="L172" s="221"/>
      <c r="M172" s="221"/>
      <c r="N172" s="144"/>
    </row>
    <row r="173" spans="1:14" hidden="1">
      <c r="A173" s="121"/>
      <c r="B173" s="121"/>
      <c r="E173" s="88"/>
      <c r="F173" s="128"/>
      <c r="G173" s="56"/>
      <c r="J173" s="221"/>
      <c r="K173" s="221"/>
      <c r="L173" s="221"/>
      <c r="M173" s="221"/>
      <c r="N173" s="144"/>
    </row>
    <row r="174" spans="1:14" hidden="1">
      <c r="A174" s="121"/>
      <c r="B174" s="121"/>
      <c r="E174" s="88"/>
      <c r="F174" s="128"/>
      <c r="G174" s="56"/>
      <c r="J174" s="221"/>
      <c r="K174" s="221"/>
      <c r="L174" s="221"/>
      <c r="M174" s="221"/>
      <c r="N174" s="144"/>
    </row>
    <row r="175" spans="1:14" hidden="1">
      <c r="A175" s="121"/>
      <c r="B175" s="121"/>
      <c r="E175" s="88"/>
      <c r="F175" s="128"/>
      <c r="G175" s="56"/>
      <c r="J175" s="221"/>
      <c r="K175" s="221"/>
      <c r="L175" s="221"/>
      <c r="M175" s="221"/>
      <c r="N175" s="144"/>
    </row>
    <row r="176" spans="1:14" hidden="1">
      <c r="A176" s="121"/>
      <c r="B176" s="121"/>
      <c r="E176" s="88"/>
      <c r="F176" s="128"/>
      <c r="G176" s="56"/>
      <c r="J176" s="221"/>
      <c r="K176" s="221"/>
      <c r="L176" s="221"/>
      <c r="M176" s="221"/>
      <c r="N176" s="144"/>
    </row>
    <row r="177" spans="1:14" hidden="1">
      <c r="A177" s="121"/>
      <c r="B177" s="121"/>
      <c r="E177" s="88"/>
      <c r="F177" s="128"/>
      <c r="G177" s="56"/>
      <c r="J177" s="221"/>
      <c r="K177" s="221"/>
      <c r="L177" s="221"/>
      <c r="M177" s="221"/>
      <c r="N177" s="144"/>
    </row>
    <row r="178" spans="1:14" hidden="1">
      <c r="A178" s="121"/>
      <c r="B178" s="121"/>
      <c r="E178" s="88"/>
      <c r="F178" s="128"/>
      <c r="G178" s="56"/>
      <c r="J178" s="221"/>
      <c r="K178" s="221"/>
      <c r="L178" s="221"/>
      <c r="M178" s="221"/>
      <c r="N178" s="144"/>
    </row>
    <row r="179" spans="1:14" hidden="1">
      <c r="A179" s="121"/>
      <c r="B179" s="121"/>
      <c r="E179" s="88"/>
      <c r="F179" s="128"/>
      <c r="G179" s="56"/>
      <c r="J179" s="221"/>
      <c r="K179" s="221"/>
      <c r="L179" s="221"/>
      <c r="M179" s="221"/>
      <c r="N179" s="144"/>
    </row>
    <row r="180" spans="1:14" hidden="1">
      <c r="A180" s="121"/>
      <c r="B180" s="121"/>
      <c r="E180" s="88"/>
      <c r="F180" s="128"/>
      <c r="G180" s="56"/>
      <c r="J180" s="221"/>
      <c r="K180" s="221"/>
      <c r="L180" s="221"/>
      <c r="M180" s="221"/>
      <c r="N180" s="144"/>
    </row>
    <row r="181" spans="1:14" hidden="1">
      <c r="A181" s="121"/>
      <c r="B181" s="121"/>
      <c r="E181" s="88"/>
      <c r="F181" s="128"/>
      <c r="G181" s="56"/>
      <c r="J181" s="221"/>
      <c r="K181" s="221"/>
      <c r="L181" s="221"/>
      <c r="M181" s="221"/>
      <c r="N181" s="144"/>
    </row>
    <row r="182" spans="1:14" hidden="1">
      <c r="A182" s="121"/>
      <c r="B182" s="121"/>
      <c r="E182" s="88"/>
      <c r="F182" s="128"/>
      <c r="G182" s="56"/>
      <c r="J182" s="221"/>
      <c r="K182" s="221"/>
      <c r="L182" s="221"/>
      <c r="M182" s="221"/>
      <c r="N182" s="144"/>
    </row>
    <row r="183" spans="1:14" hidden="1">
      <c r="A183" s="121"/>
      <c r="B183" s="121"/>
      <c r="E183" s="88"/>
      <c r="F183" s="128"/>
      <c r="G183" s="56"/>
      <c r="J183" s="221"/>
      <c r="K183" s="221"/>
      <c r="L183" s="221"/>
      <c r="M183" s="221"/>
      <c r="N183" s="144"/>
    </row>
    <row r="184" spans="1:14" hidden="1">
      <c r="A184" s="121"/>
      <c r="B184" s="121"/>
      <c r="E184" s="88"/>
      <c r="F184" s="128"/>
      <c r="G184" s="56"/>
      <c r="J184" s="221"/>
      <c r="K184" s="221"/>
      <c r="L184" s="221"/>
      <c r="M184" s="221"/>
      <c r="N184" s="144"/>
    </row>
    <row r="185" spans="1:14" hidden="1">
      <c r="A185" s="121"/>
      <c r="B185" s="121"/>
      <c r="E185" s="88"/>
      <c r="F185" s="128"/>
      <c r="G185" s="56"/>
      <c r="J185" s="221"/>
      <c r="K185" s="221"/>
      <c r="L185" s="221"/>
      <c r="M185" s="221"/>
      <c r="N185" s="144"/>
    </row>
    <row r="186" spans="1:14" hidden="1">
      <c r="A186" s="121"/>
      <c r="B186" s="121"/>
      <c r="E186" s="88"/>
      <c r="F186" s="128"/>
      <c r="G186" s="56"/>
      <c r="J186" s="221"/>
      <c r="K186" s="221"/>
      <c r="L186" s="221"/>
      <c r="M186" s="221"/>
      <c r="N186" s="144"/>
    </row>
    <row r="187" spans="1:14" hidden="1">
      <c r="A187" s="121"/>
      <c r="B187" s="121"/>
      <c r="E187" s="88"/>
      <c r="F187" s="128"/>
      <c r="G187" s="56"/>
      <c r="J187" s="221"/>
      <c r="K187" s="221"/>
      <c r="L187" s="221"/>
      <c r="M187" s="221"/>
      <c r="N187" s="144"/>
    </row>
    <row r="188" spans="1:14" hidden="1">
      <c r="A188" s="121"/>
      <c r="B188" s="121"/>
      <c r="E188" s="88"/>
      <c r="F188" s="128"/>
      <c r="G188" s="56"/>
      <c r="J188" s="221"/>
      <c r="K188" s="221"/>
      <c r="L188" s="221"/>
      <c r="M188" s="221"/>
      <c r="N188" s="144"/>
    </row>
    <row r="189" spans="1:14" hidden="1">
      <c r="A189" s="121"/>
      <c r="B189" s="121"/>
      <c r="E189" s="88"/>
      <c r="F189" s="128"/>
      <c r="G189" s="56"/>
      <c r="J189" s="221"/>
      <c r="K189" s="221"/>
      <c r="L189" s="221"/>
      <c r="M189" s="221"/>
      <c r="N189" s="144"/>
    </row>
    <row r="190" spans="1:14" hidden="1">
      <c r="A190" s="121"/>
      <c r="B190" s="121"/>
      <c r="E190" s="88"/>
      <c r="F190" s="128"/>
      <c r="G190" s="56"/>
      <c r="J190" s="221"/>
      <c r="K190" s="221"/>
      <c r="L190" s="221"/>
      <c r="M190" s="221"/>
      <c r="N190" s="144"/>
    </row>
    <row r="191" spans="1:14" hidden="1">
      <c r="A191" s="121"/>
      <c r="B191" s="121"/>
      <c r="E191" s="88"/>
      <c r="F191" s="128"/>
      <c r="G191" s="56"/>
      <c r="J191" s="221"/>
      <c r="K191" s="221"/>
      <c r="L191" s="221"/>
      <c r="M191" s="221"/>
      <c r="N191" s="144"/>
    </row>
    <row r="192" spans="1:14" hidden="1">
      <c r="A192" s="121"/>
      <c r="B192" s="121"/>
      <c r="E192" s="88"/>
      <c r="F192" s="128"/>
      <c r="G192" s="56"/>
      <c r="J192" s="221"/>
      <c r="K192" s="221"/>
      <c r="L192" s="221"/>
      <c r="M192" s="221"/>
      <c r="N192" s="144"/>
    </row>
    <row r="193" spans="1:14" hidden="1">
      <c r="A193" s="121"/>
      <c r="B193" s="121"/>
      <c r="E193" s="88"/>
      <c r="F193" s="128"/>
      <c r="G193" s="56"/>
      <c r="J193" s="221"/>
      <c r="K193" s="221"/>
      <c r="L193" s="221"/>
      <c r="M193" s="221"/>
      <c r="N193" s="144"/>
    </row>
    <row r="194" spans="1:14" hidden="1">
      <c r="A194" s="121"/>
      <c r="B194" s="121"/>
      <c r="E194" s="88"/>
      <c r="F194" s="128"/>
      <c r="G194" s="56"/>
      <c r="J194" s="221"/>
      <c r="K194" s="221"/>
      <c r="L194" s="221"/>
      <c r="M194" s="221"/>
      <c r="N194" s="144"/>
    </row>
    <row r="195" spans="1:14" hidden="1">
      <c r="A195" s="121"/>
      <c r="B195" s="121"/>
      <c r="E195" s="88"/>
      <c r="F195" s="128"/>
      <c r="G195" s="56"/>
      <c r="J195" s="221"/>
      <c r="K195" s="221"/>
      <c r="L195" s="221"/>
      <c r="M195" s="221"/>
      <c r="N195" s="144"/>
    </row>
    <row r="196" spans="1:14" hidden="1">
      <c r="A196" s="121"/>
      <c r="B196" s="121"/>
      <c r="E196" s="88"/>
      <c r="F196" s="128"/>
      <c r="G196" s="56"/>
      <c r="J196" s="221"/>
      <c r="K196" s="221"/>
      <c r="L196" s="221"/>
      <c r="M196" s="221"/>
      <c r="N196" s="144"/>
    </row>
    <row r="197" spans="1:14" hidden="1">
      <c r="A197" s="121"/>
      <c r="B197" s="121"/>
      <c r="E197" s="88"/>
      <c r="F197" s="128"/>
      <c r="G197" s="56"/>
      <c r="J197" s="221"/>
      <c r="K197" s="221"/>
      <c r="L197" s="221"/>
      <c r="M197" s="221"/>
      <c r="N197" s="144"/>
    </row>
    <row r="198" spans="1:14" hidden="1">
      <c r="A198" s="121"/>
      <c r="B198" s="121"/>
      <c r="E198" s="88"/>
      <c r="F198" s="128"/>
      <c r="G198" s="56"/>
      <c r="J198" s="221"/>
      <c r="K198" s="221"/>
      <c r="L198" s="221"/>
      <c r="M198" s="221"/>
      <c r="N198" s="144"/>
    </row>
    <row r="199" spans="1:14" hidden="1">
      <c r="A199" s="121"/>
      <c r="B199" s="121"/>
      <c r="E199" s="88"/>
      <c r="F199" s="128"/>
      <c r="G199" s="56"/>
      <c r="J199" s="221"/>
      <c r="K199" s="221"/>
      <c r="L199" s="221"/>
      <c r="M199" s="221"/>
      <c r="N199" s="144"/>
    </row>
    <row r="200" spans="1:14" hidden="1">
      <c r="A200" s="121"/>
      <c r="B200" s="121"/>
      <c r="E200" s="88"/>
      <c r="F200" s="128"/>
      <c r="G200" s="56"/>
      <c r="J200" s="221"/>
      <c r="K200" s="221"/>
      <c r="L200" s="221"/>
      <c r="M200" s="221"/>
      <c r="N200" s="144"/>
    </row>
    <row r="201" spans="1:14" hidden="1">
      <c r="A201" s="121"/>
      <c r="B201" s="121"/>
      <c r="E201" s="88"/>
      <c r="F201" s="128"/>
      <c r="G201" s="56"/>
      <c r="J201" s="221"/>
      <c r="K201" s="221"/>
      <c r="L201" s="221"/>
      <c r="M201" s="221"/>
      <c r="N201" s="144"/>
    </row>
    <row r="202" spans="1:14" hidden="1">
      <c r="A202" s="121"/>
      <c r="B202" s="121"/>
      <c r="E202" s="88"/>
      <c r="F202" s="128"/>
      <c r="G202" s="56"/>
      <c r="J202" s="221"/>
      <c r="K202" s="221"/>
      <c r="L202" s="221"/>
      <c r="M202" s="221"/>
      <c r="N202" s="144"/>
    </row>
    <row r="203" spans="1:14" hidden="1">
      <c r="A203" s="121"/>
      <c r="B203" s="121"/>
      <c r="E203" s="88"/>
      <c r="F203" s="128"/>
      <c r="G203" s="56"/>
      <c r="J203" s="221"/>
      <c r="K203" s="221"/>
      <c r="L203" s="221"/>
      <c r="M203" s="221"/>
      <c r="N203" s="144"/>
    </row>
    <row r="204" spans="1:14" hidden="1">
      <c r="A204" s="121"/>
      <c r="B204" s="121"/>
      <c r="E204" s="88"/>
      <c r="F204" s="128"/>
      <c r="G204" s="56"/>
      <c r="J204" s="221"/>
      <c r="K204" s="221"/>
      <c r="L204" s="221"/>
      <c r="M204" s="221"/>
      <c r="N204" s="144"/>
    </row>
    <row r="205" spans="1:14" hidden="1">
      <c r="A205" s="121"/>
      <c r="B205" s="121"/>
      <c r="E205" s="88"/>
      <c r="F205" s="128"/>
      <c r="G205" s="56"/>
      <c r="J205" s="221"/>
      <c r="K205" s="221"/>
      <c r="L205" s="221"/>
      <c r="M205" s="221"/>
      <c r="N205" s="144"/>
    </row>
    <row r="206" spans="1:14" hidden="1">
      <c r="A206" s="121"/>
      <c r="B206" s="121"/>
      <c r="E206" s="88"/>
      <c r="F206" s="128"/>
      <c r="G206" s="56"/>
      <c r="J206" s="221"/>
      <c r="K206" s="221"/>
      <c r="L206" s="221"/>
      <c r="M206" s="221"/>
      <c r="N206" s="144"/>
    </row>
    <row r="207" spans="1:14" hidden="1">
      <c r="A207" s="121"/>
      <c r="B207" s="121"/>
      <c r="E207" s="88"/>
      <c r="F207" s="128"/>
      <c r="G207" s="56"/>
      <c r="J207" s="221"/>
      <c r="K207" s="221"/>
      <c r="L207" s="221"/>
      <c r="M207" s="221"/>
      <c r="N207" s="144"/>
    </row>
    <row r="208" spans="1:14" hidden="1">
      <c r="A208" s="121"/>
      <c r="B208" s="121"/>
      <c r="E208" s="88"/>
      <c r="F208" s="128"/>
      <c r="G208" s="56"/>
      <c r="J208" s="221"/>
      <c r="K208" s="221"/>
      <c r="L208" s="221"/>
      <c r="M208" s="221"/>
      <c r="N208" s="144"/>
    </row>
    <row r="209" spans="1:14" hidden="1">
      <c r="A209" s="121"/>
      <c r="B209" s="121"/>
      <c r="E209" s="88"/>
      <c r="F209" s="128"/>
      <c r="G209" s="56"/>
      <c r="J209" s="221"/>
      <c r="K209" s="221"/>
      <c r="L209" s="221"/>
      <c r="M209" s="221"/>
      <c r="N209" s="144"/>
    </row>
    <row r="210" spans="1:14" hidden="1">
      <c r="A210" s="121"/>
      <c r="B210" s="121"/>
      <c r="E210" s="88"/>
      <c r="F210" s="128"/>
      <c r="G210" s="56"/>
      <c r="J210" s="221"/>
      <c r="K210" s="221"/>
      <c r="L210" s="221"/>
      <c r="M210" s="221"/>
      <c r="N210" s="144"/>
    </row>
    <row r="211" spans="1:14" hidden="1">
      <c r="A211" s="121"/>
      <c r="B211" s="121"/>
      <c r="E211" s="88"/>
      <c r="F211" s="128"/>
      <c r="G211" s="56"/>
      <c r="J211" s="221"/>
      <c r="K211" s="221"/>
      <c r="L211" s="221"/>
      <c r="M211" s="221"/>
      <c r="N211" s="144"/>
    </row>
    <row r="212" spans="1:14" hidden="1">
      <c r="A212" s="121"/>
      <c r="B212" s="121"/>
      <c r="E212" s="88"/>
      <c r="F212" s="128"/>
      <c r="G212" s="56"/>
      <c r="J212" s="221"/>
      <c r="K212" s="221"/>
      <c r="L212" s="221"/>
      <c r="M212" s="221"/>
      <c r="N212" s="144"/>
    </row>
    <row r="213" spans="1:14" hidden="1">
      <c r="A213" s="121"/>
      <c r="B213" s="121"/>
      <c r="E213" s="88"/>
      <c r="F213" s="128"/>
      <c r="G213" s="56"/>
      <c r="J213" s="221"/>
      <c r="K213" s="221"/>
      <c r="L213" s="221"/>
      <c r="M213" s="221"/>
      <c r="N213" s="144"/>
    </row>
    <row r="214" spans="1:14" hidden="1">
      <c r="A214" s="121"/>
      <c r="B214" s="121"/>
      <c r="E214" s="88"/>
      <c r="F214" s="128"/>
      <c r="G214" s="56"/>
      <c r="J214" s="221"/>
      <c r="K214" s="221"/>
      <c r="L214" s="221"/>
      <c r="M214" s="221"/>
      <c r="N214" s="144"/>
    </row>
    <row r="215" spans="1:14" hidden="1">
      <c r="A215" s="121"/>
      <c r="B215" s="121"/>
      <c r="E215" s="88"/>
      <c r="F215" s="128"/>
      <c r="G215" s="56"/>
      <c r="J215" s="221"/>
      <c r="K215" s="221"/>
      <c r="L215" s="221"/>
      <c r="M215" s="221"/>
      <c r="N215" s="144"/>
    </row>
    <row r="216" spans="1:14" hidden="1">
      <c r="A216" s="121"/>
      <c r="B216" s="121"/>
      <c r="E216" s="88"/>
      <c r="F216" s="128"/>
      <c r="G216" s="56"/>
      <c r="J216" s="221"/>
      <c r="K216" s="221"/>
      <c r="L216" s="221"/>
      <c r="M216" s="221"/>
      <c r="N216" s="144"/>
    </row>
    <row r="217" spans="1:14" hidden="1">
      <c r="A217" s="121"/>
      <c r="B217" s="121"/>
      <c r="E217" s="88"/>
      <c r="F217" s="128"/>
      <c r="G217" s="56"/>
      <c r="J217" s="221"/>
      <c r="K217" s="221"/>
      <c r="L217" s="221"/>
      <c r="M217" s="221"/>
      <c r="N217" s="144"/>
    </row>
    <row r="218" spans="1:14" hidden="1">
      <c r="A218" s="121"/>
      <c r="B218" s="121"/>
      <c r="E218" s="88"/>
      <c r="F218" s="128"/>
      <c r="G218" s="56"/>
      <c r="J218" s="221"/>
      <c r="K218" s="221"/>
      <c r="L218" s="221"/>
      <c r="M218" s="221"/>
      <c r="N218" s="144"/>
    </row>
    <row r="219" spans="1:14" hidden="1">
      <c r="A219" s="121"/>
      <c r="B219" s="121"/>
      <c r="E219" s="88"/>
      <c r="F219" s="128"/>
      <c r="G219" s="56"/>
      <c r="J219" s="221"/>
      <c r="K219" s="221"/>
      <c r="L219" s="221"/>
      <c r="M219" s="221"/>
      <c r="N219" s="144"/>
    </row>
    <row r="220" spans="1:14" hidden="1">
      <c r="A220" s="121"/>
      <c r="B220" s="121"/>
      <c r="E220" s="88"/>
      <c r="F220" s="128"/>
      <c r="G220" s="56"/>
      <c r="J220" s="221"/>
      <c r="K220" s="221"/>
      <c r="L220" s="221"/>
      <c r="M220" s="221"/>
      <c r="N220" s="144"/>
    </row>
    <row r="221" spans="1:14" hidden="1">
      <c r="A221" s="121"/>
      <c r="B221" s="121"/>
      <c r="E221" s="88"/>
      <c r="F221" s="128"/>
      <c r="G221" s="56"/>
      <c r="J221" s="221"/>
      <c r="K221" s="221"/>
      <c r="L221" s="221"/>
      <c r="M221" s="221"/>
      <c r="N221" s="144"/>
    </row>
    <row r="222" spans="1:14" hidden="1">
      <c r="A222" s="121"/>
      <c r="B222" s="121"/>
      <c r="E222" s="88"/>
      <c r="F222" s="128"/>
      <c r="G222" s="56"/>
      <c r="J222" s="221"/>
      <c r="K222" s="221"/>
      <c r="L222" s="221"/>
      <c r="M222" s="221"/>
      <c r="N222" s="144"/>
    </row>
    <row r="223" spans="1:14" hidden="1">
      <c r="A223" s="121"/>
      <c r="B223" s="121"/>
      <c r="E223" s="88"/>
      <c r="F223" s="128"/>
      <c r="G223" s="56"/>
      <c r="J223" s="221"/>
      <c r="K223" s="221"/>
      <c r="L223" s="221"/>
      <c r="M223" s="221"/>
      <c r="N223" s="144"/>
    </row>
    <row r="224" spans="1:14" hidden="1">
      <c r="A224" s="121"/>
      <c r="B224" s="121"/>
      <c r="E224" s="88"/>
      <c r="F224" s="128"/>
      <c r="G224" s="56"/>
      <c r="J224" s="221"/>
      <c r="K224" s="221"/>
      <c r="L224" s="221"/>
      <c r="M224" s="221"/>
      <c r="N224" s="144"/>
    </row>
    <row r="225" spans="1:14" hidden="1">
      <c r="A225" s="121"/>
      <c r="B225" s="121"/>
      <c r="E225" s="88"/>
      <c r="F225" s="128"/>
      <c r="G225" s="56"/>
      <c r="J225" s="221"/>
      <c r="K225" s="221"/>
      <c r="L225" s="221"/>
      <c r="M225" s="221"/>
      <c r="N225" s="144"/>
    </row>
    <row r="226" spans="1:14" hidden="1">
      <c r="A226" s="121"/>
      <c r="B226" s="121"/>
      <c r="E226" s="88"/>
      <c r="F226" s="128"/>
      <c r="G226" s="56"/>
      <c r="J226" s="221"/>
      <c r="K226" s="221"/>
      <c r="L226" s="221"/>
      <c r="M226" s="221"/>
      <c r="N226" s="144"/>
    </row>
    <row r="227" spans="1:14" hidden="1">
      <c r="A227" s="121"/>
      <c r="B227" s="121"/>
      <c r="E227" s="88"/>
      <c r="F227" s="128"/>
      <c r="G227" s="56"/>
      <c r="J227" s="221"/>
      <c r="K227" s="221"/>
      <c r="L227" s="221"/>
      <c r="M227" s="221"/>
      <c r="N227" s="144"/>
    </row>
    <row r="228" spans="1:14" hidden="1">
      <c r="A228" s="121"/>
      <c r="B228" s="121"/>
      <c r="E228" s="88"/>
      <c r="F228" s="128"/>
      <c r="G228" s="56"/>
      <c r="J228" s="221"/>
      <c r="K228" s="221"/>
      <c r="L228" s="221"/>
      <c r="M228" s="221"/>
      <c r="N228" s="144"/>
    </row>
    <row r="229" spans="1:14" hidden="1">
      <c r="A229" s="121"/>
      <c r="B229" s="121"/>
      <c r="E229" s="88"/>
      <c r="F229" s="128"/>
      <c r="G229" s="56"/>
      <c r="J229" s="221"/>
      <c r="K229" s="221"/>
      <c r="L229" s="221"/>
      <c r="M229" s="221"/>
      <c r="N229" s="144"/>
    </row>
    <row r="230" spans="1:14" hidden="1">
      <c r="A230" s="121"/>
      <c r="B230" s="121"/>
      <c r="E230" s="88"/>
      <c r="F230" s="128"/>
      <c r="G230" s="56"/>
      <c r="J230" s="221"/>
      <c r="K230" s="221"/>
      <c r="L230" s="221"/>
      <c r="M230" s="221"/>
      <c r="N230" s="144"/>
    </row>
    <row r="231" spans="1:14" hidden="1">
      <c r="A231" s="121"/>
      <c r="B231" s="121"/>
      <c r="E231" s="88"/>
      <c r="F231" s="128"/>
      <c r="G231" s="56"/>
      <c r="J231" s="221"/>
      <c r="K231" s="221"/>
      <c r="L231" s="221"/>
      <c r="M231" s="221"/>
      <c r="N231" s="144"/>
    </row>
    <row r="232" spans="1:14" hidden="1">
      <c r="A232" s="121"/>
      <c r="B232" s="121"/>
      <c r="E232" s="88"/>
      <c r="F232" s="128"/>
      <c r="G232" s="56"/>
      <c r="J232" s="221"/>
      <c r="K232" s="221"/>
      <c r="L232" s="221"/>
      <c r="M232" s="221"/>
      <c r="N232" s="144"/>
    </row>
    <row r="233" spans="1:14" hidden="1">
      <c r="A233" s="121"/>
      <c r="B233" s="121"/>
      <c r="E233" s="88"/>
      <c r="F233" s="128"/>
      <c r="G233" s="56"/>
      <c r="J233" s="221"/>
      <c r="K233" s="221"/>
      <c r="L233" s="221"/>
      <c r="M233" s="221"/>
      <c r="N233" s="144"/>
    </row>
    <row r="234" spans="1:14" hidden="1">
      <c r="A234" s="121"/>
      <c r="B234" s="121"/>
      <c r="E234" s="88"/>
      <c r="F234" s="128"/>
      <c r="G234" s="56"/>
      <c r="J234" s="221"/>
      <c r="K234" s="221"/>
      <c r="L234" s="221"/>
      <c r="M234" s="221"/>
      <c r="N234" s="144"/>
    </row>
    <row r="235" spans="1:14" hidden="1">
      <c r="A235" s="121"/>
      <c r="B235" s="121"/>
      <c r="E235" s="88"/>
      <c r="F235" s="128"/>
      <c r="G235" s="56"/>
      <c r="J235" s="221"/>
      <c r="K235" s="221"/>
      <c r="L235" s="221"/>
      <c r="M235" s="221"/>
      <c r="N235" s="144"/>
    </row>
    <row r="236" spans="1:14" hidden="1">
      <c r="A236" s="121"/>
      <c r="B236" s="121"/>
      <c r="E236" s="88"/>
      <c r="F236" s="128"/>
      <c r="G236" s="56"/>
      <c r="J236" s="221"/>
      <c r="K236" s="221"/>
      <c r="L236" s="221"/>
      <c r="M236" s="221"/>
      <c r="N236" s="144"/>
    </row>
    <row r="237" spans="1:14" hidden="1">
      <c r="A237" s="121"/>
      <c r="B237" s="121"/>
      <c r="E237" s="88"/>
      <c r="F237" s="128"/>
      <c r="G237" s="56"/>
      <c r="J237" s="221"/>
      <c r="K237" s="221"/>
      <c r="L237" s="221"/>
      <c r="M237" s="221"/>
      <c r="N237" s="144"/>
    </row>
    <row r="238" spans="1:14" hidden="1">
      <c r="A238" s="121"/>
      <c r="B238" s="121"/>
      <c r="E238" s="88"/>
      <c r="F238" s="128"/>
      <c r="G238" s="56"/>
      <c r="J238" s="221"/>
      <c r="K238" s="221"/>
      <c r="L238" s="221"/>
      <c r="M238" s="221"/>
      <c r="N238" s="144"/>
    </row>
    <row r="239" spans="1:14" hidden="1">
      <c r="A239" s="121"/>
      <c r="B239" s="121"/>
      <c r="E239" s="88"/>
      <c r="F239" s="128"/>
      <c r="G239" s="56"/>
      <c r="J239" s="221"/>
      <c r="K239" s="221"/>
      <c r="L239" s="221"/>
      <c r="M239" s="221"/>
      <c r="N239" s="144"/>
    </row>
    <row r="240" spans="1:14" hidden="1">
      <c r="A240" s="121"/>
      <c r="B240" s="121"/>
      <c r="E240" s="88"/>
      <c r="F240" s="128"/>
      <c r="G240" s="56"/>
      <c r="J240" s="221"/>
      <c r="K240" s="221"/>
      <c r="L240" s="221"/>
      <c r="M240" s="221"/>
      <c r="N240" s="144"/>
    </row>
    <row r="241" spans="1:14" hidden="1">
      <c r="A241" s="121"/>
      <c r="B241" s="121"/>
      <c r="E241" s="88"/>
      <c r="F241" s="128"/>
      <c r="G241" s="56"/>
      <c r="J241" s="221"/>
      <c r="K241" s="221"/>
      <c r="L241" s="221"/>
      <c r="M241" s="221"/>
      <c r="N241" s="144"/>
    </row>
    <row r="242" spans="1:14" hidden="1">
      <c r="A242" s="121"/>
      <c r="B242" s="121"/>
      <c r="E242" s="88"/>
      <c r="F242" s="128"/>
      <c r="G242" s="56"/>
      <c r="J242" s="221"/>
      <c r="K242" s="221"/>
      <c r="L242" s="221"/>
      <c r="M242" s="221"/>
      <c r="N242" s="144"/>
    </row>
    <row r="243" spans="1:14" hidden="1">
      <c r="A243" s="121"/>
      <c r="B243" s="121"/>
      <c r="E243" s="88"/>
      <c r="F243" s="128"/>
      <c r="G243" s="56"/>
      <c r="J243" s="221"/>
      <c r="K243" s="221"/>
      <c r="L243" s="221"/>
      <c r="M243" s="221"/>
      <c r="N243" s="144"/>
    </row>
    <row r="244" spans="1:14" hidden="1">
      <c r="A244" s="121"/>
      <c r="B244" s="121"/>
      <c r="E244" s="88"/>
      <c r="F244" s="128"/>
      <c r="G244" s="56"/>
      <c r="J244" s="221"/>
      <c r="K244" s="221"/>
      <c r="L244" s="221"/>
      <c r="M244" s="221"/>
      <c r="N244" s="144"/>
    </row>
    <row r="245" spans="1:14" hidden="1">
      <c r="A245" s="121"/>
      <c r="B245" s="121"/>
      <c r="E245" s="88"/>
      <c r="F245" s="128"/>
      <c r="G245" s="56"/>
      <c r="J245" s="221"/>
      <c r="K245" s="221"/>
      <c r="L245" s="221"/>
      <c r="M245" s="221"/>
      <c r="N245" s="144"/>
    </row>
    <row r="246" spans="1:14" hidden="1">
      <c r="A246" s="121"/>
      <c r="B246" s="121"/>
      <c r="E246" s="88"/>
      <c r="F246" s="128"/>
      <c r="G246" s="56"/>
      <c r="J246" s="221"/>
      <c r="K246" s="221"/>
      <c r="L246" s="221"/>
      <c r="M246" s="221"/>
      <c r="N246" s="144"/>
    </row>
    <row r="247" spans="1:14" hidden="1">
      <c r="A247" s="121"/>
      <c r="B247" s="121"/>
      <c r="E247" s="88"/>
      <c r="F247" s="128"/>
      <c r="G247" s="56"/>
      <c r="J247" s="221"/>
      <c r="K247" s="221"/>
      <c r="L247" s="221"/>
      <c r="M247" s="221"/>
      <c r="N247" s="144"/>
    </row>
    <row r="248" spans="1:14" hidden="1">
      <c r="A248" s="121"/>
      <c r="B248" s="121"/>
      <c r="E248" s="88"/>
      <c r="F248" s="128"/>
      <c r="G248" s="56"/>
      <c r="J248" s="221"/>
      <c r="K248" s="221"/>
      <c r="L248" s="221"/>
      <c r="M248" s="221"/>
      <c r="N248" s="144"/>
    </row>
    <row r="249" spans="1:14" hidden="1">
      <c r="A249" s="121"/>
      <c r="B249" s="121"/>
      <c r="E249" s="88"/>
      <c r="F249" s="128"/>
      <c r="G249" s="56"/>
      <c r="J249" s="221"/>
      <c r="K249" s="221"/>
      <c r="L249" s="221"/>
      <c r="M249" s="221"/>
      <c r="N249" s="144"/>
    </row>
    <row r="250" spans="1:14" hidden="1">
      <c r="A250" s="121"/>
      <c r="B250" s="121"/>
      <c r="E250" s="88"/>
      <c r="F250" s="128"/>
      <c r="G250" s="56"/>
      <c r="J250" s="221"/>
      <c r="K250" s="221"/>
      <c r="L250" s="221"/>
      <c r="M250" s="221"/>
      <c r="N250" s="144"/>
    </row>
    <row r="251" spans="1:14" hidden="1">
      <c r="A251" s="121"/>
      <c r="B251" s="121"/>
      <c r="E251" s="88"/>
      <c r="F251" s="128"/>
      <c r="G251" s="56"/>
      <c r="J251" s="221"/>
      <c r="K251" s="221"/>
      <c r="L251" s="221"/>
      <c r="M251" s="221"/>
      <c r="N251" s="144"/>
    </row>
    <row r="252" spans="1:14" hidden="1">
      <c r="A252" s="121"/>
      <c r="B252" s="121"/>
      <c r="E252" s="88"/>
      <c r="F252" s="128"/>
      <c r="G252" s="56"/>
      <c r="J252" s="221"/>
      <c r="K252" s="221"/>
      <c r="L252" s="221"/>
      <c r="M252" s="221"/>
      <c r="N252" s="144"/>
    </row>
    <row r="253" spans="1:14" hidden="1">
      <c r="A253" s="121"/>
      <c r="B253" s="121"/>
      <c r="E253" s="88"/>
      <c r="F253" s="128"/>
      <c r="G253" s="56"/>
      <c r="J253" s="221"/>
      <c r="K253" s="221"/>
      <c r="L253" s="221"/>
      <c r="M253" s="221"/>
      <c r="N253" s="144"/>
    </row>
    <row r="254" spans="1:14" hidden="1">
      <c r="A254" s="121"/>
      <c r="B254" s="121"/>
      <c r="E254" s="88"/>
      <c r="F254" s="128"/>
      <c r="G254" s="56"/>
      <c r="J254" s="221"/>
      <c r="K254" s="221"/>
      <c r="L254" s="221"/>
      <c r="M254" s="221"/>
      <c r="N254" s="144"/>
    </row>
    <row r="255" spans="1:14" hidden="1">
      <c r="A255" s="121"/>
      <c r="B255" s="121"/>
      <c r="E255" s="88"/>
      <c r="F255" s="128"/>
      <c r="G255" s="56"/>
      <c r="J255" s="221"/>
      <c r="K255" s="221"/>
      <c r="L255" s="221"/>
      <c r="M255" s="221"/>
      <c r="N255" s="144"/>
    </row>
    <row r="256" spans="1:14" hidden="1">
      <c r="A256" s="121"/>
      <c r="B256" s="121"/>
      <c r="E256" s="88"/>
      <c r="F256" s="128"/>
      <c r="G256" s="56"/>
      <c r="J256" s="221"/>
      <c r="K256" s="221"/>
      <c r="L256" s="221"/>
      <c r="M256" s="221"/>
      <c r="N256" s="144"/>
    </row>
    <row r="257" spans="1:14" hidden="1">
      <c r="A257" s="121"/>
      <c r="B257" s="121"/>
      <c r="E257" s="88"/>
      <c r="F257" s="128"/>
      <c r="G257" s="56"/>
      <c r="J257" s="221"/>
      <c r="K257" s="221"/>
      <c r="L257" s="221"/>
      <c r="M257" s="221"/>
      <c r="N257" s="144"/>
    </row>
    <row r="258" spans="1:14" hidden="1">
      <c r="A258" s="121"/>
      <c r="B258" s="121"/>
      <c r="E258" s="88"/>
      <c r="F258" s="128"/>
      <c r="G258" s="56"/>
      <c r="J258" s="221"/>
      <c r="K258" s="221"/>
      <c r="L258" s="221"/>
      <c r="M258" s="221"/>
      <c r="N258" s="144"/>
    </row>
    <row r="259" spans="1:14" hidden="1">
      <c r="A259" s="121"/>
      <c r="B259" s="121"/>
      <c r="E259" s="88"/>
      <c r="F259" s="128"/>
      <c r="G259" s="56"/>
      <c r="J259" s="221"/>
      <c r="K259" s="221"/>
      <c r="L259" s="221"/>
      <c r="M259" s="221"/>
      <c r="N259" s="144"/>
    </row>
    <row r="260" spans="1:14" hidden="1">
      <c r="A260" s="121"/>
      <c r="B260" s="121"/>
      <c r="E260" s="88"/>
      <c r="F260" s="128"/>
      <c r="G260" s="56"/>
      <c r="J260" s="221"/>
      <c r="K260" s="221"/>
      <c r="L260" s="221"/>
      <c r="M260" s="221"/>
      <c r="N260" s="144"/>
    </row>
    <row r="261" spans="1:14" hidden="1">
      <c r="A261" s="121"/>
      <c r="B261" s="121"/>
      <c r="E261" s="88"/>
      <c r="F261" s="128"/>
      <c r="G261" s="56"/>
      <c r="J261" s="221"/>
      <c r="K261" s="221"/>
      <c r="L261" s="221"/>
      <c r="M261" s="221"/>
      <c r="N261" s="144"/>
    </row>
    <row r="262" spans="1:14" hidden="1">
      <c r="A262" s="121"/>
      <c r="B262" s="121"/>
      <c r="E262" s="88"/>
      <c r="F262" s="128"/>
      <c r="G262" s="56"/>
      <c r="J262" s="221"/>
      <c r="K262" s="221"/>
      <c r="L262" s="221"/>
      <c r="M262" s="221"/>
      <c r="N262" s="144"/>
    </row>
    <row r="263" spans="1:14" hidden="1">
      <c r="A263" s="121"/>
      <c r="B263" s="121"/>
      <c r="E263" s="88"/>
      <c r="F263" s="128"/>
      <c r="G263" s="56"/>
      <c r="J263" s="221"/>
      <c r="K263" s="221"/>
      <c r="L263" s="221"/>
      <c r="M263" s="221"/>
      <c r="N263" s="144"/>
    </row>
    <row r="264" spans="1:14" hidden="1">
      <c r="A264" s="121"/>
      <c r="B264" s="121"/>
      <c r="E264" s="88"/>
      <c r="F264" s="128"/>
      <c r="G264" s="56"/>
      <c r="J264" s="221"/>
      <c r="K264" s="221"/>
      <c r="L264" s="221"/>
      <c r="M264" s="221"/>
      <c r="N264" s="144"/>
    </row>
    <row r="265" spans="1:14" hidden="1">
      <c r="A265" s="121"/>
      <c r="B265" s="121"/>
      <c r="E265" s="88"/>
      <c r="F265" s="128"/>
      <c r="G265" s="56"/>
      <c r="J265" s="221"/>
      <c r="K265" s="221"/>
      <c r="L265" s="221"/>
      <c r="M265" s="221"/>
      <c r="N265" s="144"/>
    </row>
    <row r="266" spans="1:14" hidden="1">
      <c r="A266" s="121"/>
      <c r="B266" s="121"/>
      <c r="E266" s="88"/>
      <c r="F266" s="128"/>
      <c r="G266" s="56"/>
      <c r="J266" s="221"/>
      <c r="K266" s="221"/>
      <c r="L266" s="221"/>
      <c r="M266" s="221"/>
      <c r="N266" s="144"/>
    </row>
    <row r="267" spans="1:14" hidden="1">
      <c r="A267" s="121"/>
      <c r="B267" s="121"/>
      <c r="E267" s="88"/>
      <c r="F267" s="128"/>
      <c r="G267" s="56"/>
      <c r="J267" s="221"/>
      <c r="K267" s="221"/>
      <c r="L267" s="221"/>
      <c r="M267" s="221"/>
      <c r="N267" s="144"/>
    </row>
    <row r="268" spans="1:14" hidden="1">
      <c r="A268" s="121"/>
      <c r="B268" s="121"/>
      <c r="E268" s="88"/>
      <c r="F268" s="128"/>
      <c r="G268" s="56"/>
      <c r="J268" s="221"/>
      <c r="K268" s="221"/>
      <c r="L268" s="221"/>
      <c r="M268" s="221"/>
      <c r="N268" s="144"/>
    </row>
    <row r="269" spans="1:14" hidden="1">
      <c r="A269" s="121"/>
      <c r="B269" s="121"/>
      <c r="E269" s="88"/>
      <c r="F269" s="128"/>
      <c r="G269" s="56"/>
      <c r="J269" s="221"/>
      <c r="K269" s="221"/>
      <c r="L269" s="221"/>
      <c r="M269" s="221"/>
      <c r="N269" s="144"/>
    </row>
    <row r="270" spans="1:14" hidden="1">
      <c r="A270" s="121"/>
      <c r="B270" s="121"/>
      <c r="E270" s="88"/>
      <c r="F270" s="128"/>
      <c r="G270" s="56"/>
      <c r="J270" s="221"/>
      <c r="K270" s="221"/>
      <c r="L270" s="221"/>
      <c r="M270" s="221"/>
      <c r="N270" s="144"/>
    </row>
    <row r="271" spans="1:14" hidden="1">
      <c r="A271" s="121"/>
      <c r="B271" s="121"/>
      <c r="E271" s="88"/>
      <c r="F271" s="128"/>
      <c r="G271" s="56"/>
      <c r="J271" s="221"/>
      <c r="K271" s="221"/>
      <c r="L271" s="221"/>
      <c r="M271" s="221"/>
      <c r="N271" s="144"/>
    </row>
    <row r="272" spans="1:14" hidden="1">
      <c r="A272" s="121"/>
      <c r="B272" s="121"/>
      <c r="E272" s="88"/>
      <c r="F272" s="128"/>
      <c r="G272" s="56"/>
      <c r="J272" s="221"/>
      <c r="K272" s="221"/>
      <c r="L272" s="221"/>
      <c r="M272" s="221"/>
      <c r="N272" s="144"/>
    </row>
    <row r="273" spans="1:14" hidden="1">
      <c r="A273" s="121"/>
      <c r="B273" s="121"/>
      <c r="E273" s="88"/>
      <c r="F273" s="128"/>
      <c r="G273" s="56"/>
      <c r="J273" s="221"/>
      <c r="K273" s="221"/>
      <c r="L273" s="221"/>
      <c r="M273" s="221"/>
      <c r="N273" s="144"/>
    </row>
    <row r="274" spans="1:14" hidden="1">
      <c r="A274" s="121"/>
      <c r="B274" s="121"/>
      <c r="E274" s="88"/>
      <c r="F274" s="128"/>
      <c r="G274" s="56"/>
      <c r="J274" s="221"/>
      <c r="K274" s="221"/>
      <c r="L274" s="221"/>
      <c r="M274" s="221"/>
      <c r="N274" s="144"/>
    </row>
    <row r="275" spans="1:14" hidden="1">
      <c r="A275" s="121"/>
      <c r="B275" s="121"/>
      <c r="E275" s="88"/>
      <c r="F275" s="128"/>
      <c r="G275" s="56"/>
      <c r="J275" s="221"/>
      <c r="K275" s="221"/>
      <c r="L275" s="221"/>
      <c r="M275" s="221"/>
      <c r="N275" s="144"/>
    </row>
    <row r="276" spans="1:14" hidden="1">
      <c r="A276" s="121"/>
      <c r="B276" s="121"/>
      <c r="E276" s="88"/>
      <c r="F276" s="128"/>
      <c r="G276" s="56"/>
      <c r="J276" s="221"/>
      <c r="K276" s="221"/>
      <c r="L276" s="221"/>
      <c r="M276" s="221"/>
      <c r="N276" s="144"/>
    </row>
    <row r="277" spans="1:14" hidden="1">
      <c r="A277" s="121"/>
      <c r="B277" s="121"/>
      <c r="E277" s="88"/>
      <c r="F277" s="128"/>
      <c r="G277" s="56"/>
      <c r="J277" s="221"/>
      <c r="K277" s="221"/>
      <c r="L277" s="221"/>
      <c r="M277" s="221"/>
      <c r="N277" s="144"/>
    </row>
    <row r="278" spans="1:14" hidden="1">
      <c r="A278" s="121"/>
      <c r="B278" s="121"/>
      <c r="E278" s="88"/>
      <c r="F278" s="128"/>
      <c r="G278" s="56"/>
      <c r="J278" s="221"/>
      <c r="K278" s="221"/>
      <c r="L278" s="221"/>
      <c r="M278" s="221"/>
      <c r="N278" s="144"/>
    </row>
    <row r="279" spans="1:14" hidden="1">
      <c r="A279" s="121"/>
      <c r="B279" s="121"/>
      <c r="E279" s="88"/>
      <c r="F279" s="128"/>
      <c r="G279" s="56"/>
      <c r="J279" s="221"/>
      <c r="K279" s="221"/>
      <c r="L279" s="221"/>
      <c r="M279" s="221"/>
      <c r="N279" s="144"/>
    </row>
    <row r="280" spans="1:14" hidden="1">
      <c r="A280" s="121"/>
      <c r="B280" s="121"/>
      <c r="E280" s="88"/>
      <c r="F280" s="128"/>
      <c r="G280" s="56"/>
      <c r="J280" s="221"/>
      <c r="K280" s="221"/>
      <c r="L280" s="221"/>
      <c r="M280" s="221"/>
      <c r="N280" s="144"/>
    </row>
    <row r="281" spans="1:14" hidden="1">
      <c r="A281" s="121"/>
      <c r="B281" s="121"/>
      <c r="D281" s="121"/>
      <c r="E281" s="88"/>
      <c r="F281" s="128"/>
      <c r="G281" s="56"/>
      <c r="J281" s="221"/>
      <c r="K281" s="221"/>
      <c r="L281" s="221"/>
      <c r="M281" s="221"/>
      <c r="N281" s="144"/>
    </row>
    <row r="282" spans="1:14" hidden="1">
      <c r="A282" s="121"/>
      <c r="B282" s="121"/>
      <c r="D282" s="121"/>
      <c r="E282" s="88"/>
      <c r="F282" s="128"/>
      <c r="G282" s="56"/>
      <c r="J282" s="221"/>
      <c r="K282" s="221"/>
      <c r="L282" s="221"/>
      <c r="M282" s="221"/>
      <c r="N282" s="144"/>
    </row>
    <row r="283" spans="1:14" hidden="1">
      <c r="A283" s="121"/>
      <c r="B283" s="121"/>
      <c r="D283" s="121"/>
      <c r="E283" s="88"/>
      <c r="F283" s="128"/>
      <c r="G283" s="56"/>
      <c r="J283" s="221"/>
      <c r="K283" s="221"/>
      <c r="L283" s="221"/>
      <c r="M283" s="221"/>
      <c r="N283" s="144"/>
    </row>
    <row r="284" spans="1:14" hidden="1">
      <c r="A284" s="121"/>
      <c r="B284" s="121"/>
      <c r="D284" s="121"/>
      <c r="E284" s="88"/>
      <c r="F284" s="128"/>
      <c r="G284" s="56"/>
      <c r="J284" s="221"/>
      <c r="K284" s="221"/>
      <c r="L284" s="221"/>
      <c r="M284" s="221"/>
      <c r="N284" s="144"/>
    </row>
    <row r="285" spans="1:14" hidden="1">
      <c r="A285" s="121"/>
      <c r="B285" s="121"/>
      <c r="D285" s="121"/>
      <c r="E285" s="88"/>
      <c r="F285" s="128"/>
      <c r="G285" s="56"/>
      <c r="J285" s="221"/>
      <c r="K285" s="221"/>
      <c r="L285" s="221"/>
      <c r="M285" s="221"/>
      <c r="N285" s="144"/>
    </row>
    <row r="286" spans="1:14" hidden="1">
      <c r="A286" s="121"/>
      <c r="B286" s="121"/>
      <c r="D286" s="121"/>
      <c r="E286" s="88"/>
      <c r="F286" s="128"/>
      <c r="G286" s="56"/>
      <c r="J286" s="221"/>
      <c r="K286" s="221"/>
      <c r="L286" s="221"/>
      <c r="M286" s="221"/>
      <c r="N286" s="144"/>
    </row>
    <row r="287" spans="1:14" hidden="1">
      <c r="A287" s="121"/>
      <c r="B287" s="121"/>
      <c r="D287" s="121"/>
      <c r="E287" s="88"/>
      <c r="F287" s="128"/>
      <c r="G287" s="56"/>
      <c r="J287" s="221"/>
      <c r="K287" s="221"/>
      <c r="L287" s="221"/>
      <c r="M287" s="221"/>
      <c r="N287" s="144"/>
    </row>
    <row r="288" spans="1:14" hidden="1">
      <c r="A288" s="121"/>
      <c r="B288" s="121"/>
      <c r="D288" s="121"/>
      <c r="E288" s="88"/>
      <c r="F288" s="128"/>
      <c r="G288" s="56"/>
      <c r="J288" s="221"/>
      <c r="K288" s="221"/>
      <c r="L288" s="221"/>
      <c r="M288" s="221"/>
      <c r="N288" s="144"/>
    </row>
    <row r="289" spans="1:14" hidden="1">
      <c r="A289" s="121"/>
      <c r="B289" s="121"/>
      <c r="D289" s="121"/>
      <c r="E289" s="88"/>
      <c r="F289" s="128"/>
      <c r="G289" s="56"/>
      <c r="J289" s="221"/>
      <c r="K289" s="221"/>
      <c r="L289" s="221"/>
      <c r="M289" s="221"/>
      <c r="N289" s="144"/>
    </row>
    <row r="290" spans="1:14" hidden="1">
      <c r="A290" s="121"/>
      <c r="B290" s="121"/>
      <c r="D290" s="121"/>
      <c r="E290" s="88"/>
      <c r="F290" s="128"/>
      <c r="G290" s="56"/>
      <c r="J290" s="221"/>
      <c r="K290" s="221"/>
      <c r="L290" s="221"/>
      <c r="M290" s="221"/>
      <c r="N290" s="144"/>
    </row>
    <row r="291" spans="1:14" hidden="1">
      <c r="A291" s="121"/>
      <c r="B291" s="121"/>
      <c r="D291" s="121"/>
      <c r="E291" s="88"/>
      <c r="F291" s="128"/>
      <c r="G291" s="56"/>
      <c r="J291" s="221"/>
      <c r="K291" s="221"/>
      <c r="L291" s="221"/>
      <c r="M291" s="221"/>
      <c r="N291" s="144"/>
    </row>
    <row r="292" spans="1:14" hidden="1">
      <c r="A292" s="121"/>
      <c r="B292" s="121"/>
      <c r="D292" s="121"/>
      <c r="E292" s="88"/>
      <c r="F292" s="128"/>
      <c r="G292" s="56"/>
      <c r="J292" s="221"/>
      <c r="K292" s="221"/>
      <c r="L292" s="221"/>
      <c r="M292" s="221"/>
      <c r="N292" s="144"/>
    </row>
    <row r="293" spans="1:14" hidden="1">
      <c r="A293" s="121"/>
      <c r="B293" s="121"/>
      <c r="D293" s="121"/>
      <c r="E293" s="88"/>
      <c r="F293" s="128"/>
      <c r="G293" s="56"/>
      <c r="J293" s="221"/>
      <c r="K293" s="221"/>
      <c r="L293" s="221"/>
      <c r="M293" s="221"/>
      <c r="N293" s="144"/>
    </row>
    <row r="294" spans="1:14" hidden="1">
      <c r="A294" s="121"/>
      <c r="B294" s="121"/>
      <c r="D294" s="121"/>
      <c r="E294" s="88"/>
      <c r="F294" s="128"/>
      <c r="G294" s="56"/>
      <c r="J294" s="221"/>
      <c r="K294" s="221"/>
      <c r="L294" s="221"/>
      <c r="M294" s="221"/>
      <c r="N294" s="144"/>
    </row>
    <row r="295" spans="1:14" hidden="1">
      <c r="A295" s="121"/>
      <c r="B295" s="121"/>
      <c r="D295" s="121"/>
      <c r="E295" s="88"/>
      <c r="F295" s="128"/>
      <c r="G295" s="56"/>
      <c r="J295" s="221"/>
      <c r="K295" s="221"/>
      <c r="L295" s="221"/>
      <c r="M295" s="221"/>
      <c r="N295" s="144"/>
    </row>
    <row r="296" spans="1:14" hidden="1">
      <c r="A296" s="121"/>
      <c r="B296" s="121"/>
      <c r="D296" s="121"/>
      <c r="E296" s="88"/>
      <c r="F296" s="128"/>
      <c r="G296" s="56"/>
      <c r="J296" s="221"/>
      <c r="K296" s="221"/>
      <c r="L296" s="221"/>
      <c r="M296" s="221"/>
      <c r="N296" s="144"/>
    </row>
    <row r="297" spans="1:14" hidden="1">
      <c r="A297" s="121"/>
      <c r="B297" s="121"/>
      <c r="D297" s="121"/>
      <c r="E297" s="88"/>
      <c r="F297" s="128"/>
      <c r="G297" s="56"/>
      <c r="J297" s="221"/>
      <c r="K297" s="221"/>
      <c r="L297" s="221"/>
      <c r="M297" s="221"/>
      <c r="N297" s="144"/>
    </row>
    <row r="298" spans="1:14" hidden="1">
      <c r="A298" s="121"/>
      <c r="B298" s="121"/>
      <c r="D298" s="121"/>
      <c r="E298" s="88"/>
      <c r="F298" s="128"/>
      <c r="G298" s="56"/>
      <c r="J298" s="221"/>
      <c r="K298" s="221"/>
      <c r="L298" s="221"/>
      <c r="M298" s="221"/>
      <c r="N298" s="144"/>
    </row>
    <row r="299" spans="1:14" hidden="1">
      <c r="A299" s="121"/>
      <c r="B299" s="121"/>
      <c r="D299" s="121"/>
      <c r="E299" s="88"/>
      <c r="F299" s="128"/>
      <c r="G299" s="56"/>
      <c r="J299" s="221"/>
      <c r="K299" s="221"/>
      <c r="L299" s="221"/>
      <c r="M299" s="221"/>
      <c r="N299" s="144"/>
    </row>
    <row r="300" spans="1:14" hidden="1">
      <c r="A300" s="121"/>
      <c r="B300" s="121"/>
      <c r="D300" s="121"/>
      <c r="E300" s="88"/>
      <c r="F300" s="128"/>
      <c r="G300" s="56"/>
      <c r="J300" s="221"/>
      <c r="K300" s="221"/>
      <c r="L300" s="221"/>
      <c r="M300" s="221"/>
      <c r="N300" s="144"/>
    </row>
    <row r="301" spans="1:14" hidden="1">
      <c r="A301" s="121"/>
      <c r="B301" s="121"/>
      <c r="D301" s="121"/>
      <c r="E301" s="88"/>
      <c r="F301" s="128"/>
      <c r="G301" s="56"/>
      <c r="J301" s="221"/>
      <c r="K301" s="221"/>
      <c r="L301" s="221"/>
      <c r="M301" s="221"/>
      <c r="N301" s="144"/>
    </row>
    <row r="302" spans="1:14" hidden="1">
      <c r="A302" s="121"/>
      <c r="B302" s="121"/>
      <c r="D302" s="121"/>
      <c r="E302" s="88"/>
      <c r="F302" s="128"/>
      <c r="G302" s="56"/>
      <c r="J302" s="221"/>
      <c r="K302" s="221"/>
      <c r="L302" s="221"/>
      <c r="M302" s="221"/>
      <c r="N302" s="144"/>
    </row>
    <row r="303" spans="1:14" hidden="1">
      <c r="A303" s="121"/>
      <c r="B303" s="121"/>
      <c r="D303" s="121"/>
      <c r="E303" s="88"/>
      <c r="F303" s="128"/>
      <c r="G303" s="56"/>
      <c r="J303" s="221"/>
      <c r="K303" s="221"/>
      <c r="L303" s="221"/>
      <c r="M303" s="221"/>
      <c r="N303" s="144"/>
    </row>
    <row r="304" spans="1:14" hidden="1">
      <c r="A304" s="121"/>
      <c r="B304" s="121"/>
      <c r="D304" s="121"/>
      <c r="E304" s="88"/>
      <c r="F304" s="128"/>
      <c r="G304" s="56"/>
      <c r="J304" s="221"/>
      <c r="K304" s="221"/>
      <c r="L304" s="221"/>
      <c r="M304" s="221"/>
      <c r="N304" s="144"/>
    </row>
    <row r="305" spans="1:14" hidden="1">
      <c r="A305" s="121"/>
      <c r="B305" s="121"/>
      <c r="D305" s="121"/>
      <c r="E305" s="88"/>
      <c r="F305" s="128"/>
      <c r="G305" s="56"/>
      <c r="J305" s="221"/>
      <c r="K305" s="221"/>
      <c r="L305" s="221"/>
      <c r="M305" s="221"/>
      <c r="N305" s="144"/>
    </row>
    <row r="306" spans="1:14" hidden="1">
      <c r="A306" s="121"/>
      <c r="B306" s="121"/>
      <c r="D306" s="121"/>
      <c r="E306" s="88"/>
      <c r="F306" s="128"/>
      <c r="G306" s="56"/>
      <c r="J306" s="221"/>
      <c r="K306" s="221"/>
      <c r="L306" s="221"/>
      <c r="M306" s="221"/>
      <c r="N306" s="144"/>
    </row>
    <row r="307" spans="1:14" hidden="1">
      <c r="A307" s="121"/>
      <c r="B307" s="121"/>
      <c r="D307" s="121"/>
      <c r="E307" s="88"/>
      <c r="F307" s="128"/>
      <c r="G307" s="56"/>
      <c r="J307" s="221"/>
      <c r="K307" s="221"/>
      <c r="L307" s="221"/>
      <c r="M307" s="221"/>
      <c r="N307" s="144"/>
    </row>
    <row r="308" spans="1:14" hidden="1">
      <c r="A308" s="121"/>
      <c r="B308" s="121"/>
      <c r="D308" s="121"/>
      <c r="E308" s="88"/>
      <c r="F308" s="128"/>
      <c r="G308" s="56"/>
      <c r="J308" s="221"/>
      <c r="K308" s="221"/>
      <c r="L308" s="221"/>
      <c r="M308" s="221"/>
      <c r="N308" s="144"/>
    </row>
    <row r="309" spans="1:14" hidden="1">
      <c r="A309" s="121"/>
      <c r="B309" s="121"/>
      <c r="D309" s="121"/>
      <c r="E309" s="88"/>
      <c r="F309" s="128"/>
      <c r="G309" s="56"/>
      <c r="J309" s="221"/>
      <c r="K309" s="221"/>
      <c r="L309" s="221"/>
      <c r="M309" s="221"/>
      <c r="N309" s="144"/>
    </row>
    <row r="310" spans="1:14" hidden="1">
      <c r="A310" s="121"/>
      <c r="B310" s="121"/>
      <c r="D310" s="121"/>
      <c r="E310" s="88"/>
      <c r="F310" s="128"/>
      <c r="G310" s="56"/>
      <c r="J310" s="221"/>
      <c r="K310" s="221"/>
      <c r="L310" s="221"/>
      <c r="M310" s="221"/>
      <c r="N310" s="144"/>
    </row>
    <row r="311" spans="1:14" hidden="1">
      <c r="A311" s="121"/>
      <c r="B311" s="121"/>
      <c r="D311" s="121"/>
      <c r="E311" s="88"/>
      <c r="F311" s="128"/>
      <c r="G311" s="56"/>
      <c r="J311" s="221"/>
      <c r="K311" s="221"/>
      <c r="L311" s="221"/>
      <c r="M311" s="221"/>
      <c r="N311" s="144"/>
    </row>
    <row r="312" spans="1:14" hidden="1">
      <c r="A312" s="121"/>
      <c r="B312" s="121"/>
      <c r="D312" s="121"/>
      <c r="E312" s="88"/>
      <c r="F312" s="128"/>
      <c r="G312" s="56"/>
      <c r="J312" s="221"/>
      <c r="K312" s="221"/>
      <c r="L312" s="221"/>
      <c r="M312" s="221"/>
      <c r="N312" s="144"/>
    </row>
    <row r="313" spans="1:14" hidden="1">
      <c r="A313" s="121"/>
      <c r="B313" s="121"/>
      <c r="D313" s="121"/>
      <c r="E313" s="88"/>
      <c r="F313" s="128"/>
      <c r="G313" s="56"/>
      <c r="J313" s="221"/>
      <c r="K313" s="221"/>
      <c r="L313" s="221"/>
      <c r="M313" s="221"/>
      <c r="N313" s="144"/>
    </row>
    <row r="314" spans="1:14" hidden="1">
      <c r="A314" s="121"/>
      <c r="B314" s="121"/>
      <c r="D314" s="121"/>
      <c r="E314" s="88"/>
      <c r="F314" s="128"/>
      <c r="G314" s="56"/>
      <c r="J314" s="221"/>
      <c r="K314" s="221"/>
      <c r="L314" s="221"/>
      <c r="M314" s="221"/>
      <c r="N314" s="144"/>
    </row>
    <row r="315" spans="1:14" hidden="1">
      <c r="A315" s="121"/>
      <c r="B315" s="121"/>
      <c r="D315" s="121"/>
      <c r="E315" s="88"/>
      <c r="F315" s="128"/>
      <c r="G315" s="56"/>
      <c r="J315" s="221"/>
      <c r="K315" s="221"/>
      <c r="L315" s="221"/>
      <c r="M315" s="221"/>
      <c r="N315" s="144"/>
    </row>
    <row r="316" spans="1:14" hidden="1">
      <c r="A316" s="121"/>
      <c r="B316" s="121"/>
      <c r="D316" s="121"/>
      <c r="E316" s="88"/>
      <c r="F316" s="128"/>
      <c r="G316" s="56"/>
      <c r="J316" s="221"/>
      <c r="K316" s="221"/>
      <c r="L316" s="221"/>
      <c r="M316" s="221"/>
      <c r="N316" s="144"/>
    </row>
    <row r="317" spans="1:14" hidden="1">
      <c r="A317" s="121"/>
      <c r="B317" s="121"/>
      <c r="D317" s="121"/>
      <c r="E317" s="88"/>
      <c r="F317" s="128"/>
      <c r="G317" s="56"/>
      <c r="J317" s="221"/>
      <c r="K317" s="221"/>
      <c r="L317" s="221"/>
      <c r="M317" s="221"/>
      <c r="N317" s="144"/>
    </row>
    <row r="318" spans="1:14" hidden="1">
      <c r="A318" s="121"/>
      <c r="B318" s="121"/>
      <c r="D318" s="121"/>
      <c r="E318" s="88"/>
      <c r="F318" s="128"/>
      <c r="G318" s="56"/>
      <c r="J318" s="221"/>
      <c r="K318" s="221"/>
      <c r="L318" s="221"/>
      <c r="M318" s="221"/>
      <c r="N318" s="144"/>
    </row>
    <row r="319" spans="1:14" hidden="1">
      <c r="A319" s="121"/>
      <c r="B319" s="121"/>
      <c r="D319" s="121"/>
      <c r="E319" s="88"/>
      <c r="F319" s="128"/>
      <c r="G319" s="56"/>
      <c r="J319" s="221"/>
      <c r="K319" s="221"/>
      <c r="L319" s="221"/>
      <c r="M319" s="221"/>
      <c r="N319" s="144"/>
    </row>
    <row r="320" spans="1:14" hidden="1">
      <c r="A320" s="121"/>
      <c r="B320" s="121"/>
      <c r="D320" s="121"/>
      <c r="E320" s="88"/>
      <c r="F320" s="128"/>
      <c r="G320" s="56"/>
      <c r="J320" s="221"/>
      <c r="K320" s="221"/>
      <c r="L320" s="221"/>
      <c r="M320" s="221"/>
      <c r="N320" s="144"/>
    </row>
    <row r="321" spans="1:14" hidden="1">
      <c r="A321" s="121"/>
      <c r="B321" s="121"/>
      <c r="D321" s="121"/>
      <c r="E321" s="88"/>
      <c r="F321" s="128"/>
      <c r="G321" s="56"/>
      <c r="J321" s="221"/>
      <c r="K321" s="221"/>
      <c r="L321" s="221"/>
      <c r="M321" s="221"/>
      <c r="N321" s="144"/>
    </row>
    <row r="322" spans="1:14" hidden="1">
      <c r="A322" s="121"/>
      <c r="B322" s="121"/>
      <c r="D322" s="121"/>
      <c r="E322" s="88"/>
      <c r="F322" s="128"/>
      <c r="G322" s="56"/>
      <c r="J322" s="221"/>
      <c r="K322" s="221"/>
      <c r="L322" s="221"/>
      <c r="M322" s="221"/>
      <c r="N322" s="144"/>
    </row>
    <row r="323" spans="1:14" hidden="1">
      <c r="A323" s="121"/>
      <c r="B323" s="121"/>
      <c r="D323" s="121"/>
      <c r="E323" s="88"/>
      <c r="F323" s="128"/>
      <c r="G323" s="56"/>
      <c r="J323" s="221"/>
      <c r="K323" s="221"/>
      <c r="L323" s="221"/>
      <c r="M323" s="221"/>
      <c r="N323" s="144"/>
    </row>
    <row r="324" spans="1:14" hidden="1">
      <c r="A324" s="121"/>
      <c r="B324" s="121"/>
      <c r="D324" s="121"/>
      <c r="E324" s="88"/>
      <c r="F324" s="128"/>
      <c r="G324" s="56"/>
      <c r="J324" s="221"/>
      <c r="K324" s="221"/>
      <c r="L324" s="221"/>
      <c r="M324" s="221"/>
      <c r="N324" s="144"/>
    </row>
    <row r="325" spans="1:14" hidden="1">
      <c r="A325" s="121"/>
      <c r="B325" s="121"/>
      <c r="D325" s="121"/>
      <c r="E325" s="88"/>
      <c r="F325" s="128"/>
      <c r="G325" s="56"/>
      <c r="J325" s="221"/>
      <c r="K325" s="221"/>
      <c r="L325" s="221"/>
      <c r="M325" s="221"/>
      <c r="N325" s="144"/>
    </row>
    <row r="326" spans="1:14" hidden="1">
      <c r="A326" s="121"/>
      <c r="B326" s="121"/>
      <c r="D326" s="121"/>
      <c r="E326" s="88"/>
      <c r="F326" s="128"/>
      <c r="G326" s="56"/>
      <c r="J326" s="221"/>
      <c r="K326" s="221"/>
      <c r="L326" s="221"/>
      <c r="M326" s="221"/>
      <c r="N326" s="144"/>
    </row>
    <row r="327" spans="1:14" hidden="1">
      <c r="A327" s="121"/>
      <c r="B327" s="121"/>
      <c r="D327" s="121"/>
      <c r="E327" s="88"/>
      <c r="F327" s="128"/>
      <c r="G327" s="56"/>
      <c r="J327" s="221"/>
      <c r="K327" s="221"/>
      <c r="L327" s="221"/>
      <c r="M327" s="221"/>
      <c r="N327" s="144"/>
    </row>
    <row r="328" spans="1:14" hidden="1">
      <c r="A328" s="121"/>
      <c r="B328" s="121"/>
      <c r="D328" s="121"/>
      <c r="E328" s="88"/>
      <c r="F328" s="128"/>
      <c r="G328" s="56"/>
      <c r="J328" s="221"/>
      <c r="K328" s="221"/>
      <c r="L328" s="221"/>
      <c r="M328" s="221"/>
      <c r="N328" s="144"/>
    </row>
    <row r="329" spans="1:14" hidden="1">
      <c r="A329" s="121"/>
      <c r="B329" s="121"/>
      <c r="D329" s="121"/>
      <c r="E329" s="88"/>
      <c r="F329" s="128"/>
      <c r="G329" s="56"/>
      <c r="J329" s="221"/>
      <c r="K329" s="221"/>
      <c r="L329" s="221"/>
      <c r="M329" s="221"/>
      <c r="N329" s="144"/>
    </row>
    <row r="330" spans="1:14" hidden="1">
      <c r="A330" s="121"/>
      <c r="B330" s="121"/>
      <c r="D330" s="121"/>
      <c r="E330" s="88"/>
      <c r="F330" s="128"/>
      <c r="G330" s="56"/>
      <c r="J330" s="221"/>
      <c r="K330" s="221"/>
      <c r="L330" s="221"/>
      <c r="M330" s="221"/>
      <c r="N330" s="144"/>
    </row>
    <row r="331" spans="1:14" hidden="1">
      <c r="A331" s="121"/>
      <c r="B331" s="121"/>
      <c r="D331" s="121"/>
      <c r="E331" s="88"/>
      <c r="F331" s="128"/>
      <c r="G331" s="56"/>
      <c r="J331" s="221"/>
      <c r="K331" s="221"/>
      <c r="L331" s="221"/>
      <c r="M331" s="221"/>
      <c r="N331" s="144"/>
    </row>
    <row r="332" spans="1:14" hidden="1">
      <c r="A332" s="121"/>
      <c r="B332" s="121"/>
      <c r="D332" s="121"/>
      <c r="E332" s="88"/>
      <c r="F332" s="128"/>
      <c r="G332" s="56"/>
      <c r="J332" s="221"/>
      <c r="K332" s="221"/>
      <c r="L332" s="221"/>
      <c r="M332" s="221"/>
      <c r="N332" s="144"/>
    </row>
    <row r="333" spans="1:14" hidden="1">
      <c r="A333" s="121"/>
      <c r="B333" s="121"/>
      <c r="D333" s="121"/>
      <c r="E333" s="88"/>
      <c r="F333" s="128"/>
      <c r="G333" s="56"/>
      <c r="J333" s="221"/>
      <c r="K333" s="221"/>
      <c r="L333" s="221"/>
      <c r="M333" s="221"/>
      <c r="N333" s="144"/>
    </row>
    <row r="334" spans="1:14" hidden="1">
      <c r="A334" s="121"/>
      <c r="B334" s="121"/>
      <c r="D334" s="121"/>
      <c r="E334" s="88"/>
      <c r="F334" s="128"/>
      <c r="G334" s="56"/>
      <c r="J334" s="221"/>
      <c r="K334" s="221"/>
      <c r="L334" s="221"/>
      <c r="M334" s="221"/>
      <c r="N334" s="144"/>
    </row>
    <row r="335" spans="1:14" hidden="1">
      <c r="A335" s="121"/>
      <c r="B335" s="121"/>
      <c r="D335" s="121"/>
      <c r="E335" s="88"/>
      <c r="F335" s="128"/>
      <c r="G335" s="56"/>
      <c r="J335" s="221"/>
      <c r="K335" s="221"/>
      <c r="L335" s="221"/>
      <c r="M335" s="221"/>
      <c r="N335" s="144"/>
    </row>
    <row r="336" spans="1:14" hidden="1">
      <c r="A336" s="121"/>
      <c r="B336" s="121"/>
      <c r="D336" s="121"/>
      <c r="E336" s="88"/>
      <c r="F336" s="128"/>
      <c r="G336" s="56"/>
      <c r="J336" s="221"/>
      <c r="K336" s="221"/>
      <c r="L336" s="221"/>
      <c r="M336" s="221"/>
      <c r="N336" s="144"/>
    </row>
    <row r="337" spans="1:14" hidden="1">
      <c r="A337" s="121"/>
      <c r="B337" s="121"/>
      <c r="D337" s="121"/>
      <c r="E337" s="88"/>
      <c r="F337" s="128"/>
      <c r="G337" s="56"/>
      <c r="J337" s="221"/>
      <c r="K337" s="221"/>
      <c r="L337" s="221"/>
      <c r="M337" s="221"/>
      <c r="N337" s="144"/>
    </row>
    <row r="338" spans="1:14" hidden="1">
      <c r="A338" s="121"/>
      <c r="B338" s="121"/>
      <c r="D338" s="121"/>
      <c r="E338" s="88"/>
      <c r="F338" s="128"/>
      <c r="G338" s="56"/>
      <c r="J338" s="221"/>
      <c r="K338" s="221"/>
      <c r="L338" s="221"/>
      <c r="M338" s="221"/>
      <c r="N338" s="144"/>
    </row>
    <row r="339" spans="1:14" hidden="1">
      <c r="A339" s="121"/>
      <c r="B339" s="121"/>
      <c r="D339" s="121"/>
      <c r="E339" s="88"/>
      <c r="F339" s="128"/>
      <c r="G339" s="56"/>
      <c r="J339" s="221"/>
      <c r="K339" s="221"/>
      <c r="L339" s="221"/>
      <c r="M339" s="221"/>
      <c r="N339" s="144"/>
    </row>
    <row r="340" spans="1:14" hidden="1">
      <c r="A340" s="121"/>
      <c r="B340" s="121"/>
      <c r="D340" s="121"/>
      <c r="E340" s="88"/>
      <c r="F340" s="128"/>
      <c r="G340" s="56"/>
      <c r="J340" s="221"/>
      <c r="K340" s="221"/>
      <c r="L340" s="221"/>
      <c r="M340" s="221"/>
      <c r="N340" s="144"/>
    </row>
    <row r="341" spans="1:14" hidden="1">
      <c r="A341" s="121"/>
      <c r="B341" s="121"/>
      <c r="D341" s="121"/>
      <c r="E341" s="88"/>
      <c r="F341" s="128"/>
      <c r="G341" s="56"/>
      <c r="J341" s="221"/>
      <c r="K341" s="221"/>
      <c r="L341" s="221"/>
      <c r="M341" s="221"/>
      <c r="N341" s="144"/>
    </row>
    <row r="342" spans="1:14" hidden="1">
      <c r="A342" s="121"/>
      <c r="B342" s="121"/>
      <c r="D342" s="121"/>
      <c r="E342" s="88"/>
      <c r="F342" s="128"/>
      <c r="G342" s="56"/>
      <c r="J342" s="221"/>
      <c r="K342" s="221"/>
      <c r="L342" s="221"/>
      <c r="M342" s="221"/>
      <c r="N342" s="144"/>
    </row>
    <row r="343" spans="1:14" hidden="1">
      <c r="A343" s="121"/>
      <c r="B343" s="121"/>
      <c r="D343" s="121"/>
      <c r="E343" s="88"/>
      <c r="F343" s="128"/>
      <c r="G343" s="56"/>
      <c r="J343" s="221"/>
      <c r="K343" s="221"/>
      <c r="L343" s="221"/>
      <c r="M343" s="221"/>
      <c r="N343" s="144"/>
    </row>
    <row r="344" spans="1:14" hidden="1">
      <c r="A344" s="121"/>
      <c r="B344" s="121"/>
      <c r="D344" s="121"/>
      <c r="E344" s="88"/>
      <c r="F344" s="128"/>
      <c r="G344" s="56"/>
      <c r="J344" s="221"/>
      <c r="K344" s="221"/>
      <c r="L344" s="221"/>
      <c r="M344" s="221"/>
      <c r="N344" s="144"/>
    </row>
    <row r="345" spans="1:14" hidden="1">
      <c r="A345" s="121"/>
      <c r="B345" s="121"/>
      <c r="D345" s="121"/>
      <c r="E345" s="88"/>
      <c r="F345" s="128"/>
      <c r="G345" s="56"/>
      <c r="J345" s="221"/>
      <c r="K345" s="221"/>
      <c r="L345" s="221"/>
      <c r="M345" s="221"/>
      <c r="N345" s="144"/>
    </row>
    <row r="346" spans="1:14" hidden="1">
      <c r="A346" s="121"/>
      <c r="B346" s="121"/>
      <c r="D346" s="121"/>
      <c r="E346" s="88"/>
      <c r="F346" s="128"/>
      <c r="G346" s="56"/>
      <c r="J346" s="221"/>
      <c r="K346" s="221"/>
      <c r="L346" s="221"/>
      <c r="M346" s="221"/>
      <c r="N346" s="144"/>
    </row>
    <row r="347" spans="1:14" hidden="1">
      <c r="A347" s="121"/>
      <c r="B347" s="121"/>
      <c r="D347" s="121"/>
      <c r="E347" s="88"/>
      <c r="F347" s="128"/>
      <c r="G347" s="56"/>
      <c r="J347" s="221"/>
      <c r="K347" s="221"/>
      <c r="L347" s="221"/>
      <c r="M347" s="221"/>
      <c r="N347" s="144"/>
    </row>
    <row r="348" spans="1:14" hidden="1">
      <c r="A348" s="121"/>
      <c r="B348" s="121"/>
      <c r="D348" s="121"/>
      <c r="E348" s="88"/>
      <c r="F348" s="128"/>
      <c r="G348" s="56"/>
      <c r="J348" s="221"/>
      <c r="K348" s="221"/>
      <c r="L348" s="221"/>
      <c r="M348" s="221"/>
      <c r="N348" s="144"/>
    </row>
    <row r="349" spans="1:14" hidden="1">
      <c r="A349" s="121"/>
      <c r="B349" s="121"/>
      <c r="D349" s="121"/>
      <c r="E349" s="88"/>
      <c r="F349" s="128"/>
      <c r="G349" s="56"/>
      <c r="J349" s="221"/>
      <c r="K349" s="221"/>
      <c r="L349" s="221"/>
      <c r="M349" s="221"/>
      <c r="N349" s="144"/>
    </row>
    <row r="350" spans="1:14" hidden="1">
      <c r="A350" s="121"/>
      <c r="B350" s="121"/>
      <c r="D350" s="121"/>
      <c r="E350" s="88"/>
      <c r="F350" s="128"/>
      <c r="G350" s="56"/>
      <c r="J350" s="221"/>
      <c r="K350" s="221"/>
      <c r="L350" s="221"/>
      <c r="M350" s="221"/>
      <c r="N350" s="144"/>
    </row>
    <row r="351" spans="1:14" hidden="1">
      <c r="A351" s="121"/>
      <c r="B351" s="121"/>
      <c r="D351" s="121"/>
      <c r="E351" s="88"/>
      <c r="F351" s="128"/>
      <c r="G351" s="56"/>
      <c r="J351" s="221"/>
      <c r="K351" s="221"/>
      <c r="L351" s="221"/>
      <c r="M351" s="221"/>
      <c r="N351" s="144"/>
    </row>
    <row r="352" spans="1:14" hidden="1">
      <c r="A352" s="121"/>
      <c r="B352" s="121"/>
      <c r="D352" s="121"/>
      <c r="E352" s="88"/>
      <c r="F352" s="128"/>
      <c r="G352" s="56"/>
      <c r="J352" s="221"/>
      <c r="K352" s="221"/>
      <c r="L352" s="221"/>
      <c r="M352" s="221"/>
      <c r="N352" s="144"/>
    </row>
    <row r="353" spans="1:14" hidden="1">
      <c r="A353" s="121"/>
      <c r="B353" s="121"/>
      <c r="D353" s="121"/>
      <c r="E353" s="88"/>
      <c r="F353" s="128"/>
      <c r="G353" s="56"/>
      <c r="J353" s="221"/>
      <c r="K353" s="221"/>
      <c r="L353" s="221"/>
      <c r="M353" s="221"/>
      <c r="N353" s="144"/>
    </row>
    <row r="354" spans="1:14" hidden="1">
      <c r="A354" s="121"/>
      <c r="B354" s="121"/>
      <c r="D354" s="121"/>
      <c r="E354" s="88"/>
      <c r="F354" s="128"/>
      <c r="G354" s="56"/>
      <c r="J354" s="221"/>
      <c r="K354" s="221"/>
      <c r="L354" s="221"/>
      <c r="M354" s="221"/>
      <c r="N354" s="144"/>
    </row>
    <row r="355" spans="1:14" hidden="1">
      <c r="A355" s="121"/>
      <c r="B355" s="121"/>
      <c r="D355" s="121"/>
      <c r="E355" s="88"/>
      <c r="F355" s="128"/>
      <c r="G355" s="56"/>
      <c r="J355" s="221"/>
      <c r="K355" s="221"/>
      <c r="L355" s="221"/>
      <c r="M355" s="221"/>
      <c r="N355" s="144"/>
    </row>
    <row r="356" spans="1:14" hidden="1">
      <c r="A356" s="121"/>
      <c r="B356" s="121"/>
      <c r="D356" s="121"/>
      <c r="E356" s="88"/>
      <c r="F356" s="128"/>
      <c r="G356" s="56"/>
      <c r="J356" s="221"/>
      <c r="K356" s="221"/>
      <c r="L356" s="221"/>
      <c r="M356" s="221"/>
      <c r="N356" s="144"/>
    </row>
    <row r="357" spans="1:14" hidden="1">
      <c r="A357" s="121"/>
      <c r="B357" s="121"/>
      <c r="D357" s="121"/>
      <c r="E357" s="88"/>
      <c r="F357" s="128"/>
      <c r="G357" s="56"/>
      <c r="J357" s="221"/>
      <c r="K357" s="221"/>
      <c r="L357" s="221"/>
      <c r="M357" s="221"/>
      <c r="N357" s="144"/>
    </row>
    <row r="358" spans="1:14" hidden="1">
      <c r="A358" s="121"/>
      <c r="B358" s="121"/>
      <c r="D358" s="121"/>
      <c r="E358" s="88"/>
      <c r="F358" s="128"/>
      <c r="G358" s="56"/>
      <c r="J358" s="221"/>
      <c r="K358" s="221"/>
      <c r="L358" s="221"/>
      <c r="M358" s="221"/>
      <c r="N358" s="144"/>
    </row>
    <row r="359" spans="1:14" hidden="1">
      <c r="A359" s="121"/>
      <c r="B359" s="121"/>
      <c r="D359" s="121"/>
      <c r="E359" s="88"/>
      <c r="F359" s="128"/>
      <c r="G359" s="56"/>
      <c r="J359" s="221"/>
      <c r="K359" s="221"/>
      <c r="L359" s="221"/>
      <c r="M359" s="221"/>
      <c r="N359" s="144"/>
    </row>
    <row r="360" spans="1:14" hidden="1">
      <c r="A360" s="121"/>
      <c r="B360" s="121"/>
      <c r="D360" s="121"/>
      <c r="E360" s="88"/>
      <c r="F360" s="128"/>
      <c r="G360" s="56"/>
      <c r="J360" s="221"/>
      <c r="K360" s="221"/>
      <c r="L360" s="221"/>
      <c r="M360" s="221"/>
      <c r="N360" s="144"/>
    </row>
    <row r="361" spans="1:14" hidden="1">
      <c r="A361" s="121"/>
      <c r="B361" s="121"/>
      <c r="D361" s="121"/>
      <c r="E361" s="88"/>
      <c r="F361" s="128"/>
      <c r="G361" s="56"/>
      <c r="J361" s="221"/>
      <c r="K361" s="221"/>
      <c r="L361" s="221"/>
      <c r="M361" s="221"/>
      <c r="N361" s="144"/>
    </row>
    <row r="362" spans="1:14" hidden="1">
      <c r="A362" s="121"/>
      <c r="B362" s="121"/>
      <c r="D362" s="121"/>
      <c r="E362" s="88"/>
      <c r="F362" s="128"/>
      <c r="G362" s="56"/>
      <c r="J362" s="221"/>
      <c r="K362" s="221"/>
      <c r="L362" s="221"/>
      <c r="M362" s="221"/>
      <c r="N362" s="144"/>
    </row>
    <row r="363" spans="1:14" hidden="1">
      <c r="A363" s="121"/>
      <c r="B363" s="121"/>
      <c r="D363" s="121"/>
      <c r="E363" s="88"/>
      <c r="F363" s="128"/>
      <c r="G363" s="56"/>
      <c r="J363" s="221"/>
      <c r="K363" s="221"/>
      <c r="L363" s="221"/>
      <c r="M363" s="221"/>
      <c r="N363" s="144"/>
    </row>
    <row r="364" spans="1:14" hidden="1">
      <c r="A364" s="121"/>
      <c r="B364" s="121"/>
      <c r="D364" s="121"/>
      <c r="E364" s="88"/>
      <c r="F364" s="128"/>
      <c r="G364" s="56"/>
      <c r="J364" s="221"/>
      <c r="K364" s="221"/>
      <c r="L364" s="221"/>
      <c r="M364" s="221"/>
      <c r="N364" s="144"/>
    </row>
    <row r="365" spans="1:14" hidden="1">
      <c r="A365" s="121"/>
      <c r="B365" s="121"/>
      <c r="D365" s="121"/>
      <c r="E365" s="88"/>
      <c r="F365" s="128"/>
      <c r="G365" s="56"/>
      <c r="J365" s="221"/>
      <c r="K365" s="221"/>
      <c r="L365" s="221"/>
      <c r="M365" s="221"/>
      <c r="N365" s="144"/>
    </row>
    <row r="366" spans="1:14" hidden="1">
      <c r="A366" s="121"/>
      <c r="B366" s="121"/>
      <c r="D366" s="121"/>
      <c r="E366" s="88"/>
      <c r="F366" s="128"/>
      <c r="G366" s="56"/>
      <c r="J366" s="221"/>
      <c r="K366" s="221"/>
      <c r="L366" s="221"/>
      <c r="M366" s="221"/>
      <c r="N366" s="144"/>
    </row>
    <row r="367" spans="1:14" hidden="1">
      <c r="A367" s="121"/>
      <c r="B367" s="121"/>
      <c r="D367" s="121"/>
      <c r="E367" s="88"/>
      <c r="F367" s="128"/>
      <c r="G367" s="56"/>
      <c r="J367" s="221"/>
      <c r="K367" s="221"/>
      <c r="L367" s="221"/>
      <c r="M367" s="221"/>
      <c r="N367" s="144"/>
    </row>
    <row r="368" spans="1:14" hidden="1">
      <c r="A368" s="121"/>
      <c r="B368" s="121"/>
      <c r="D368" s="121"/>
      <c r="E368" s="88"/>
      <c r="F368" s="128"/>
      <c r="G368" s="56"/>
      <c r="J368" s="221"/>
      <c r="K368" s="221"/>
      <c r="L368" s="221"/>
      <c r="M368" s="221"/>
      <c r="N368" s="144"/>
    </row>
    <row r="369" spans="1:14" hidden="1">
      <c r="A369" s="121"/>
      <c r="B369" s="121"/>
      <c r="D369" s="121"/>
      <c r="E369" s="88"/>
      <c r="F369" s="128"/>
      <c r="G369" s="56"/>
      <c r="J369" s="221"/>
      <c r="K369" s="221"/>
      <c r="L369" s="221"/>
      <c r="M369" s="221"/>
      <c r="N369" s="144"/>
    </row>
    <row r="370" spans="1:14" hidden="1">
      <c r="A370" s="121"/>
      <c r="B370" s="121"/>
      <c r="D370" s="121"/>
      <c r="E370" s="88"/>
      <c r="F370" s="128"/>
      <c r="G370" s="56"/>
      <c r="J370" s="221"/>
      <c r="K370" s="221"/>
      <c r="L370" s="221"/>
      <c r="M370" s="221"/>
      <c r="N370" s="144"/>
    </row>
    <row r="371" spans="1:14" hidden="1">
      <c r="A371" s="121"/>
      <c r="B371" s="121"/>
      <c r="D371" s="121"/>
      <c r="E371" s="88"/>
      <c r="F371" s="128"/>
      <c r="G371" s="56"/>
      <c r="J371" s="221"/>
      <c r="K371" s="221"/>
      <c r="L371" s="221"/>
      <c r="M371" s="221"/>
      <c r="N371" s="144"/>
    </row>
    <row r="372" spans="1:14" hidden="1">
      <c r="A372" s="121"/>
      <c r="B372" s="121"/>
      <c r="D372" s="121"/>
      <c r="E372" s="88"/>
      <c r="F372" s="128"/>
      <c r="G372" s="56"/>
      <c r="J372" s="221"/>
      <c r="K372" s="221"/>
      <c r="L372" s="221"/>
      <c r="M372" s="221"/>
      <c r="N372" s="144"/>
    </row>
    <row r="373" spans="1:14" hidden="1">
      <c r="A373" s="121"/>
      <c r="B373" s="121"/>
      <c r="D373" s="121"/>
      <c r="E373" s="88"/>
      <c r="F373" s="128"/>
      <c r="G373" s="56"/>
      <c r="J373" s="221"/>
      <c r="K373" s="221"/>
      <c r="L373" s="221"/>
      <c r="M373" s="221"/>
      <c r="N373" s="144"/>
    </row>
    <row r="374" spans="1:14" hidden="1">
      <c r="A374" s="121"/>
      <c r="B374" s="121"/>
      <c r="D374" s="121"/>
      <c r="E374" s="88"/>
      <c r="F374" s="128"/>
      <c r="G374" s="56"/>
      <c r="J374" s="221"/>
      <c r="K374" s="221"/>
      <c r="L374" s="221"/>
      <c r="M374" s="221"/>
      <c r="N374" s="144"/>
    </row>
    <row r="375" spans="1:14" hidden="1">
      <c r="A375" s="121"/>
      <c r="B375" s="121"/>
      <c r="D375" s="121"/>
      <c r="E375" s="88"/>
      <c r="F375" s="128"/>
      <c r="G375" s="56"/>
      <c r="J375" s="221"/>
      <c r="K375" s="221"/>
      <c r="L375" s="221"/>
      <c r="M375" s="221"/>
      <c r="N375" s="144"/>
    </row>
    <row r="376" spans="1:14" hidden="1">
      <c r="A376" s="121"/>
      <c r="B376" s="121"/>
      <c r="D376" s="121"/>
      <c r="E376" s="88"/>
      <c r="F376" s="128"/>
      <c r="G376" s="56"/>
      <c r="J376" s="221"/>
      <c r="K376" s="221"/>
      <c r="L376" s="221"/>
      <c r="M376" s="221"/>
      <c r="N376" s="144"/>
    </row>
    <row r="377" spans="1:14" hidden="1">
      <c r="A377" s="121"/>
      <c r="B377" s="121"/>
      <c r="D377" s="121"/>
      <c r="E377" s="88"/>
      <c r="F377" s="128"/>
      <c r="G377" s="56"/>
      <c r="J377" s="221"/>
      <c r="K377" s="221"/>
      <c r="L377" s="221"/>
      <c r="M377" s="221"/>
      <c r="N377" s="144"/>
    </row>
    <row r="378" spans="1:14" hidden="1">
      <c r="A378" s="121"/>
      <c r="B378" s="121"/>
      <c r="D378" s="121"/>
      <c r="E378" s="88"/>
      <c r="F378" s="128"/>
      <c r="G378" s="56"/>
      <c r="J378" s="221"/>
      <c r="K378" s="221"/>
      <c r="L378" s="221"/>
      <c r="M378" s="221"/>
      <c r="N378" s="144"/>
    </row>
    <row r="379" spans="1:14" hidden="1">
      <c r="A379" s="121"/>
      <c r="B379" s="121"/>
      <c r="D379" s="121"/>
      <c r="E379" s="88"/>
      <c r="F379" s="128"/>
      <c r="G379" s="56"/>
      <c r="J379" s="221"/>
      <c r="K379" s="221"/>
      <c r="L379" s="221"/>
      <c r="M379" s="221"/>
      <c r="N379" s="144"/>
    </row>
    <row r="380" spans="1:14" hidden="1">
      <c r="A380" s="121"/>
      <c r="B380" s="121"/>
      <c r="D380" s="121"/>
      <c r="E380" s="88"/>
      <c r="F380" s="128"/>
      <c r="G380" s="56"/>
      <c r="J380" s="221"/>
      <c r="K380" s="221"/>
      <c r="L380" s="221"/>
      <c r="M380" s="221"/>
      <c r="N380" s="144"/>
    </row>
    <row r="381" spans="1:14" hidden="1">
      <c r="A381" s="121"/>
      <c r="B381" s="121"/>
      <c r="D381" s="121"/>
      <c r="E381" s="88"/>
      <c r="F381" s="128"/>
      <c r="G381" s="56"/>
      <c r="J381" s="221"/>
      <c r="K381" s="221"/>
      <c r="L381" s="221"/>
      <c r="M381" s="221"/>
      <c r="N381" s="144"/>
    </row>
    <row r="382" spans="1:14" hidden="1">
      <c r="A382" s="121"/>
      <c r="B382" s="121"/>
      <c r="D382" s="121"/>
      <c r="E382" s="88"/>
      <c r="F382" s="128"/>
      <c r="G382" s="56"/>
      <c r="J382" s="221"/>
      <c r="K382" s="221"/>
      <c r="L382" s="221"/>
      <c r="M382" s="221"/>
      <c r="N382" s="144"/>
    </row>
    <row r="383" spans="1:14" hidden="1">
      <c r="A383" s="121"/>
      <c r="B383" s="121"/>
      <c r="D383" s="121"/>
      <c r="E383" s="88"/>
      <c r="F383" s="128"/>
      <c r="G383" s="56"/>
      <c r="J383" s="221"/>
      <c r="K383" s="221"/>
      <c r="L383" s="221"/>
      <c r="M383" s="221"/>
      <c r="N383" s="144"/>
    </row>
    <row r="384" spans="1:14" hidden="1">
      <c r="A384" s="121"/>
      <c r="B384" s="121"/>
      <c r="D384" s="121"/>
      <c r="E384" s="88"/>
      <c r="F384" s="128"/>
      <c r="G384" s="56"/>
      <c r="J384" s="221"/>
      <c r="K384" s="221"/>
      <c r="L384" s="221"/>
      <c r="M384" s="221"/>
      <c r="N384" s="144"/>
    </row>
    <row r="385" spans="1:14" hidden="1">
      <c r="A385" s="121"/>
      <c r="B385" s="121"/>
      <c r="D385" s="121"/>
      <c r="E385" s="88"/>
      <c r="F385" s="128"/>
      <c r="G385" s="56"/>
      <c r="J385" s="221"/>
      <c r="K385" s="221"/>
      <c r="L385" s="221"/>
      <c r="M385" s="221"/>
      <c r="N385" s="144"/>
    </row>
    <row r="386" spans="1:14" hidden="1">
      <c r="A386" s="121"/>
      <c r="B386" s="121"/>
      <c r="D386" s="121"/>
      <c r="E386" s="88"/>
      <c r="F386" s="128"/>
      <c r="G386" s="56"/>
      <c r="J386" s="221"/>
      <c r="K386" s="221"/>
      <c r="L386" s="221"/>
      <c r="M386" s="221"/>
      <c r="N386" s="144"/>
    </row>
    <row r="387" spans="1:14" hidden="1">
      <c r="A387" s="121"/>
      <c r="B387" s="121"/>
      <c r="D387" s="121"/>
      <c r="E387" s="88"/>
      <c r="F387" s="128"/>
      <c r="G387" s="56"/>
      <c r="J387" s="221"/>
      <c r="K387" s="221"/>
      <c r="L387" s="221"/>
      <c r="M387" s="221"/>
      <c r="N387" s="144"/>
    </row>
    <row r="388" spans="1:14" hidden="1">
      <c r="A388" s="121"/>
      <c r="B388" s="121"/>
      <c r="D388" s="121"/>
      <c r="E388" s="88"/>
      <c r="F388" s="128"/>
      <c r="G388" s="56"/>
      <c r="J388" s="221"/>
      <c r="K388" s="221"/>
      <c r="L388" s="221"/>
      <c r="M388" s="221"/>
      <c r="N388" s="144"/>
    </row>
    <row r="389" spans="1:14" hidden="1">
      <c r="A389" s="121"/>
      <c r="B389" s="121"/>
      <c r="D389" s="121"/>
      <c r="E389" s="88"/>
      <c r="F389" s="128"/>
      <c r="G389" s="56"/>
      <c r="J389" s="221"/>
      <c r="K389" s="221"/>
      <c r="L389" s="221"/>
      <c r="M389" s="221"/>
      <c r="N389" s="144"/>
    </row>
    <row r="390" spans="1:14" hidden="1">
      <c r="A390" s="121"/>
      <c r="B390" s="121"/>
      <c r="D390" s="121"/>
      <c r="E390" s="88"/>
      <c r="F390" s="128"/>
      <c r="G390" s="56"/>
      <c r="J390" s="221"/>
      <c r="K390" s="221"/>
      <c r="L390" s="221"/>
      <c r="M390" s="221"/>
      <c r="N390" s="144"/>
    </row>
    <row r="391" spans="1:14" hidden="1">
      <c r="A391" s="121"/>
      <c r="B391" s="121"/>
      <c r="D391" s="121"/>
      <c r="E391" s="88"/>
      <c r="F391" s="128"/>
      <c r="G391" s="56"/>
      <c r="J391" s="221"/>
      <c r="K391" s="221"/>
      <c r="L391" s="221"/>
      <c r="M391" s="221"/>
      <c r="N391" s="144"/>
    </row>
    <row r="392" spans="1:14" hidden="1">
      <c r="A392" s="121"/>
      <c r="B392" s="121"/>
      <c r="D392" s="121"/>
      <c r="E392" s="88"/>
      <c r="F392" s="128"/>
      <c r="G392" s="56"/>
      <c r="J392" s="221"/>
      <c r="K392" s="221"/>
      <c r="L392" s="221"/>
      <c r="M392" s="221"/>
      <c r="N392" s="144"/>
    </row>
    <row r="393" spans="1:14" hidden="1">
      <c r="A393" s="121"/>
      <c r="B393" s="121"/>
      <c r="D393" s="121"/>
      <c r="E393" s="88"/>
      <c r="F393" s="128"/>
      <c r="G393" s="56"/>
      <c r="J393" s="221"/>
      <c r="K393" s="221"/>
      <c r="L393" s="221"/>
      <c r="M393" s="221"/>
      <c r="N393" s="144"/>
    </row>
    <row r="394" spans="1:14" hidden="1">
      <c r="A394" s="121"/>
      <c r="B394" s="121"/>
      <c r="D394" s="121"/>
      <c r="E394" s="88"/>
      <c r="F394" s="128"/>
      <c r="G394" s="56"/>
      <c r="J394" s="221"/>
      <c r="K394" s="221"/>
      <c r="L394" s="221"/>
      <c r="M394" s="221"/>
      <c r="N394" s="144"/>
    </row>
    <row r="395" spans="1:14" hidden="1">
      <c r="A395" s="121"/>
      <c r="B395" s="121"/>
      <c r="D395" s="121"/>
      <c r="E395" s="88"/>
      <c r="F395" s="128"/>
      <c r="G395" s="56"/>
      <c r="J395" s="221"/>
      <c r="K395" s="221"/>
      <c r="L395" s="221"/>
      <c r="M395" s="221"/>
      <c r="N395" s="144"/>
    </row>
    <row r="396" spans="1:14" hidden="1">
      <c r="A396" s="121"/>
      <c r="B396" s="121"/>
      <c r="D396" s="121"/>
      <c r="E396" s="88"/>
      <c r="F396" s="128"/>
      <c r="G396" s="56"/>
      <c r="J396" s="221"/>
      <c r="K396" s="221"/>
      <c r="L396" s="221"/>
      <c r="M396" s="221"/>
      <c r="N396" s="144"/>
    </row>
    <row r="397" spans="1:14" hidden="1">
      <c r="A397" s="121"/>
      <c r="B397" s="121"/>
      <c r="D397" s="121"/>
      <c r="E397" s="88"/>
      <c r="F397" s="128"/>
      <c r="G397" s="56"/>
      <c r="J397" s="221"/>
      <c r="K397" s="221"/>
      <c r="L397" s="221"/>
      <c r="M397" s="221"/>
      <c r="N397" s="144"/>
    </row>
    <row r="398" spans="1:14" hidden="1">
      <c r="A398" s="121"/>
      <c r="B398" s="121"/>
      <c r="D398" s="121"/>
      <c r="E398" s="88"/>
      <c r="F398" s="128"/>
      <c r="G398" s="56"/>
      <c r="J398" s="221"/>
      <c r="K398" s="221"/>
      <c r="L398" s="221"/>
      <c r="M398" s="221"/>
      <c r="N398" s="144"/>
    </row>
    <row r="399" spans="1:14" hidden="1">
      <c r="A399" s="121"/>
      <c r="B399" s="121"/>
      <c r="D399" s="121"/>
      <c r="E399" s="88"/>
      <c r="F399" s="128"/>
      <c r="G399" s="56"/>
      <c r="J399" s="221"/>
      <c r="K399" s="221"/>
      <c r="L399" s="221"/>
      <c r="M399" s="221"/>
      <c r="N399" s="144"/>
    </row>
    <row r="400" spans="1:14" hidden="1">
      <c r="A400" s="121"/>
      <c r="B400" s="121"/>
      <c r="D400" s="121"/>
      <c r="E400" s="88"/>
      <c r="F400" s="128"/>
      <c r="G400" s="56"/>
      <c r="J400" s="221"/>
      <c r="K400" s="221"/>
      <c r="L400" s="221"/>
      <c r="M400" s="221"/>
      <c r="N400" s="144"/>
    </row>
    <row r="401" spans="1:14" hidden="1">
      <c r="A401" s="121"/>
      <c r="B401" s="121"/>
      <c r="D401" s="121"/>
      <c r="E401" s="88"/>
      <c r="F401" s="128"/>
      <c r="G401" s="56"/>
      <c r="J401" s="221"/>
      <c r="K401" s="221"/>
      <c r="L401" s="221"/>
      <c r="M401" s="221"/>
      <c r="N401" s="144"/>
    </row>
    <row r="402" spans="1:14" hidden="1">
      <c r="A402" s="121"/>
      <c r="B402" s="121"/>
      <c r="D402" s="121"/>
      <c r="E402" s="88"/>
      <c r="F402" s="128"/>
      <c r="G402" s="56"/>
      <c r="J402" s="221"/>
      <c r="K402" s="221"/>
      <c r="L402" s="221"/>
      <c r="M402" s="221"/>
      <c r="N402" s="144"/>
    </row>
    <row r="403" spans="1:14" hidden="1">
      <c r="A403" s="121"/>
      <c r="B403" s="121"/>
      <c r="D403" s="121"/>
      <c r="E403" s="88"/>
      <c r="F403" s="128"/>
      <c r="G403" s="56"/>
      <c r="J403" s="221"/>
      <c r="K403" s="221"/>
      <c r="L403" s="221"/>
      <c r="M403" s="221"/>
      <c r="N403" s="144"/>
    </row>
    <row r="404" spans="1:14" hidden="1">
      <c r="A404" s="121"/>
      <c r="B404" s="121"/>
      <c r="D404" s="121"/>
      <c r="E404" s="88"/>
      <c r="F404" s="128"/>
      <c r="G404" s="56"/>
      <c r="J404" s="221"/>
      <c r="K404" s="221"/>
      <c r="L404" s="221"/>
      <c r="M404" s="221"/>
      <c r="N404" s="144"/>
    </row>
    <row r="405" spans="1:14" hidden="1">
      <c r="A405" s="121"/>
      <c r="B405" s="121"/>
      <c r="D405" s="121"/>
      <c r="E405" s="88"/>
      <c r="F405" s="128"/>
      <c r="G405" s="56"/>
      <c r="J405" s="221"/>
      <c r="K405" s="221"/>
      <c r="L405" s="221"/>
      <c r="M405" s="221"/>
      <c r="N405" s="144"/>
    </row>
    <row r="406" spans="1:14" hidden="1">
      <c r="A406" s="121"/>
      <c r="B406" s="121"/>
      <c r="D406" s="121"/>
      <c r="E406" s="88"/>
      <c r="F406" s="128"/>
      <c r="G406" s="56"/>
      <c r="J406" s="221"/>
      <c r="K406" s="221"/>
      <c r="L406" s="221"/>
      <c r="M406" s="221"/>
      <c r="N406" s="144"/>
    </row>
    <row r="407" spans="1:14" hidden="1">
      <c r="A407" s="121"/>
      <c r="B407" s="121"/>
      <c r="D407" s="121"/>
      <c r="E407" s="88"/>
      <c r="F407" s="128"/>
      <c r="G407" s="56"/>
      <c r="J407" s="221"/>
      <c r="K407" s="221"/>
      <c r="L407" s="221"/>
      <c r="M407" s="221"/>
      <c r="N407" s="144"/>
    </row>
    <row r="408" spans="1:14" hidden="1">
      <c r="A408" s="121"/>
      <c r="B408" s="121"/>
      <c r="D408" s="121"/>
      <c r="E408" s="88"/>
      <c r="F408" s="128"/>
      <c r="G408" s="56"/>
      <c r="J408" s="221"/>
      <c r="K408" s="221"/>
      <c r="L408" s="221"/>
      <c r="M408" s="221"/>
      <c r="N408" s="144"/>
    </row>
    <row r="409" spans="1:14" hidden="1">
      <c r="A409" s="121"/>
      <c r="B409" s="121"/>
      <c r="D409" s="121"/>
      <c r="E409" s="88"/>
      <c r="F409" s="128"/>
      <c r="G409" s="56"/>
      <c r="J409" s="221"/>
      <c r="K409" s="221"/>
      <c r="L409" s="221"/>
      <c r="M409" s="221"/>
      <c r="N409" s="144"/>
    </row>
    <row r="410" spans="1:14" hidden="1">
      <c r="A410" s="121"/>
      <c r="B410" s="121"/>
      <c r="D410" s="121"/>
      <c r="E410" s="88"/>
      <c r="F410" s="128"/>
      <c r="G410" s="56"/>
      <c r="J410" s="221"/>
      <c r="K410" s="221"/>
      <c r="L410" s="221"/>
      <c r="M410" s="221"/>
      <c r="N410" s="144"/>
    </row>
    <row r="411" spans="1:14" hidden="1">
      <c r="A411" s="121"/>
      <c r="B411" s="121"/>
      <c r="D411" s="121"/>
      <c r="E411" s="88"/>
      <c r="F411" s="128"/>
      <c r="G411" s="56"/>
      <c r="J411" s="221"/>
      <c r="K411" s="221"/>
      <c r="L411" s="221"/>
      <c r="M411" s="221"/>
      <c r="N411" s="144"/>
    </row>
    <row r="412" spans="1:14" hidden="1">
      <c r="A412" s="121"/>
      <c r="B412" s="121"/>
      <c r="D412" s="121"/>
      <c r="E412" s="88"/>
      <c r="F412" s="128"/>
      <c r="G412" s="56"/>
      <c r="J412" s="221"/>
      <c r="K412" s="221"/>
      <c r="L412" s="221"/>
      <c r="M412" s="221"/>
      <c r="N412" s="144"/>
    </row>
    <row r="413" spans="1:14" hidden="1">
      <c r="A413" s="121"/>
      <c r="B413" s="121"/>
      <c r="D413" s="121"/>
      <c r="E413" s="88"/>
      <c r="F413" s="128"/>
      <c r="G413" s="56"/>
      <c r="J413" s="221"/>
      <c r="K413" s="221"/>
      <c r="L413" s="221"/>
      <c r="M413" s="221"/>
      <c r="N413" s="144"/>
    </row>
    <row r="414" spans="1:14" hidden="1">
      <c r="A414" s="121"/>
      <c r="B414" s="121"/>
      <c r="D414" s="121"/>
      <c r="E414" s="88"/>
      <c r="F414" s="128"/>
      <c r="G414" s="56"/>
      <c r="J414" s="221"/>
      <c r="K414" s="221"/>
      <c r="L414" s="221"/>
      <c r="M414" s="221"/>
      <c r="N414" s="144"/>
    </row>
    <row r="415" spans="1:14" hidden="1">
      <c r="A415" s="121"/>
      <c r="B415" s="121"/>
      <c r="D415" s="121"/>
      <c r="E415" s="88"/>
      <c r="F415" s="128"/>
      <c r="G415" s="56"/>
      <c r="J415" s="221"/>
      <c r="K415" s="221"/>
      <c r="L415" s="221"/>
      <c r="M415" s="221"/>
      <c r="N415" s="144"/>
    </row>
    <row r="416" spans="1:14" hidden="1">
      <c r="A416" s="121"/>
      <c r="B416" s="121"/>
      <c r="D416" s="121"/>
      <c r="E416" s="88"/>
      <c r="F416" s="128"/>
      <c r="G416" s="56"/>
      <c r="J416" s="221"/>
      <c r="K416" s="221"/>
      <c r="L416" s="221"/>
      <c r="M416" s="221"/>
      <c r="N416" s="144"/>
    </row>
    <row r="417" spans="1:14" hidden="1">
      <c r="A417" s="121"/>
      <c r="B417" s="121"/>
      <c r="D417" s="121"/>
      <c r="E417" s="88"/>
      <c r="F417" s="128"/>
      <c r="G417" s="56"/>
      <c r="J417" s="221"/>
      <c r="K417" s="221"/>
      <c r="L417" s="221"/>
      <c r="M417" s="221"/>
      <c r="N417" s="144"/>
    </row>
    <row r="418" spans="1:14" hidden="1">
      <c r="A418" s="121"/>
      <c r="B418" s="121"/>
      <c r="D418" s="121"/>
      <c r="E418" s="88"/>
      <c r="F418" s="128"/>
      <c r="G418" s="56"/>
      <c r="J418" s="221"/>
      <c r="K418" s="221"/>
      <c r="L418" s="221"/>
      <c r="M418" s="221"/>
      <c r="N418" s="144"/>
    </row>
    <row r="419" spans="1:14" hidden="1">
      <c r="A419" s="121"/>
      <c r="B419" s="121"/>
      <c r="D419" s="121"/>
      <c r="E419" s="88"/>
      <c r="F419" s="128"/>
      <c r="G419" s="56"/>
      <c r="J419" s="221"/>
      <c r="K419" s="221"/>
      <c r="L419" s="221"/>
      <c r="M419" s="221"/>
      <c r="N419" s="144"/>
    </row>
    <row r="420" spans="1:14" hidden="1">
      <c r="A420" s="121"/>
      <c r="B420" s="121"/>
      <c r="D420" s="121"/>
      <c r="E420" s="88"/>
      <c r="F420" s="128"/>
      <c r="G420" s="56"/>
      <c r="J420" s="221"/>
      <c r="K420" s="221"/>
      <c r="L420" s="221"/>
      <c r="M420" s="221"/>
      <c r="N420" s="144"/>
    </row>
    <row r="421" spans="1:14" hidden="1">
      <c r="A421" s="121"/>
      <c r="B421" s="121"/>
      <c r="D421" s="121"/>
      <c r="E421" s="88"/>
      <c r="F421" s="128"/>
      <c r="G421" s="56"/>
      <c r="J421" s="221"/>
      <c r="K421" s="221"/>
      <c r="L421" s="221"/>
      <c r="M421" s="221"/>
      <c r="N421" s="144"/>
    </row>
    <row r="422" spans="1:14" hidden="1">
      <c r="A422" s="121"/>
      <c r="B422" s="121"/>
      <c r="D422" s="121"/>
      <c r="E422" s="88"/>
      <c r="F422" s="128"/>
      <c r="G422" s="56"/>
      <c r="J422" s="221"/>
      <c r="K422" s="221"/>
      <c r="L422" s="221"/>
      <c r="M422" s="221"/>
      <c r="N422" s="144"/>
    </row>
    <row r="423" spans="1:14" hidden="1">
      <c r="A423" s="121"/>
      <c r="B423" s="121"/>
      <c r="D423" s="121"/>
      <c r="E423" s="88"/>
      <c r="F423" s="128"/>
      <c r="G423" s="56"/>
      <c r="J423" s="221"/>
      <c r="K423" s="221"/>
      <c r="L423" s="221"/>
      <c r="M423" s="221"/>
      <c r="N423" s="144"/>
    </row>
    <row r="424" spans="1:14" hidden="1">
      <c r="A424" s="121"/>
      <c r="B424" s="121"/>
      <c r="D424" s="121"/>
      <c r="E424" s="88"/>
      <c r="F424" s="128"/>
      <c r="G424" s="56"/>
      <c r="J424" s="221"/>
      <c r="K424" s="221"/>
      <c r="L424" s="221"/>
      <c r="M424" s="221"/>
      <c r="N424" s="144"/>
    </row>
    <row r="425" spans="1:14" hidden="1">
      <c r="A425" s="121"/>
      <c r="B425" s="121"/>
      <c r="D425" s="121"/>
      <c r="E425" s="88"/>
      <c r="F425" s="128"/>
      <c r="G425" s="56"/>
      <c r="J425" s="221"/>
      <c r="K425" s="221"/>
      <c r="L425" s="221"/>
      <c r="M425" s="221"/>
      <c r="N425" s="144"/>
    </row>
    <row r="426" spans="1:14" hidden="1">
      <c r="A426" s="121"/>
      <c r="B426" s="121"/>
      <c r="D426" s="121"/>
      <c r="E426" s="88"/>
      <c r="F426" s="128"/>
      <c r="G426" s="56"/>
      <c r="J426" s="221"/>
      <c r="K426" s="221"/>
      <c r="L426" s="221"/>
      <c r="M426" s="221"/>
      <c r="N426" s="144"/>
    </row>
    <row r="427" spans="1:14" hidden="1">
      <c r="A427" s="121"/>
      <c r="B427" s="121"/>
      <c r="D427" s="121"/>
      <c r="E427" s="88"/>
      <c r="F427" s="128"/>
      <c r="G427" s="56"/>
      <c r="J427" s="221"/>
      <c r="K427" s="221"/>
      <c r="L427" s="221"/>
      <c r="M427" s="221"/>
      <c r="N427" s="144"/>
    </row>
    <row r="428" spans="1:14" hidden="1">
      <c r="A428" s="121"/>
      <c r="B428" s="121"/>
      <c r="D428" s="121"/>
      <c r="E428" s="88"/>
      <c r="F428" s="128"/>
      <c r="G428" s="56"/>
      <c r="J428" s="221"/>
      <c r="K428" s="221"/>
      <c r="L428" s="221"/>
      <c r="M428" s="221"/>
      <c r="N428" s="144"/>
    </row>
    <row r="429" spans="1:14" hidden="1">
      <c r="A429" s="121"/>
      <c r="B429" s="121"/>
      <c r="D429" s="121"/>
      <c r="E429" s="88"/>
      <c r="F429" s="128"/>
      <c r="G429" s="56"/>
      <c r="J429" s="221"/>
      <c r="K429" s="221"/>
      <c r="L429" s="221"/>
      <c r="M429" s="221"/>
      <c r="N429" s="144"/>
    </row>
    <row r="430" spans="1:14" hidden="1">
      <c r="A430" s="121"/>
      <c r="B430" s="121"/>
      <c r="D430" s="121"/>
      <c r="E430" s="88"/>
      <c r="F430" s="128"/>
      <c r="G430" s="56"/>
      <c r="J430" s="221"/>
      <c r="K430" s="221"/>
      <c r="L430" s="221"/>
      <c r="M430" s="221"/>
      <c r="N430" s="144"/>
    </row>
    <row r="431" spans="1:14" hidden="1">
      <c r="A431" s="121"/>
      <c r="B431" s="121"/>
      <c r="D431" s="121"/>
      <c r="E431" s="88"/>
      <c r="F431" s="128"/>
      <c r="G431" s="56"/>
      <c r="J431" s="221"/>
      <c r="K431" s="221"/>
      <c r="L431" s="221"/>
      <c r="M431" s="221"/>
      <c r="N431" s="144"/>
    </row>
    <row r="432" spans="1:14" hidden="1">
      <c r="A432" s="121"/>
      <c r="B432" s="121"/>
      <c r="D432" s="121"/>
      <c r="E432" s="88"/>
      <c r="F432" s="128"/>
      <c r="G432" s="56"/>
      <c r="J432" s="221"/>
      <c r="K432" s="221"/>
      <c r="L432" s="221"/>
      <c r="M432" s="221"/>
      <c r="N432" s="144"/>
    </row>
    <row r="433" spans="1:14" hidden="1">
      <c r="A433" s="121"/>
      <c r="B433" s="121"/>
      <c r="D433" s="121"/>
      <c r="E433" s="88"/>
      <c r="F433" s="128"/>
      <c r="G433" s="56"/>
      <c r="J433" s="221"/>
      <c r="K433" s="221"/>
      <c r="L433" s="221"/>
      <c r="M433" s="221"/>
      <c r="N433" s="144"/>
    </row>
    <row r="434" spans="1:14" hidden="1">
      <c r="A434" s="121"/>
      <c r="B434" s="121"/>
      <c r="D434" s="121"/>
      <c r="E434" s="88"/>
      <c r="F434" s="128"/>
      <c r="G434" s="56"/>
      <c r="J434" s="221"/>
      <c r="K434" s="221"/>
      <c r="L434" s="221"/>
      <c r="M434" s="221"/>
      <c r="N434" s="144"/>
    </row>
    <row r="435" spans="1:14" hidden="1">
      <c r="A435" s="121"/>
      <c r="B435" s="121"/>
      <c r="D435" s="121"/>
      <c r="E435" s="88"/>
      <c r="F435" s="128"/>
      <c r="G435" s="56"/>
      <c r="J435" s="221"/>
      <c r="K435" s="221"/>
      <c r="L435" s="221"/>
      <c r="M435" s="221"/>
      <c r="N435" s="144"/>
    </row>
    <row r="436" spans="1:14" hidden="1">
      <c r="A436" s="121"/>
      <c r="B436" s="121"/>
      <c r="D436" s="121"/>
      <c r="E436" s="88"/>
      <c r="F436" s="128"/>
      <c r="G436" s="56"/>
      <c r="J436" s="221"/>
      <c r="K436" s="221"/>
      <c r="L436" s="221"/>
      <c r="M436" s="221"/>
      <c r="N436" s="144"/>
    </row>
    <row r="437" spans="1:14" hidden="1">
      <c r="A437" s="121"/>
      <c r="B437" s="121"/>
      <c r="D437" s="121"/>
      <c r="E437" s="88"/>
      <c r="F437" s="128"/>
      <c r="G437" s="56"/>
      <c r="J437" s="221"/>
      <c r="K437" s="221"/>
      <c r="L437" s="221"/>
      <c r="M437" s="221"/>
      <c r="N437" s="144"/>
    </row>
    <row r="438" spans="1:14" hidden="1">
      <c r="A438" s="121"/>
      <c r="B438" s="121"/>
      <c r="D438" s="121"/>
      <c r="E438" s="88"/>
      <c r="F438" s="128"/>
      <c r="G438" s="56"/>
      <c r="J438" s="221"/>
      <c r="K438" s="221"/>
      <c r="L438" s="221"/>
      <c r="M438" s="221"/>
      <c r="N438" s="144"/>
    </row>
    <row r="439" spans="1:14" hidden="1">
      <c r="A439" s="121"/>
      <c r="B439" s="121"/>
      <c r="D439" s="121"/>
      <c r="E439" s="88"/>
      <c r="F439" s="128"/>
      <c r="G439" s="56"/>
      <c r="J439" s="221"/>
      <c r="K439" s="221"/>
      <c r="L439" s="221"/>
      <c r="M439" s="221"/>
      <c r="N439" s="144"/>
    </row>
    <row r="440" spans="1:14" hidden="1">
      <c r="A440" s="121"/>
      <c r="B440" s="121"/>
      <c r="D440" s="121"/>
      <c r="E440" s="88"/>
      <c r="F440" s="128"/>
      <c r="G440" s="56"/>
      <c r="J440" s="221"/>
      <c r="K440" s="221"/>
      <c r="L440" s="221"/>
      <c r="M440" s="221"/>
      <c r="N440" s="144"/>
    </row>
    <row r="441" spans="1:14" hidden="1">
      <c r="A441" s="121"/>
      <c r="B441" s="121"/>
      <c r="D441" s="121"/>
      <c r="E441" s="88"/>
      <c r="F441" s="128"/>
      <c r="G441" s="56"/>
      <c r="J441" s="221"/>
      <c r="K441" s="221"/>
      <c r="L441" s="221"/>
      <c r="M441" s="221"/>
      <c r="N441" s="144"/>
    </row>
    <row r="442" spans="1:14" hidden="1">
      <c r="A442" s="121"/>
      <c r="B442" s="121"/>
      <c r="D442" s="121"/>
      <c r="E442" s="88"/>
      <c r="F442" s="128"/>
      <c r="G442" s="56"/>
      <c r="J442" s="221"/>
      <c r="K442" s="221"/>
      <c r="L442" s="221"/>
      <c r="M442" s="221"/>
      <c r="N442" s="144"/>
    </row>
    <row r="443" spans="1:14" hidden="1">
      <c r="A443" s="121"/>
      <c r="B443" s="121"/>
      <c r="D443" s="121"/>
      <c r="E443" s="88"/>
      <c r="F443" s="128"/>
      <c r="G443" s="56"/>
      <c r="J443" s="221"/>
      <c r="K443" s="221"/>
      <c r="L443" s="221"/>
      <c r="M443" s="221"/>
      <c r="N443" s="144"/>
    </row>
    <row r="444" spans="1:14" hidden="1">
      <c r="A444" s="121"/>
      <c r="B444" s="121"/>
      <c r="D444" s="121"/>
      <c r="E444" s="88"/>
      <c r="F444" s="128"/>
      <c r="G444" s="56"/>
      <c r="J444" s="221"/>
      <c r="K444" s="221"/>
      <c r="L444" s="221"/>
      <c r="M444" s="221"/>
      <c r="N444" s="144"/>
    </row>
    <row r="445" spans="1:14" hidden="1">
      <c r="A445" s="121"/>
      <c r="B445" s="121"/>
      <c r="D445" s="121"/>
      <c r="E445" s="88"/>
      <c r="F445" s="128"/>
      <c r="G445" s="56"/>
      <c r="J445" s="221"/>
      <c r="K445" s="221"/>
      <c r="L445" s="221"/>
      <c r="M445" s="221"/>
      <c r="N445" s="144"/>
    </row>
    <row r="446" spans="1:14" hidden="1">
      <c r="A446" s="121"/>
      <c r="B446" s="121"/>
      <c r="D446" s="121"/>
      <c r="E446" s="88"/>
      <c r="F446" s="128"/>
      <c r="G446" s="56"/>
      <c r="J446" s="221"/>
      <c r="K446" s="221"/>
      <c r="L446" s="221"/>
      <c r="M446" s="221"/>
      <c r="N446" s="144"/>
    </row>
    <row r="447" spans="1:14" hidden="1">
      <c r="A447" s="121"/>
      <c r="B447" s="121"/>
      <c r="D447" s="121"/>
      <c r="E447" s="88"/>
      <c r="F447" s="128"/>
      <c r="G447" s="56"/>
      <c r="J447" s="221"/>
      <c r="K447" s="221"/>
      <c r="L447" s="221"/>
      <c r="M447" s="221"/>
      <c r="N447" s="144"/>
    </row>
    <row r="448" spans="1:14" hidden="1">
      <c r="A448" s="121"/>
      <c r="B448" s="121"/>
      <c r="D448" s="121"/>
      <c r="E448" s="88"/>
      <c r="F448" s="128"/>
      <c r="G448" s="56"/>
      <c r="J448" s="221"/>
      <c r="K448" s="221"/>
      <c r="L448" s="221"/>
      <c r="M448" s="221"/>
      <c r="N448" s="144"/>
    </row>
    <row r="449" spans="1:14" hidden="1">
      <c r="A449" s="121"/>
      <c r="B449" s="121"/>
      <c r="D449" s="121"/>
      <c r="E449" s="88"/>
      <c r="F449" s="128"/>
      <c r="G449" s="56"/>
      <c r="J449" s="221"/>
      <c r="K449" s="221"/>
      <c r="L449" s="221"/>
      <c r="M449" s="221"/>
      <c r="N449" s="144"/>
    </row>
    <row r="450" spans="1:14" hidden="1">
      <c r="A450" s="121"/>
      <c r="B450" s="121"/>
      <c r="D450" s="121"/>
      <c r="E450" s="88"/>
      <c r="F450" s="128"/>
      <c r="G450" s="56"/>
      <c r="J450" s="221"/>
      <c r="K450" s="221"/>
      <c r="L450" s="221"/>
      <c r="M450" s="221"/>
      <c r="N450" s="144"/>
    </row>
    <row r="451" spans="1:14" hidden="1">
      <c r="A451" s="121"/>
      <c r="B451" s="121"/>
      <c r="D451" s="121"/>
      <c r="E451" s="88"/>
      <c r="F451" s="128"/>
      <c r="G451" s="56"/>
      <c r="J451" s="221"/>
      <c r="K451" s="221"/>
      <c r="L451" s="221"/>
      <c r="M451" s="221"/>
      <c r="N451" s="144"/>
    </row>
    <row r="452" spans="1:14" hidden="1">
      <c r="A452" s="121"/>
      <c r="B452" s="121"/>
      <c r="D452" s="121"/>
      <c r="E452" s="88"/>
      <c r="F452" s="128"/>
      <c r="G452" s="56"/>
      <c r="J452" s="221"/>
      <c r="K452" s="221"/>
      <c r="L452" s="221"/>
      <c r="M452" s="221"/>
      <c r="N452" s="144"/>
    </row>
    <row r="453" spans="1:14" hidden="1">
      <c r="A453" s="121"/>
      <c r="B453" s="121"/>
      <c r="D453" s="121"/>
      <c r="E453" s="88"/>
      <c r="F453" s="128"/>
      <c r="G453" s="56"/>
      <c r="J453" s="221"/>
      <c r="K453" s="221"/>
      <c r="L453" s="221"/>
      <c r="M453" s="221"/>
      <c r="N453" s="144"/>
    </row>
    <row r="454" spans="1:14" hidden="1">
      <c r="A454" s="121"/>
      <c r="B454" s="121"/>
      <c r="D454" s="121"/>
      <c r="E454" s="88"/>
      <c r="F454" s="128"/>
      <c r="G454" s="56"/>
      <c r="J454" s="221"/>
      <c r="K454" s="221"/>
      <c r="L454" s="221"/>
      <c r="M454" s="221"/>
      <c r="N454" s="144"/>
    </row>
    <row r="455" spans="1:14" hidden="1">
      <c r="A455" s="121"/>
      <c r="B455" s="121"/>
      <c r="D455" s="121"/>
      <c r="E455" s="88"/>
      <c r="F455" s="128"/>
      <c r="G455" s="56"/>
      <c r="J455" s="221"/>
      <c r="K455" s="221"/>
      <c r="L455" s="221"/>
      <c r="M455" s="221"/>
      <c r="N455" s="144"/>
    </row>
    <row r="456" spans="1:14" hidden="1">
      <c r="A456" s="121"/>
      <c r="B456" s="121"/>
      <c r="D456" s="121"/>
      <c r="E456" s="88"/>
      <c r="F456" s="128"/>
      <c r="G456" s="56"/>
      <c r="J456" s="221"/>
      <c r="K456" s="221"/>
      <c r="L456" s="221"/>
      <c r="M456" s="221"/>
      <c r="N456" s="144"/>
    </row>
    <row r="457" spans="1:14" hidden="1">
      <c r="A457" s="121"/>
      <c r="B457" s="121"/>
      <c r="D457" s="121"/>
      <c r="E457" s="88"/>
      <c r="F457" s="128"/>
      <c r="G457" s="56"/>
      <c r="J457" s="221"/>
      <c r="K457" s="221"/>
      <c r="L457" s="221"/>
      <c r="M457" s="221"/>
      <c r="N457" s="144"/>
    </row>
    <row r="458" spans="1:14" hidden="1">
      <c r="A458" s="121"/>
      <c r="B458" s="121"/>
      <c r="D458" s="121"/>
      <c r="E458" s="88"/>
      <c r="F458" s="128"/>
      <c r="G458" s="56"/>
      <c r="J458" s="221"/>
      <c r="K458" s="221"/>
      <c r="L458" s="221"/>
      <c r="M458" s="221"/>
      <c r="N458" s="144"/>
    </row>
    <row r="459" spans="1:14" hidden="1">
      <c r="A459" s="121"/>
      <c r="B459" s="121"/>
      <c r="D459" s="121"/>
      <c r="E459" s="88"/>
      <c r="F459" s="128"/>
      <c r="G459" s="56"/>
      <c r="J459" s="221"/>
      <c r="K459" s="221"/>
      <c r="L459" s="221"/>
      <c r="M459" s="221"/>
      <c r="N459" s="144"/>
    </row>
    <row r="460" spans="1:14" hidden="1">
      <c r="A460" s="121"/>
      <c r="B460" s="121"/>
      <c r="D460" s="121"/>
      <c r="E460" s="88"/>
      <c r="F460" s="128"/>
      <c r="G460" s="56"/>
      <c r="J460" s="221"/>
      <c r="K460" s="221"/>
      <c r="L460" s="221"/>
      <c r="M460" s="221"/>
      <c r="N460" s="144"/>
    </row>
    <row r="461" spans="1:14" hidden="1">
      <c r="A461" s="121"/>
      <c r="B461" s="121"/>
      <c r="D461" s="121"/>
      <c r="E461" s="88"/>
      <c r="F461" s="128"/>
      <c r="G461" s="56"/>
      <c r="J461" s="221"/>
      <c r="K461" s="221"/>
      <c r="L461" s="221"/>
      <c r="M461" s="221"/>
      <c r="N461" s="144"/>
    </row>
    <row r="462" spans="1:14" hidden="1">
      <c r="A462" s="121"/>
      <c r="B462" s="121"/>
      <c r="D462" s="121"/>
      <c r="E462" s="88"/>
      <c r="F462" s="128"/>
      <c r="G462" s="56"/>
      <c r="J462" s="221"/>
      <c r="K462" s="221"/>
      <c r="L462" s="221"/>
      <c r="M462" s="221"/>
      <c r="N462" s="144"/>
    </row>
    <row r="463" spans="1:14" hidden="1">
      <c r="A463" s="121"/>
      <c r="B463" s="121"/>
      <c r="D463" s="121"/>
      <c r="E463" s="88"/>
      <c r="F463" s="128"/>
      <c r="G463" s="56"/>
      <c r="J463" s="221"/>
      <c r="K463" s="221"/>
      <c r="L463" s="221"/>
      <c r="M463" s="221"/>
      <c r="N463" s="144"/>
    </row>
    <row r="464" spans="1:14" hidden="1">
      <c r="A464" s="121"/>
      <c r="B464" s="121"/>
      <c r="D464" s="121"/>
      <c r="E464" s="88"/>
      <c r="F464" s="128"/>
      <c r="G464" s="56"/>
      <c r="J464" s="221"/>
      <c r="K464" s="221"/>
      <c r="L464" s="221"/>
      <c r="M464" s="221"/>
      <c r="N464" s="144"/>
    </row>
    <row r="465" spans="1:14" hidden="1">
      <c r="A465" s="121"/>
      <c r="B465" s="121"/>
      <c r="D465" s="121"/>
      <c r="E465" s="88"/>
      <c r="F465" s="128"/>
      <c r="G465" s="56"/>
      <c r="J465" s="221"/>
      <c r="K465" s="221"/>
      <c r="L465" s="221"/>
      <c r="M465" s="221"/>
      <c r="N465" s="144"/>
    </row>
    <row r="466" spans="1:14" hidden="1">
      <c r="A466" s="121"/>
      <c r="B466" s="121"/>
      <c r="D466" s="121"/>
      <c r="E466" s="88"/>
      <c r="F466" s="128"/>
      <c r="G466" s="56"/>
      <c r="J466" s="221"/>
      <c r="K466" s="221"/>
      <c r="L466" s="221"/>
      <c r="M466" s="221"/>
      <c r="N466" s="144"/>
    </row>
    <row r="467" spans="1:14" hidden="1">
      <c r="A467" s="121"/>
      <c r="B467" s="121"/>
      <c r="D467" s="121"/>
      <c r="E467" s="88"/>
      <c r="F467" s="128"/>
      <c r="G467" s="56"/>
      <c r="J467" s="221"/>
      <c r="K467" s="221"/>
      <c r="L467" s="221"/>
      <c r="M467" s="221"/>
      <c r="N467" s="144"/>
    </row>
    <row r="468" spans="1:14" hidden="1">
      <c r="A468" s="121"/>
      <c r="B468" s="121"/>
      <c r="D468" s="121"/>
      <c r="E468" s="88"/>
      <c r="F468" s="128"/>
      <c r="G468" s="56"/>
      <c r="J468" s="221"/>
      <c r="K468" s="221"/>
      <c r="L468" s="221"/>
      <c r="M468" s="221"/>
      <c r="N468" s="144"/>
    </row>
    <row r="469" spans="1:14" hidden="1">
      <c r="A469" s="121"/>
      <c r="B469" s="121"/>
      <c r="D469" s="121"/>
      <c r="E469" s="88"/>
      <c r="F469" s="128"/>
      <c r="G469" s="56"/>
      <c r="J469" s="221"/>
      <c r="K469" s="221"/>
      <c r="L469" s="221"/>
      <c r="M469" s="221"/>
      <c r="N469" s="144"/>
    </row>
    <row r="470" spans="1:14" hidden="1">
      <c r="A470" s="121"/>
      <c r="B470" s="121"/>
      <c r="D470" s="121"/>
      <c r="E470" s="88"/>
      <c r="F470" s="128"/>
      <c r="G470" s="56"/>
      <c r="J470" s="221"/>
      <c r="K470" s="221"/>
      <c r="L470" s="221"/>
      <c r="M470" s="221"/>
      <c r="N470" s="144"/>
    </row>
    <row r="471" spans="1:14" hidden="1">
      <c r="A471" s="121"/>
      <c r="B471" s="121"/>
      <c r="D471" s="121"/>
      <c r="E471" s="88"/>
      <c r="F471" s="128"/>
      <c r="G471" s="56"/>
      <c r="J471" s="221"/>
      <c r="K471" s="221"/>
      <c r="L471" s="221"/>
      <c r="M471" s="221"/>
      <c r="N471" s="144"/>
    </row>
    <row r="472" spans="1:14" hidden="1">
      <c r="A472" s="121"/>
      <c r="B472" s="121"/>
      <c r="D472" s="121"/>
      <c r="E472" s="88"/>
      <c r="F472" s="128"/>
      <c r="G472" s="56"/>
      <c r="J472" s="221"/>
      <c r="K472" s="221"/>
      <c r="L472" s="221"/>
      <c r="M472" s="221"/>
      <c r="N472" s="144"/>
    </row>
    <row r="473" spans="1:14" hidden="1">
      <c r="A473" s="121"/>
      <c r="B473" s="121"/>
      <c r="D473" s="121"/>
      <c r="E473" s="88"/>
      <c r="F473" s="128"/>
      <c r="G473" s="56"/>
      <c r="J473" s="221"/>
      <c r="K473" s="221"/>
      <c r="L473" s="221"/>
      <c r="M473" s="221"/>
      <c r="N473" s="144"/>
    </row>
    <row r="474" spans="1:14" hidden="1">
      <c r="A474" s="121"/>
      <c r="B474" s="121"/>
      <c r="D474" s="121"/>
      <c r="E474" s="88"/>
      <c r="F474" s="128"/>
      <c r="G474" s="56"/>
      <c r="J474" s="221"/>
      <c r="K474" s="221"/>
      <c r="L474" s="221"/>
      <c r="M474" s="221"/>
      <c r="N474" s="144"/>
    </row>
    <row r="475" spans="1:14" hidden="1">
      <c r="A475" s="121"/>
      <c r="B475" s="121"/>
      <c r="D475" s="121"/>
      <c r="E475" s="88"/>
      <c r="F475" s="128"/>
      <c r="G475" s="56"/>
      <c r="J475" s="221"/>
      <c r="K475" s="221"/>
      <c r="L475" s="221"/>
      <c r="M475" s="221"/>
      <c r="N475" s="144"/>
    </row>
    <row r="476" spans="1:14" hidden="1">
      <c r="A476" s="121"/>
      <c r="B476" s="121"/>
      <c r="D476" s="121"/>
      <c r="E476" s="88"/>
      <c r="F476" s="128"/>
      <c r="G476" s="56"/>
      <c r="J476" s="221"/>
      <c r="K476" s="221"/>
      <c r="L476" s="221"/>
      <c r="M476" s="221"/>
      <c r="N476" s="144"/>
    </row>
    <row r="477" spans="1:14" hidden="1">
      <c r="A477" s="121"/>
      <c r="B477" s="121"/>
      <c r="D477" s="121"/>
      <c r="E477" s="88"/>
      <c r="F477" s="128"/>
      <c r="G477" s="56"/>
      <c r="J477" s="221"/>
      <c r="K477" s="221"/>
      <c r="L477" s="221"/>
      <c r="M477" s="221"/>
      <c r="N477" s="144"/>
    </row>
    <row r="478" spans="1:14" hidden="1">
      <c r="A478" s="121"/>
      <c r="B478" s="121"/>
      <c r="D478" s="121"/>
      <c r="E478" s="88"/>
      <c r="F478" s="128"/>
      <c r="G478" s="56"/>
      <c r="J478" s="221"/>
      <c r="K478" s="221"/>
      <c r="L478" s="221"/>
      <c r="M478" s="221"/>
      <c r="N478" s="144"/>
    </row>
    <row r="479" spans="1:14" hidden="1">
      <c r="A479" s="121"/>
      <c r="B479" s="121"/>
      <c r="D479" s="121"/>
      <c r="E479" s="88"/>
      <c r="F479" s="128"/>
      <c r="G479" s="56"/>
      <c r="J479" s="221"/>
      <c r="K479" s="221"/>
      <c r="L479" s="221"/>
      <c r="M479" s="221"/>
      <c r="N479" s="144"/>
    </row>
    <row r="480" spans="1:14" hidden="1">
      <c r="A480" s="121"/>
      <c r="B480" s="121"/>
      <c r="D480" s="121"/>
      <c r="E480" s="88"/>
      <c r="F480" s="128"/>
      <c r="G480" s="56"/>
      <c r="J480" s="221"/>
      <c r="K480" s="221"/>
      <c r="L480" s="221"/>
      <c r="M480" s="221"/>
      <c r="N480" s="144"/>
    </row>
    <row r="481" spans="1:14" hidden="1">
      <c r="A481" s="121"/>
      <c r="B481" s="121"/>
      <c r="D481" s="121"/>
      <c r="E481" s="88"/>
      <c r="F481" s="128"/>
      <c r="G481" s="56"/>
      <c r="J481" s="221"/>
      <c r="K481" s="221"/>
      <c r="L481" s="221"/>
      <c r="M481" s="221"/>
      <c r="N481" s="144"/>
    </row>
    <row r="482" spans="1:14" hidden="1">
      <c r="A482" s="121"/>
      <c r="B482" s="121"/>
      <c r="D482" s="121"/>
      <c r="E482" s="88"/>
      <c r="F482" s="128"/>
      <c r="G482" s="56"/>
      <c r="J482" s="221"/>
      <c r="K482" s="221"/>
      <c r="L482" s="221"/>
      <c r="M482" s="221"/>
      <c r="N482" s="144"/>
    </row>
    <row r="483" spans="1:14" hidden="1">
      <c r="A483" s="121"/>
      <c r="B483" s="121"/>
      <c r="D483" s="121"/>
      <c r="E483" s="88"/>
      <c r="F483" s="128"/>
      <c r="G483" s="56"/>
      <c r="J483" s="221"/>
      <c r="K483" s="221"/>
      <c r="L483" s="221"/>
      <c r="M483" s="221"/>
      <c r="N483" s="144"/>
    </row>
    <row r="484" spans="1:14" hidden="1">
      <c r="A484" s="121"/>
      <c r="B484" s="121"/>
      <c r="D484" s="121"/>
      <c r="E484" s="88"/>
      <c r="F484" s="128"/>
      <c r="G484" s="56"/>
      <c r="J484" s="221"/>
      <c r="K484" s="221"/>
      <c r="L484" s="221"/>
      <c r="M484" s="221"/>
      <c r="N484" s="144"/>
    </row>
    <row r="485" spans="1:14" hidden="1">
      <c r="A485" s="121"/>
      <c r="B485" s="121"/>
      <c r="D485" s="121"/>
      <c r="E485" s="88"/>
      <c r="F485" s="128"/>
      <c r="G485" s="56"/>
      <c r="J485" s="221"/>
      <c r="K485" s="221"/>
      <c r="L485" s="221"/>
      <c r="M485" s="221"/>
      <c r="N485" s="144"/>
    </row>
    <row r="486" spans="1:14" hidden="1">
      <c r="A486" s="121"/>
      <c r="B486" s="121"/>
      <c r="D486" s="121"/>
      <c r="E486" s="88"/>
      <c r="F486" s="128"/>
      <c r="G486" s="56"/>
      <c r="J486" s="221"/>
      <c r="K486" s="221"/>
      <c r="L486" s="221"/>
      <c r="M486" s="221"/>
      <c r="N486" s="144"/>
    </row>
    <row r="487" spans="1:14" hidden="1">
      <c r="A487" s="121"/>
      <c r="B487" s="121"/>
      <c r="D487" s="121"/>
      <c r="E487" s="88"/>
      <c r="F487" s="128"/>
      <c r="G487" s="56"/>
      <c r="J487" s="221"/>
      <c r="K487" s="221"/>
      <c r="L487" s="221"/>
      <c r="M487" s="221"/>
      <c r="N487" s="144"/>
    </row>
    <row r="488" spans="1:14" hidden="1">
      <c r="A488" s="121"/>
      <c r="B488" s="121"/>
      <c r="D488" s="121"/>
      <c r="E488" s="88"/>
      <c r="F488" s="128"/>
      <c r="G488" s="56"/>
      <c r="J488" s="221"/>
      <c r="K488" s="221"/>
      <c r="L488" s="221"/>
      <c r="M488" s="221"/>
      <c r="N488" s="144"/>
    </row>
    <row r="489" spans="1:14" hidden="1">
      <c r="A489" s="121"/>
      <c r="B489" s="121"/>
      <c r="D489" s="121"/>
      <c r="E489" s="88"/>
      <c r="F489" s="128"/>
      <c r="G489" s="56"/>
      <c r="J489" s="221"/>
      <c r="K489" s="221"/>
      <c r="L489" s="221"/>
      <c r="M489" s="221"/>
      <c r="N489" s="144"/>
    </row>
    <row r="490" spans="1:14" hidden="1">
      <c r="A490" s="121"/>
      <c r="B490" s="121"/>
      <c r="D490" s="121"/>
      <c r="E490" s="88"/>
      <c r="F490" s="128"/>
      <c r="G490" s="56"/>
      <c r="J490" s="221"/>
      <c r="K490" s="221"/>
      <c r="L490" s="221"/>
      <c r="M490" s="221"/>
      <c r="N490" s="144"/>
    </row>
    <row r="491" spans="1:14" hidden="1">
      <c r="A491" s="121"/>
      <c r="B491" s="121"/>
      <c r="D491" s="121"/>
      <c r="E491" s="88"/>
      <c r="F491" s="128"/>
      <c r="G491" s="56"/>
      <c r="J491" s="221"/>
      <c r="K491" s="221"/>
      <c r="L491" s="221"/>
      <c r="M491" s="221"/>
      <c r="N491" s="144"/>
    </row>
    <row r="492" spans="1:14" hidden="1">
      <c r="A492" s="121"/>
      <c r="B492" s="121"/>
      <c r="D492" s="121"/>
      <c r="E492" s="88"/>
      <c r="F492" s="128"/>
      <c r="G492" s="56"/>
      <c r="J492" s="221"/>
      <c r="K492" s="221"/>
      <c r="L492" s="221"/>
      <c r="M492" s="221"/>
      <c r="N492" s="144"/>
    </row>
    <row r="493" spans="1:14" hidden="1">
      <c r="A493" s="121"/>
      <c r="B493" s="121"/>
      <c r="D493" s="121"/>
      <c r="E493" s="88"/>
      <c r="F493" s="128"/>
      <c r="G493" s="56"/>
      <c r="J493" s="221"/>
      <c r="K493" s="221"/>
      <c r="L493" s="221"/>
      <c r="M493" s="221"/>
      <c r="N493" s="144"/>
    </row>
    <row r="494" spans="1:14" hidden="1">
      <c r="A494" s="121"/>
      <c r="B494" s="121"/>
      <c r="D494" s="121"/>
      <c r="E494" s="88"/>
      <c r="F494" s="128"/>
      <c r="G494" s="56"/>
      <c r="J494" s="221"/>
      <c r="K494" s="221"/>
      <c r="L494" s="221"/>
      <c r="M494" s="221"/>
      <c r="N494" s="144"/>
    </row>
    <row r="495" spans="1:14" hidden="1">
      <c r="A495" s="121"/>
      <c r="B495" s="121"/>
      <c r="D495" s="121"/>
      <c r="E495" s="88"/>
      <c r="F495" s="128"/>
      <c r="G495" s="56"/>
      <c r="J495" s="221"/>
      <c r="K495" s="221"/>
      <c r="L495" s="221"/>
      <c r="M495" s="221"/>
      <c r="N495" s="144"/>
    </row>
    <row r="496" spans="1:14" hidden="1">
      <c r="A496" s="121"/>
      <c r="B496" s="121"/>
      <c r="D496" s="121"/>
      <c r="E496" s="88"/>
      <c r="F496" s="128"/>
      <c r="G496" s="56"/>
      <c r="J496" s="221"/>
      <c r="K496" s="221"/>
      <c r="L496" s="221"/>
      <c r="M496" s="221"/>
      <c r="N496" s="144"/>
    </row>
    <row r="497" spans="1:14" hidden="1">
      <c r="A497" s="121"/>
      <c r="B497" s="121"/>
      <c r="D497" s="121"/>
      <c r="E497" s="88"/>
      <c r="F497" s="128"/>
      <c r="G497" s="56"/>
      <c r="J497" s="221"/>
      <c r="K497" s="221"/>
      <c r="L497" s="221"/>
      <c r="M497" s="221"/>
      <c r="N497" s="144"/>
    </row>
    <row r="498" spans="1:14" hidden="1">
      <c r="A498" s="121"/>
      <c r="B498" s="121"/>
      <c r="D498" s="121"/>
      <c r="E498" s="88"/>
      <c r="F498" s="128"/>
      <c r="G498" s="56"/>
      <c r="J498" s="221"/>
      <c r="K498" s="221"/>
      <c r="L498" s="221"/>
      <c r="M498" s="221"/>
      <c r="N498" s="144"/>
    </row>
    <row r="499" spans="1:14" hidden="1">
      <c r="A499" s="121"/>
      <c r="B499" s="121"/>
      <c r="D499" s="121"/>
      <c r="E499" s="88"/>
      <c r="F499" s="128"/>
      <c r="G499" s="56"/>
      <c r="J499" s="221"/>
      <c r="K499" s="221"/>
      <c r="L499" s="221"/>
      <c r="M499" s="221"/>
      <c r="N499" s="144"/>
    </row>
    <row r="500" spans="1:14" hidden="1">
      <c r="A500" s="121"/>
      <c r="B500" s="121"/>
      <c r="D500" s="121"/>
      <c r="E500" s="88"/>
      <c r="F500" s="128"/>
      <c r="G500" s="56"/>
      <c r="J500" s="221"/>
      <c r="K500" s="221"/>
      <c r="L500" s="221"/>
      <c r="M500" s="221"/>
      <c r="N500" s="144"/>
    </row>
    <row r="501" spans="1:14" hidden="1">
      <c r="A501" s="121"/>
      <c r="B501" s="121"/>
      <c r="D501" s="121"/>
      <c r="E501" s="88"/>
      <c r="F501" s="128"/>
      <c r="G501" s="56"/>
      <c r="J501" s="221"/>
      <c r="K501" s="221"/>
      <c r="L501" s="221"/>
      <c r="M501" s="221"/>
      <c r="N501" s="144"/>
    </row>
    <row r="502" spans="1:14" hidden="1">
      <c r="A502" s="121"/>
      <c r="B502" s="121"/>
      <c r="D502" s="121"/>
      <c r="E502" s="88"/>
      <c r="F502" s="128"/>
      <c r="G502" s="56"/>
      <c r="J502" s="221"/>
      <c r="K502" s="221"/>
      <c r="L502" s="221"/>
      <c r="M502" s="221"/>
      <c r="N502" s="144"/>
    </row>
    <row r="503" spans="1:14" hidden="1">
      <c r="A503" s="121"/>
      <c r="B503" s="121"/>
      <c r="D503" s="121"/>
      <c r="E503" s="88"/>
      <c r="F503" s="128"/>
      <c r="G503" s="56"/>
      <c r="J503" s="221"/>
      <c r="K503" s="221"/>
      <c r="L503" s="221"/>
      <c r="M503" s="221"/>
      <c r="N503" s="144"/>
    </row>
    <row r="504" spans="1:14" hidden="1">
      <c r="A504" s="121"/>
      <c r="B504" s="121"/>
      <c r="D504" s="121"/>
      <c r="E504" s="88"/>
      <c r="F504" s="128"/>
      <c r="G504" s="56"/>
      <c r="J504" s="221"/>
      <c r="K504" s="221"/>
      <c r="L504" s="221"/>
      <c r="M504" s="221"/>
      <c r="N504" s="144"/>
    </row>
    <row r="505" spans="1:14" hidden="1">
      <c r="A505" s="121"/>
      <c r="B505" s="121"/>
      <c r="D505" s="121"/>
      <c r="E505" s="88"/>
      <c r="F505" s="128"/>
      <c r="G505" s="56"/>
      <c r="J505" s="221"/>
      <c r="K505" s="221"/>
      <c r="L505" s="221"/>
      <c r="M505" s="221"/>
      <c r="N505" s="144"/>
    </row>
    <row r="506" spans="1:14" hidden="1">
      <c r="A506" s="121"/>
      <c r="B506" s="121"/>
      <c r="D506" s="121"/>
      <c r="E506" s="88"/>
      <c r="F506" s="128"/>
      <c r="G506" s="56"/>
      <c r="J506" s="221"/>
      <c r="K506" s="221"/>
      <c r="L506" s="221"/>
      <c r="M506" s="221"/>
      <c r="N506" s="144"/>
    </row>
    <row r="507" spans="1:14" hidden="1">
      <c r="A507" s="121"/>
      <c r="B507" s="121"/>
      <c r="D507" s="121"/>
      <c r="E507" s="88"/>
      <c r="F507" s="128"/>
      <c r="G507" s="56"/>
      <c r="J507" s="221"/>
      <c r="K507" s="221"/>
      <c r="L507" s="221"/>
      <c r="M507" s="221"/>
      <c r="N507" s="144"/>
    </row>
    <row r="508" spans="1:14" hidden="1">
      <c r="A508" s="121"/>
      <c r="B508" s="121"/>
      <c r="D508" s="121"/>
      <c r="E508" s="88"/>
      <c r="F508" s="128"/>
      <c r="G508" s="56"/>
      <c r="J508" s="221"/>
      <c r="K508" s="221"/>
      <c r="L508" s="221"/>
      <c r="M508" s="221"/>
      <c r="N508" s="144"/>
    </row>
    <row r="509" spans="1:14" hidden="1">
      <c r="A509" s="121"/>
      <c r="B509" s="121"/>
      <c r="D509" s="121"/>
      <c r="E509" s="88"/>
      <c r="F509" s="128"/>
      <c r="G509" s="56"/>
      <c r="J509" s="221"/>
      <c r="K509" s="221"/>
      <c r="L509" s="221"/>
      <c r="M509" s="221"/>
      <c r="N509" s="144"/>
    </row>
    <row r="510" spans="1:14" hidden="1">
      <c r="A510" s="121"/>
      <c r="B510" s="121"/>
      <c r="D510" s="121"/>
      <c r="E510" s="88"/>
      <c r="F510" s="128"/>
      <c r="G510" s="56"/>
      <c r="J510" s="221"/>
      <c r="K510" s="221"/>
      <c r="L510" s="221"/>
      <c r="M510" s="221"/>
      <c r="N510" s="144"/>
    </row>
    <row r="511" spans="1:14" hidden="1">
      <c r="A511" s="121"/>
      <c r="B511" s="121"/>
      <c r="D511" s="121"/>
      <c r="E511" s="88"/>
      <c r="F511" s="128"/>
      <c r="G511" s="56"/>
      <c r="J511" s="221"/>
      <c r="K511" s="221"/>
      <c r="L511" s="221"/>
      <c r="M511" s="221"/>
      <c r="N511" s="144"/>
    </row>
    <row r="512" spans="1:14" hidden="1">
      <c r="A512" s="121"/>
      <c r="B512" s="121"/>
      <c r="D512" s="121"/>
      <c r="E512" s="88"/>
      <c r="F512" s="128"/>
      <c r="G512" s="56"/>
      <c r="J512" s="221"/>
      <c r="K512" s="221"/>
      <c r="L512" s="221"/>
      <c r="M512" s="221"/>
      <c r="N512" s="144"/>
    </row>
    <row r="513" spans="1:14" hidden="1">
      <c r="A513" s="121"/>
      <c r="B513" s="121"/>
      <c r="D513" s="121"/>
      <c r="E513" s="88"/>
      <c r="F513" s="128"/>
      <c r="G513" s="56"/>
      <c r="J513" s="221"/>
      <c r="K513" s="221"/>
      <c r="L513" s="221"/>
      <c r="M513" s="221"/>
      <c r="N513" s="144"/>
    </row>
    <row r="514" spans="1:14" hidden="1">
      <c r="A514" s="121"/>
      <c r="B514" s="121"/>
      <c r="D514" s="121"/>
      <c r="E514" s="88"/>
      <c r="F514" s="128"/>
      <c r="G514" s="56"/>
      <c r="J514" s="221"/>
      <c r="K514" s="221"/>
      <c r="L514" s="221"/>
      <c r="M514" s="221"/>
      <c r="N514" s="144"/>
    </row>
    <row r="515" spans="1:14" hidden="1">
      <c r="A515" s="121"/>
      <c r="B515" s="121"/>
      <c r="D515" s="121"/>
      <c r="E515" s="88"/>
      <c r="F515" s="128"/>
      <c r="G515" s="56"/>
      <c r="J515" s="221"/>
      <c r="K515" s="221"/>
      <c r="L515" s="221"/>
      <c r="M515" s="221"/>
      <c r="N515" s="144"/>
    </row>
    <row r="516" spans="1:14" hidden="1">
      <c r="A516" s="121"/>
      <c r="B516" s="121"/>
      <c r="D516" s="121"/>
      <c r="E516" s="88"/>
      <c r="F516" s="128"/>
      <c r="G516" s="56"/>
      <c r="J516" s="221"/>
      <c r="K516" s="221"/>
      <c r="L516" s="221"/>
      <c r="M516" s="221"/>
      <c r="N516" s="144"/>
    </row>
    <row r="517" spans="1:14" hidden="1">
      <c r="A517" s="121"/>
      <c r="B517" s="121"/>
      <c r="D517" s="121"/>
      <c r="E517" s="88"/>
      <c r="F517" s="128"/>
      <c r="G517" s="56"/>
      <c r="J517" s="221"/>
      <c r="K517" s="221"/>
      <c r="L517" s="221"/>
      <c r="M517" s="221"/>
      <c r="N517" s="144"/>
    </row>
    <row r="518" spans="1:14" hidden="1">
      <c r="A518" s="121"/>
      <c r="B518" s="121"/>
      <c r="D518" s="121"/>
      <c r="E518" s="88"/>
      <c r="F518" s="128"/>
      <c r="G518" s="56"/>
      <c r="J518" s="221"/>
      <c r="K518" s="221"/>
      <c r="L518" s="221"/>
      <c r="M518" s="221"/>
      <c r="N518" s="144"/>
    </row>
    <row r="519" spans="1:14" hidden="1">
      <c r="A519" s="121"/>
      <c r="B519" s="121"/>
      <c r="D519" s="121"/>
      <c r="E519" s="88"/>
      <c r="F519" s="128"/>
      <c r="G519" s="56"/>
      <c r="J519" s="221"/>
      <c r="K519" s="221"/>
      <c r="L519" s="221"/>
      <c r="M519" s="221"/>
      <c r="N519" s="144"/>
    </row>
    <row r="520" spans="1:14" hidden="1">
      <c r="A520" s="121"/>
      <c r="B520" s="121"/>
      <c r="D520" s="121"/>
      <c r="E520" s="88"/>
      <c r="F520" s="128"/>
      <c r="G520" s="56"/>
      <c r="J520" s="221"/>
      <c r="K520" s="221"/>
      <c r="L520" s="221"/>
      <c r="M520" s="221"/>
      <c r="N520" s="144"/>
    </row>
    <row r="521" spans="1:14" hidden="1">
      <c r="A521" s="121"/>
      <c r="B521" s="121"/>
      <c r="D521" s="121"/>
      <c r="E521" s="88"/>
      <c r="F521" s="128"/>
      <c r="G521" s="56"/>
      <c r="J521" s="221"/>
      <c r="K521" s="221"/>
      <c r="L521" s="221"/>
      <c r="M521" s="221"/>
      <c r="N521" s="144"/>
    </row>
    <row r="522" spans="1:14" hidden="1">
      <c r="A522" s="121"/>
      <c r="B522" s="121"/>
      <c r="D522" s="121"/>
      <c r="E522" s="88"/>
      <c r="F522" s="128"/>
      <c r="G522" s="56"/>
      <c r="J522" s="221"/>
      <c r="K522" s="221"/>
      <c r="L522" s="221"/>
      <c r="M522" s="221"/>
      <c r="N522" s="144"/>
    </row>
    <row r="523" spans="1:14" hidden="1">
      <c r="A523" s="121"/>
      <c r="B523" s="121"/>
      <c r="D523" s="121"/>
      <c r="E523" s="88"/>
      <c r="F523" s="128"/>
      <c r="G523" s="56"/>
      <c r="J523" s="221"/>
      <c r="K523" s="221"/>
      <c r="L523" s="221"/>
      <c r="M523" s="221"/>
      <c r="N523" s="144"/>
    </row>
    <row r="524" spans="1:14" hidden="1">
      <c r="A524" s="121"/>
      <c r="B524" s="121"/>
      <c r="D524" s="121"/>
      <c r="E524" s="88"/>
      <c r="F524" s="128"/>
      <c r="G524" s="56"/>
      <c r="J524" s="221"/>
      <c r="K524" s="221"/>
      <c r="L524" s="221"/>
      <c r="M524" s="221"/>
      <c r="N524" s="144"/>
    </row>
    <row r="525" spans="1:14" hidden="1">
      <c r="A525" s="121"/>
      <c r="B525" s="121"/>
      <c r="D525" s="121"/>
      <c r="E525" s="88"/>
      <c r="F525" s="128"/>
      <c r="G525" s="56"/>
      <c r="J525" s="221"/>
      <c r="K525" s="221"/>
      <c r="L525" s="221"/>
      <c r="M525" s="221"/>
      <c r="N525" s="144"/>
    </row>
    <row r="526" spans="1:14" hidden="1">
      <c r="A526" s="121"/>
      <c r="B526" s="121"/>
      <c r="D526" s="121"/>
      <c r="E526" s="88"/>
      <c r="F526" s="128"/>
      <c r="G526" s="56"/>
      <c r="J526" s="221"/>
      <c r="K526" s="221"/>
      <c r="L526" s="221"/>
      <c r="M526" s="221"/>
      <c r="N526" s="144"/>
    </row>
    <row r="527" spans="1:14" hidden="1">
      <c r="A527" s="121"/>
      <c r="B527" s="121"/>
      <c r="D527" s="121"/>
      <c r="E527" s="88"/>
      <c r="F527" s="128"/>
      <c r="G527" s="56"/>
      <c r="J527" s="221"/>
      <c r="K527" s="221"/>
      <c r="L527" s="221"/>
      <c r="M527" s="221"/>
      <c r="N527" s="144"/>
    </row>
    <row r="528" spans="1:14" hidden="1">
      <c r="A528" s="121"/>
      <c r="B528" s="121"/>
      <c r="D528" s="121"/>
      <c r="E528" s="88"/>
      <c r="F528" s="128"/>
      <c r="G528" s="56"/>
      <c r="J528" s="221"/>
      <c r="K528" s="221"/>
      <c r="L528" s="221"/>
      <c r="M528" s="221"/>
      <c r="N528" s="144"/>
    </row>
    <row r="529" spans="1:14" hidden="1">
      <c r="A529" s="121"/>
      <c r="B529" s="121"/>
      <c r="D529" s="121"/>
      <c r="E529" s="88"/>
      <c r="F529" s="128"/>
      <c r="G529" s="56"/>
      <c r="J529" s="221"/>
      <c r="K529" s="221"/>
      <c r="L529" s="221"/>
      <c r="M529" s="221"/>
      <c r="N529" s="144"/>
    </row>
    <row r="530" spans="1:14" hidden="1">
      <c r="A530" s="121"/>
      <c r="B530" s="121"/>
      <c r="D530" s="121"/>
      <c r="E530" s="88"/>
      <c r="F530" s="128"/>
      <c r="G530" s="56"/>
      <c r="J530" s="221"/>
      <c r="K530" s="221"/>
      <c r="L530" s="221"/>
      <c r="M530" s="221"/>
      <c r="N530" s="144"/>
    </row>
    <row r="531" spans="1:14" hidden="1">
      <c r="A531" s="121"/>
      <c r="B531" s="121"/>
      <c r="D531" s="121"/>
      <c r="E531" s="88"/>
      <c r="F531" s="128"/>
      <c r="G531" s="56"/>
      <c r="J531" s="221"/>
      <c r="K531" s="221"/>
      <c r="L531" s="221"/>
      <c r="M531" s="221"/>
      <c r="N531" s="144"/>
    </row>
    <row r="532" spans="1:14" hidden="1">
      <c r="A532" s="121"/>
      <c r="B532" s="121"/>
      <c r="D532" s="121"/>
      <c r="E532" s="88"/>
      <c r="F532" s="128"/>
      <c r="G532" s="56"/>
      <c r="J532" s="221"/>
      <c r="K532" s="221"/>
      <c r="L532" s="221"/>
      <c r="M532" s="221"/>
      <c r="N532" s="144"/>
    </row>
    <row r="533" spans="1:14" hidden="1">
      <c r="A533" s="121"/>
      <c r="B533" s="121"/>
      <c r="D533" s="121"/>
      <c r="E533" s="88"/>
      <c r="F533" s="128"/>
      <c r="G533" s="56"/>
      <c r="J533" s="221"/>
      <c r="K533" s="221"/>
      <c r="L533" s="221"/>
      <c r="M533" s="221"/>
      <c r="N533" s="144"/>
    </row>
    <row r="534" spans="1:14" hidden="1">
      <c r="A534" s="121"/>
      <c r="B534" s="121"/>
      <c r="D534" s="121"/>
      <c r="E534" s="88"/>
      <c r="F534" s="128"/>
      <c r="G534" s="56"/>
      <c r="J534" s="221"/>
      <c r="K534" s="221"/>
      <c r="L534" s="221"/>
      <c r="M534" s="221"/>
      <c r="N534" s="144"/>
    </row>
    <row r="535" spans="1:14" hidden="1">
      <c r="A535" s="121"/>
      <c r="B535" s="121"/>
      <c r="D535" s="121"/>
      <c r="E535" s="88"/>
      <c r="F535" s="128"/>
      <c r="G535" s="56"/>
      <c r="J535" s="221"/>
      <c r="K535" s="221"/>
      <c r="L535" s="221"/>
      <c r="M535" s="221"/>
      <c r="N535" s="144"/>
    </row>
    <row r="536" spans="1:14" hidden="1">
      <c r="A536" s="121"/>
      <c r="B536" s="121"/>
      <c r="D536" s="121"/>
      <c r="E536" s="88"/>
      <c r="F536" s="128"/>
      <c r="G536" s="56"/>
      <c r="J536" s="221"/>
      <c r="K536" s="221"/>
      <c r="L536" s="221"/>
      <c r="M536" s="221"/>
      <c r="N536" s="144"/>
    </row>
    <row r="537" spans="1:14" hidden="1">
      <c r="A537" s="121"/>
      <c r="B537" s="121"/>
      <c r="D537" s="121"/>
      <c r="E537" s="88"/>
      <c r="F537" s="128"/>
      <c r="G537" s="56"/>
      <c r="J537" s="221"/>
      <c r="K537" s="221"/>
      <c r="L537" s="221"/>
      <c r="M537" s="221"/>
      <c r="N537" s="144"/>
    </row>
    <row r="538" spans="1:14" hidden="1">
      <c r="A538" s="121"/>
      <c r="B538" s="121"/>
      <c r="D538" s="121"/>
      <c r="E538" s="88"/>
      <c r="F538" s="128"/>
      <c r="G538" s="56"/>
      <c r="J538" s="221"/>
      <c r="K538" s="221"/>
      <c r="L538" s="221"/>
      <c r="M538" s="221"/>
      <c r="N538" s="144"/>
    </row>
    <row r="539" spans="1:14" hidden="1">
      <c r="A539" s="121"/>
      <c r="B539" s="121"/>
      <c r="D539" s="121"/>
      <c r="E539" s="88"/>
      <c r="F539" s="128"/>
      <c r="G539" s="56"/>
      <c r="J539" s="221"/>
      <c r="K539" s="221"/>
      <c r="L539" s="221"/>
      <c r="M539" s="221"/>
      <c r="N539" s="144"/>
    </row>
    <row r="540" spans="1:14" hidden="1">
      <c r="A540" s="121"/>
      <c r="B540" s="121"/>
      <c r="D540" s="121"/>
      <c r="E540" s="88"/>
      <c r="F540" s="128"/>
      <c r="G540" s="56"/>
      <c r="J540" s="221"/>
      <c r="K540" s="221"/>
      <c r="L540" s="221"/>
      <c r="M540" s="221"/>
      <c r="N540" s="144"/>
    </row>
    <row r="541" spans="1:14" hidden="1">
      <c r="A541" s="121"/>
      <c r="B541" s="121"/>
      <c r="D541" s="121"/>
      <c r="E541" s="88"/>
      <c r="F541" s="128"/>
      <c r="G541" s="56"/>
      <c r="J541" s="221"/>
      <c r="K541" s="221"/>
      <c r="L541" s="221"/>
      <c r="M541" s="221"/>
      <c r="N541" s="144"/>
    </row>
    <row r="542" spans="1:14" hidden="1">
      <c r="A542" s="121"/>
      <c r="B542" s="121"/>
      <c r="D542" s="121"/>
      <c r="E542" s="88"/>
      <c r="F542" s="128"/>
      <c r="G542" s="56"/>
      <c r="J542" s="221"/>
      <c r="K542" s="221"/>
      <c r="L542" s="221"/>
      <c r="M542" s="221"/>
      <c r="N542" s="144"/>
    </row>
    <row r="543" spans="1:14" hidden="1">
      <c r="A543" s="121"/>
      <c r="B543" s="121"/>
      <c r="D543" s="121"/>
      <c r="E543" s="88"/>
      <c r="F543" s="128"/>
      <c r="G543" s="56"/>
      <c r="J543" s="221"/>
      <c r="K543" s="221"/>
      <c r="L543" s="221"/>
      <c r="M543" s="221"/>
      <c r="N543" s="144"/>
    </row>
    <row r="544" spans="1:14" hidden="1">
      <c r="A544" s="121"/>
      <c r="B544" s="121"/>
      <c r="D544" s="121"/>
      <c r="E544" s="88"/>
      <c r="F544" s="128"/>
      <c r="G544" s="56"/>
      <c r="J544" s="221"/>
      <c r="K544" s="221"/>
      <c r="L544" s="221"/>
      <c r="M544" s="221"/>
      <c r="N544" s="144"/>
    </row>
    <row r="545" spans="1:14" hidden="1">
      <c r="A545" s="121"/>
      <c r="B545" s="121"/>
      <c r="D545" s="121"/>
      <c r="E545" s="88"/>
      <c r="F545" s="128"/>
      <c r="G545" s="56"/>
      <c r="J545" s="221"/>
      <c r="K545" s="221"/>
      <c r="L545" s="221"/>
      <c r="M545" s="221"/>
      <c r="N545" s="144"/>
    </row>
    <row r="546" spans="1:14" hidden="1">
      <c r="A546" s="121"/>
      <c r="B546" s="121"/>
      <c r="D546" s="121"/>
      <c r="E546" s="88"/>
      <c r="F546" s="128"/>
      <c r="G546" s="56"/>
      <c r="J546" s="221"/>
      <c r="K546" s="221"/>
      <c r="L546" s="221"/>
      <c r="M546" s="221"/>
      <c r="N546" s="144"/>
    </row>
    <row r="547" spans="1:14" hidden="1">
      <c r="A547" s="121"/>
      <c r="B547" s="121"/>
      <c r="D547" s="121"/>
      <c r="E547" s="88"/>
      <c r="F547" s="128"/>
      <c r="G547" s="56"/>
      <c r="J547" s="221"/>
      <c r="K547" s="221"/>
      <c r="L547" s="221"/>
      <c r="M547" s="221"/>
      <c r="N547" s="144"/>
    </row>
    <row r="548" spans="1:14" hidden="1">
      <c r="A548" s="121"/>
      <c r="B548" s="121"/>
      <c r="D548" s="121"/>
      <c r="E548" s="88"/>
      <c r="F548" s="128"/>
      <c r="G548" s="56"/>
      <c r="J548" s="221"/>
      <c r="K548" s="221"/>
      <c r="L548" s="221"/>
      <c r="M548" s="221"/>
      <c r="N548" s="144"/>
    </row>
    <row r="549" spans="1:14" hidden="1">
      <c r="A549" s="121"/>
      <c r="B549" s="121"/>
      <c r="D549" s="121"/>
      <c r="E549" s="88"/>
      <c r="F549" s="128"/>
      <c r="G549" s="56"/>
      <c r="J549" s="221"/>
      <c r="K549" s="221"/>
      <c r="L549" s="221"/>
      <c r="M549" s="221"/>
      <c r="N549" s="144"/>
    </row>
    <row r="550" spans="1:14" hidden="1">
      <c r="A550" s="121"/>
      <c r="B550" s="121"/>
      <c r="D550" s="121"/>
      <c r="E550" s="88"/>
      <c r="F550" s="128"/>
      <c r="G550" s="56"/>
      <c r="J550" s="221"/>
      <c r="K550" s="221"/>
      <c r="L550" s="221"/>
      <c r="M550" s="221"/>
      <c r="N550" s="144"/>
    </row>
    <row r="551" spans="1:14" hidden="1">
      <c r="A551" s="121"/>
      <c r="B551" s="121"/>
      <c r="D551" s="121"/>
      <c r="E551" s="88"/>
      <c r="F551" s="128"/>
      <c r="G551" s="56"/>
      <c r="J551" s="221"/>
      <c r="K551" s="221"/>
      <c r="L551" s="221"/>
      <c r="M551" s="221"/>
      <c r="N551" s="144"/>
    </row>
    <row r="552" spans="1:14" hidden="1">
      <c r="A552" s="121"/>
      <c r="B552" s="121"/>
      <c r="D552" s="121"/>
      <c r="E552" s="88"/>
      <c r="F552" s="128"/>
      <c r="G552" s="56"/>
      <c r="J552" s="221"/>
      <c r="K552" s="221"/>
      <c r="L552" s="221"/>
      <c r="M552" s="221"/>
      <c r="N552" s="144"/>
    </row>
    <row r="553" spans="1:14" hidden="1">
      <c r="A553" s="121"/>
      <c r="B553" s="121"/>
      <c r="D553" s="121"/>
      <c r="E553" s="88"/>
      <c r="F553" s="128"/>
      <c r="G553" s="56"/>
      <c r="J553" s="221"/>
      <c r="K553" s="221"/>
      <c r="L553" s="221"/>
      <c r="M553" s="221"/>
      <c r="N553" s="144"/>
    </row>
    <row r="554" spans="1:14" hidden="1">
      <c r="A554" s="121"/>
      <c r="B554" s="121"/>
      <c r="D554" s="121"/>
      <c r="E554" s="88"/>
      <c r="F554" s="128"/>
      <c r="G554" s="56"/>
      <c r="J554" s="221"/>
      <c r="K554" s="221"/>
      <c r="L554" s="221"/>
      <c r="M554" s="221"/>
      <c r="N554" s="144"/>
    </row>
    <row r="555" spans="1:14" hidden="1">
      <c r="A555" s="121"/>
      <c r="B555" s="121"/>
      <c r="D555" s="121"/>
      <c r="E555" s="88"/>
      <c r="F555" s="128"/>
      <c r="G555" s="56"/>
      <c r="J555" s="221"/>
      <c r="K555" s="221"/>
      <c r="L555" s="221"/>
      <c r="M555" s="221"/>
      <c r="N555" s="144"/>
    </row>
    <row r="556" spans="1:14" hidden="1">
      <c r="A556" s="121"/>
      <c r="B556" s="121"/>
      <c r="D556" s="121"/>
      <c r="E556" s="88"/>
      <c r="F556" s="128"/>
      <c r="G556" s="56"/>
      <c r="J556" s="221"/>
      <c r="K556" s="221"/>
      <c r="L556" s="221"/>
      <c r="M556" s="221"/>
      <c r="N556" s="144"/>
    </row>
    <row r="557" spans="1:14" hidden="1">
      <c r="A557" s="121"/>
      <c r="B557" s="121"/>
      <c r="D557" s="121"/>
      <c r="E557" s="88"/>
      <c r="F557" s="128"/>
      <c r="G557" s="56"/>
      <c r="J557" s="221"/>
      <c r="K557" s="221"/>
      <c r="L557" s="221"/>
      <c r="M557" s="221"/>
      <c r="N557" s="144"/>
    </row>
    <row r="558" spans="1:14" hidden="1">
      <c r="A558" s="121"/>
      <c r="B558" s="121"/>
      <c r="D558" s="121"/>
      <c r="E558" s="88"/>
      <c r="F558" s="128"/>
      <c r="G558" s="56"/>
      <c r="J558" s="221"/>
      <c r="K558" s="221"/>
      <c r="L558" s="221"/>
      <c r="M558" s="221"/>
      <c r="N558" s="144"/>
    </row>
    <row r="559" spans="1:14" hidden="1">
      <c r="A559" s="121"/>
      <c r="B559" s="121"/>
      <c r="D559" s="121"/>
      <c r="E559" s="88"/>
      <c r="F559" s="128"/>
      <c r="G559" s="56"/>
      <c r="J559" s="221"/>
      <c r="K559" s="221"/>
      <c r="L559" s="221"/>
      <c r="M559" s="221"/>
      <c r="N559" s="144"/>
    </row>
    <row r="560" spans="1:14" hidden="1">
      <c r="A560" s="121"/>
      <c r="B560" s="121"/>
      <c r="D560" s="121"/>
      <c r="E560" s="88"/>
      <c r="F560" s="128"/>
      <c r="G560" s="56"/>
      <c r="J560" s="221"/>
      <c r="K560" s="221"/>
      <c r="L560" s="221"/>
      <c r="M560" s="221"/>
      <c r="N560" s="144"/>
    </row>
    <row r="561" spans="1:14" hidden="1">
      <c r="A561" s="121"/>
      <c r="B561" s="121"/>
      <c r="D561" s="121"/>
      <c r="E561" s="88"/>
      <c r="F561" s="128"/>
      <c r="G561" s="56"/>
      <c r="J561" s="221"/>
      <c r="K561" s="221"/>
      <c r="L561" s="221"/>
      <c r="M561" s="221"/>
      <c r="N561" s="144"/>
    </row>
    <row r="562" spans="1:14" hidden="1">
      <c r="A562" s="121"/>
      <c r="B562" s="121"/>
      <c r="D562" s="121"/>
      <c r="E562" s="88"/>
      <c r="F562" s="128"/>
      <c r="G562" s="56"/>
      <c r="J562" s="221"/>
      <c r="K562" s="221"/>
      <c r="L562" s="221"/>
      <c r="M562" s="221"/>
      <c r="N562" s="144"/>
    </row>
    <row r="563" spans="1:14" hidden="1">
      <c r="A563" s="121"/>
      <c r="B563" s="121"/>
      <c r="D563" s="121"/>
      <c r="E563" s="88"/>
      <c r="F563" s="128"/>
      <c r="G563" s="56"/>
      <c r="J563" s="221"/>
      <c r="K563" s="221"/>
      <c r="L563" s="221"/>
      <c r="M563" s="221"/>
      <c r="N563" s="144"/>
    </row>
    <row r="564" spans="1:14" hidden="1">
      <c r="A564" s="121"/>
      <c r="B564" s="121"/>
      <c r="D564" s="121"/>
      <c r="E564" s="88"/>
      <c r="F564" s="128"/>
      <c r="G564" s="56"/>
      <c r="J564" s="221"/>
      <c r="K564" s="221"/>
      <c r="L564" s="221"/>
      <c r="M564" s="221"/>
      <c r="N564" s="144"/>
    </row>
    <row r="565" spans="1:14" hidden="1">
      <c r="A565" s="121"/>
      <c r="B565" s="121"/>
      <c r="D565" s="121"/>
      <c r="E565" s="88"/>
      <c r="F565" s="128"/>
      <c r="G565" s="56"/>
      <c r="J565" s="221"/>
      <c r="K565" s="221"/>
      <c r="L565" s="221"/>
      <c r="M565" s="221"/>
      <c r="N565" s="144"/>
    </row>
    <row r="566" spans="1:14" hidden="1">
      <c r="A566" s="121"/>
      <c r="B566" s="121"/>
      <c r="D566" s="121"/>
      <c r="E566" s="88"/>
      <c r="F566" s="128"/>
      <c r="G566" s="56"/>
      <c r="J566" s="221"/>
      <c r="K566" s="221"/>
      <c r="L566" s="221"/>
      <c r="M566" s="221"/>
      <c r="N566" s="144"/>
    </row>
    <row r="567" spans="1:14" hidden="1">
      <c r="A567" s="121"/>
      <c r="B567" s="121"/>
      <c r="D567" s="121"/>
      <c r="E567" s="88"/>
      <c r="F567" s="128"/>
      <c r="G567" s="56"/>
      <c r="J567" s="221"/>
      <c r="K567" s="221"/>
      <c r="L567" s="221"/>
      <c r="M567" s="221"/>
      <c r="N567" s="144"/>
    </row>
    <row r="568" spans="1:14" hidden="1">
      <c r="A568" s="121"/>
      <c r="B568" s="121"/>
      <c r="D568" s="121"/>
      <c r="E568" s="88"/>
      <c r="F568" s="128"/>
      <c r="G568" s="56"/>
      <c r="J568" s="221"/>
      <c r="K568" s="221"/>
      <c r="L568" s="221"/>
      <c r="M568" s="221"/>
      <c r="N568" s="144"/>
    </row>
    <row r="569" spans="1:14" hidden="1">
      <c r="A569" s="121"/>
      <c r="B569" s="121"/>
      <c r="D569" s="121"/>
      <c r="E569" s="88"/>
      <c r="F569" s="128"/>
      <c r="G569" s="56"/>
      <c r="J569" s="221"/>
      <c r="K569" s="221"/>
      <c r="L569" s="221"/>
      <c r="M569" s="221"/>
      <c r="N569" s="144"/>
    </row>
    <row r="570" spans="1:14" hidden="1">
      <c r="A570" s="121"/>
      <c r="B570" s="121"/>
      <c r="D570" s="121"/>
      <c r="E570" s="88"/>
      <c r="F570" s="128"/>
      <c r="G570" s="56"/>
      <c r="J570" s="221"/>
      <c r="K570" s="221"/>
      <c r="L570" s="221"/>
      <c r="M570" s="221"/>
      <c r="N570" s="144"/>
    </row>
    <row r="571" spans="1:14" hidden="1">
      <c r="A571" s="121"/>
      <c r="B571" s="121"/>
      <c r="D571" s="121"/>
      <c r="E571" s="88"/>
      <c r="F571" s="128"/>
      <c r="G571" s="56"/>
      <c r="J571" s="221"/>
      <c r="K571" s="221"/>
      <c r="L571" s="221"/>
      <c r="M571" s="221"/>
      <c r="N571" s="144"/>
    </row>
    <row r="572" spans="1:14" hidden="1">
      <c r="A572" s="121"/>
      <c r="B572" s="121"/>
      <c r="D572" s="121"/>
      <c r="E572" s="88"/>
      <c r="F572" s="128"/>
      <c r="G572" s="56"/>
      <c r="J572" s="221"/>
      <c r="K572" s="221"/>
      <c r="L572" s="221"/>
      <c r="M572" s="221"/>
      <c r="N572" s="144"/>
    </row>
    <row r="573" spans="1:14" hidden="1">
      <c r="A573" s="121"/>
      <c r="B573" s="121"/>
      <c r="D573" s="121"/>
      <c r="E573" s="88"/>
      <c r="F573" s="128"/>
      <c r="G573" s="56"/>
      <c r="J573" s="221"/>
      <c r="K573" s="221"/>
      <c r="L573" s="221"/>
      <c r="M573" s="221"/>
      <c r="N573" s="144"/>
    </row>
    <row r="574" spans="1:14" hidden="1">
      <c r="A574" s="121"/>
      <c r="B574" s="121"/>
      <c r="D574" s="121"/>
      <c r="E574" s="88"/>
      <c r="F574" s="128"/>
      <c r="G574" s="56"/>
      <c r="J574" s="221"/>
      <c r="K574" s="221"/>
      <c r="L574" s="221"/>
      <c r="M574" s="221"/>
      <c r="N574" s="144"/>
    </row>
    <row r="575" spans="1:14" hidden="1">
      <c r="A575" s="121"/>
      <c r="B575" s="121"/>
      <c r="D575" s="121"/>
      <c r="E575" s="88"/>
      <c r="F575" s="128"/>
      <c r="G575" s="56"/>
      <c r="J575" s="221"/>
      <c r="K575" s="221"/>
      <c r="L575" s="221"/>
      <c r="M575" s="221"/>
      <c r="N575" s="144"/>
    </row>
    <row r="576" spans="1:14" hidden="1">
      <c r="A576" s="121"/>
      <c r="B576" s="121"/>
      <c r="D576" s="121"/>
      <c r="E576" s="88"/>
      <c r="F576" s="128"/>
      <c r="G576" s="56"/>
      <c r="J576" s="221"/>
      <c r="K576" s="221"/>
      <c r="L576" s="221"/>
      <c r="M576" s="221"/>
      <c r="N576" s="144"/>
    </row>
    <row r="577" spans="1:14" hidden="1">
      <c r="A577" s="121"/>
      <c r="B577" s="121"/>
      <c r="D577" s="121"/>
      <c r="E577" s="88"/>
      <c r="F577" s="128"/>
      <c r="G577" s="56"/>
      <c r="J577" s="221"/>
      <c r="K577" s="221"/>
      <c r="L577" s="221"/>
      <c r="M577" s="221"/>
      <c r="N577" s="144"/>
    </row>
    <row r="578" spans="1:14" hidden="1">
      <c r="A578" s="121"/>
      <c r="B578" s="121"/>
      <c r="D578" s="121"/>
      <c r="E578" s="88"/>
      <c r="F578" s="128"/>
      <c r="G578" s="56"/>
      <c r="J578" s="221"/>
      <c r="K578" s="221"/>
      <c r="L578" s="221"/>
      <c r="M578" s="221"/>
      <c r="N578" s="144"/>
    </row>
    <row r="579" spans="1:14" hidden="1">
      <c r="A579" s="121"/>
      <c r="B579" s="121"/>
      <c r="D579" s="121"/>
      <c r="E579" s="88"/>
      <c r="F579" s="128"/>
      <c r="G579" s="56"/>
      <c r="J579" s="221"/>
      <c r="K579" s="221"/>
      <c r="L579" s="221"/>
      <c r="M579" s="221"/>
      <c r="N579" s="144"/>
    </row>
    <row r="580" spans="1:14" hidden="1">
      <c r="A580" s="121"/>
      <c r="B580" s="121"/>
      <c r="D580" s="121"/>
      <c r="E580" s="88"/>
      <c r="F580" s="128"/>
      <c r="G580" s="56"/>
      <c r="J580" s="221"/>
      <c r="K580" s="221"/>
      <c r="L580" s="221"/>
      <c r="M580" s="221"/>
      <c r="N580" s="144"/>
    </row>
    <row r="581" spans="1:14" hidden="1">
      <c r="A581" s="121"/>
      <c r="B581" s="121"/>
      <c r="D581" s="121"/>
      <c r="E581" s="88"/>
      <c r="F581" s="128"/>
      <c r="G581" s="56"/>
      <c r="J581" s="221"/>
      <c r="K581" s="221"/>
      <c r="L581" s="221"/>
      <c r="M581" s="221"/>
      <c r="N581" s="144"/>
    </row>
    <row r="582" spans="1:14" hidden="1">
      <c r="A582" s="121"/>
      <c r="B582" s="121"/>
      <c r="D582" s="121"/>
      <c r="E582" s="88"/>
      <c r="F582" s="128"/>
      <c r="G582" s="56"/>
      <c r="J582" s="221"/>
      <c r="K582" s="221"/>
      <c r="L582" s="221"/>
      <c r="M582" s="221"/>
      <c r="N582" s="144"/>
    </row>
    <row r="583" spans="1:14" hidden="1">
      <c r="A583" s="121"/>
      <c r="B583" s="121"/>
      <c r="D583" s="121"/>
      <c r="E583" s="88"/>
      <c r="F583" s="128"/>
      <c r="G583" s="56"/>
      <c r="J583" s="221"/>
      <c r="K583" s="221"/>
      <c r="L583" s="221"/>
      <c r="M583" s="221"/>
      <c r="N583" s="144"/>
    </row>
    <row r="584" spans="1:14" hidden="1">
      <c r="A584" s="121"/>
      <c r="B584" s="121"/>
      <c r="D584" s="121"/>
      <c r="E584" s="88"/>
      <c r="F584" s="128"/>
      <c r="G584" s="56"/>
      <c r="J584" s="221"/>
      <c r="K584" s="221"/>
      <c r="L584" s="221"/>
      <c r="M584" s="221"/>
      <c r="N584" s="144"/>
    </row>
    <row r="585" spans="1:14" hidden="1">
      <c r="A585" s="121"/>
      <c r="B585" s="121"/>
      <c r="D585" s="121"/>
      <c r="E585" s="88"/>
      <c r="F585" s="128"/>
      <c r="G585" s="56"/>
      <c r="J585" s="221"/>
      <c r="K585" s="221"/>
      <c r="L585" s="221"/>
      <c r="M585" s="221"/>
      <c r="N585" s="144"/>
    </row>
    <row r="586" spans="1:14" hidden="1">
      <c r="A586" s="121"/>
      <c r="B586" s="121"/>
      <c r="D586" s="121"/>
      <c r="E586" s="88"/>
      <c r="F586" s="128"/>
      <c r="G586" s="56"/>
      <c r="J586" s="221"/>
      <c r="K586" s="221"/>
      <c r="L586" s="221"/>
      <c r="M586" s="221"/>
      <c r="N586" s="144"/>
    </row>
    <row r="587" spans="1:14" hidden="1">
      <c r="A587" s="121"/>
      <c r="B587" s="121"/>
      <c r="D587" s="121"/>
      <c r="E587" s="88"/>
      <c r="F587" s="128"/>
      <c r="G587" s="56"/>
      <c r="J587" s="221"/>
      <c r="K587" s="221"/>
      <c r="L587" s="221"/>
      <c r="M587" s="221"/>
      <c r="N587" s="144"/>
    </row>
    <row r="588" spans="1:14" hidden="1">
      <c r="A588" s="121"/>
      <c r="B588" s="121"/>
      <c r="D588" s="121"/>
      <c r="E588" s="88"/>
      <c r="F588" s="128"/>
      <c r="G588" s="56"/>
      <c r="J588" s="221"/>
      <c r="K588" s="221"/>
      <c r="L588" s="221"/>
      <c r="M588" s="221"/>
      <c r="N588" s="144"/>
    </row>
    <row r="589" spans="1:14" hidden="1">
      <c r="A589" s="121"/>
      <c r="B589" s="121"/>
      <c r="D589" s="121"/>
      <c r="E589" s="88"/>
      <c r="F589" s="128"/>
      <c r="G589" s="56"/>
      <c r="J589" s="221"/>
      <c r="K589" s="221"/>
      <c r="L589" s="221"/>
      <c r="M589" s="221"/>
      <c r="N589" s="144"/>
    </row>
    <row r="590" spans="1:14" hidden="1">
      <c r="A590" s="121"/>
      <c r="B590" s="121"/>
      <c r="D590" s="121"/>
      <c r="E590" s="88"/>
      <c r="F590" s="128"/>
      <c r="G590" s="56"/>
      <c r="J590" s="221"/>
      <c r="K590" s="221"/>
      <c r="L590" s="221"/>
      <c r="M590" s="221"/>
      <c r="N590" s="144"/>
    </row>
    <row r="591" spans="1:14" hidden="1">
      <c r="A591" s="121"/>
      <c r="B591" s="121"/>
      <c r="D591" s="121"/>
      <c r="E591" s="88"/>
      <c r="F591" s="128"/>
      <c r="G591" s="56"/>
      <c r="J591" s="221"/>
      <c r="K591" s="221"/>
      <c r="L591" s="221"/>
      <c r="M591" s="221"/>
      <c r="N591" s="144"/>
    </row>
    <row r="592" spans="1:14" hidden="1">
      <c r="A592" s="121"/>
      <c r="B592" s="121"/>
      <c r="D592" s="121"/>
      <c r="E592" s="88"/>
      <c r="F592" s="128"/>
      <c r="G592" s="56"/>
      <c r="J592" s="221"/>
      <c r="K592" s="221"/>
      <c r="L592" s="221"/>
      <c r="M592" s="221"/>
      <c r="N592" s="144"/>
    </row>
    <row r="593" spans="1:14" hidden="1">
      <c r="A593" s="121"/>
      <c r="B593" s="121"/>
      <c r="D593" s="121"/>
      <c r="E593" s="88"/>
      <c r="F593" s="128"/>
      <c r="G593" s="56"/>
      <c r="J593" s="221"/>
      <c r="K593" s="221"/>
      <c r="L593" s="221"/>
      <c r="M593" s="221"/>
      <c r="N593" s="144"/>
    </row>
    <row r="594" spans="1:14" hidden="1">
      <c r="A594" s="121"/>
      <c r="B594" s="121"/>
      <c r="D594" s="121"/>
      <c r="E594" s="88"/>
      <c r="F594" s="128"/>
      <c r="G594" s="56"/>
      <c r="J594" s="221"/>
      <c r="K594" s="221"/>
      <c r="L594" s="221"/>
      <c r="M594" s="221"/>
      <c r="N594" s="144"/>
    </row>
    <row r="595" spans="1:14" hidden="1">
      <c r="A595" s="121"/>
      <c r="B595" s="121"/>
      <c r="D595" s="121"/>
      <c r="E595" s="88"/>
      <c r="F595" s="128"/>
      <c r="G595" s="56"/>
      <c r="J595" s="221"/>
      <c r="K595" s="221"/>
      <c r="L595" s="221"/>
      <c r="M595" s="221"/>
      <c r="N595" s="144"/>
    </row>
    <row r="596" spans="1:14" hidden="1">
      <c r="A596" s="121"/>
      <c r="B596" s="121"/>
      <c r="D596" s="121"/>
      <c r="E596" s="88"/>
      <c r="F596" s="128"/>
      <c r="G596" s="56"/>
      <c r="J596" s="221"/>
      <c r="K596" s="221"/>
      <c r="L596" s="221"/>
      <c r="M596" s="221"/>
      <c r="N596" s="144"/>
    </row>
    <row r="597" spans="1:14" hidden="1">
      <c r="A597" s="121"/>
      <c r="B597" s="121"/>
      <c r="D597" s="121"/>
      <c r="E597" s="88"/>
      <c r="F597" s="128"/>
      <c r="G597" s="56"/>
      <c r="J597" s="221"/>
      <c r="K597" s="221"/>
      <c r="L597" s="221"/>
      <c r="M597" s="221"/>
      <c r="N597" s="144"/>
    </row>
    <row r="598" spans="1:14" hidden="1">
      <c r="A598" s="121"/>
      <c r="B598" s="121"/>
      <c r="D598" s="121"/>
      <c r="E598" s="88"/>
      <c r="F598" s="128"/>
      <c r="G598" s="56"/>
      <c r="J598" s="221"/>
      <c r="K598" s="221"/>
      <c r="L598" s="221"/>
      <c r="M598" s="221"/>
      <c r="N598" s="144"/>
    </row>
    <row r="599" spans="1:14" hidden="1">
      <c r="A599" s="121"/>
      <c r="B599" s="121"/>
      <c r="D599" s="121"/>
      <c r="E599" s="88"/>
      <c r="F599" s="128"/>
      <c r="G599" s="56"/>
      <c r="J599" s="221"/>
      <c r="K599" s="221"/>
      <c r="L599" s="221"/>
      <c r="M599" s="221"/>
      <c r="N599" s="144"/>
    </row>
    <row r="600" spans="1:14" hidden="1">
      <c r="A600" s="121"/>
      <c r="B600" s="121"/>
      <c r="D600" s="121"/>
      <c r="E600" s="88"/>
      <c r="F600" s="128"/>
      <c r="G600" s="56"/>
      <c r="J600" s="221"/>
      <c r="K600" s="221"/>
      <c r="L600" s="221"/>
      <c r="M600" s="221"/>
      <c r="N600" s="144"/>
    </row>
    <row r="601" spans="1:14" hidden="1">
      <c r="A601" s="121"/>
      <c r="B601" s="121"/>
      <c r="D601" s="121"/>
      <c r="E601" s="88"/>
      <c r="F601" s="128"/>
      <c r="G601" s="56"/>
      <c r="J601" s="221"/>
      <c r="K601" s="221"/>
      <c r="L601" s="221"/>
      <c r="M601" s="221"/>
      <c r="N601" s="144"/>
    </row>
    <row r="602" spans="1:14" hidden="1">
      <c r="A602" s="121"/>
      <c r="B602" s="121"/>
      <c r="D602" s="121"/>
      <c r="E602" s="88"/>
      <c r="F602" s="128"/>
      <c r="G602" s="56"/>
      <c r="J602" s="221"/>
      <c r="K602" s="221"/>
      <c r="L602" s="221"/>
      <c r="M602" s="221"/>
      <c r="N602" s="144"/>
    </row>
    <row r="603" spans="1:14" hidden="1">
      <c r="A603" s="121"/>
      <c r="B603" s="121"/>
      <c r="D603" s="121"/>
      <c r="E603" s="88"/>
      <c r="F603" s="128"/>
      <c r="G603" s="56"/>
      <c r="J603" s="221"/>
      <c r="K603" s="221"/>
      <c r="L603" s="221"/>
      <c r="M603" s="221"/>
      <c r="N603" s="144"/>
    </row>
    <row r="604" spans="1:14" hidden="1">
      <c r="A604" s="121"/>
      <c r="B604" s="121"/>
      <c r="D604" s="121"/>
      <c r="E604" s="88"/>
      <c r="F604" s="128"/>
      <c r="G604" s="56"/>
      <c r="J604" s="221"/>
      <c r="K604" s="221"/>
      <c r="L604" s="221"/>
      <c r="M604" s="221"/>
      <c r="N604" s="144"/>
    </row>
    <row r="605" spans="1:14" hidden="1">
      <c r="A605" s="121"/>
      <c r="B605" s="121"/>
      <c r="D605" s="121"/>
      <c r="E605" s="88"/>
      <c r="F605" s="128"/>
      <c r="G605" s="56"/>
      <c r="J605" s="221"/>
      <c r="K605" s="221"/>
      <c r="L605" s="221"/>
      <c r="M605" s="221"/>
      <c r="N605" s="144"/>
    </row>
    <row r="606" spans="1:14" hidden="1">
      <c r="A606" s="121"/>
      <c r="B606" s="121"/>
      <c r="D606" s="121"/>
      <c r="E606" s="88"/>
      <c r="F606" s="128"/>
      <c r="G606" s="56"/>
      <c r="J606" s="221"/>
      <c r="K606" s="221"/>
      <c r="L606" s="221"/>
      <c r="M606" s="221"/>
      <c r="N606" s="144"/>
    </row>
    <row r="607" spans="1:14" hidden="1">
      <c r="A607" s="121"/>
      <c r="B607" s="121"/>
      <c r="D607" s="121"/>
      <c r="E607" s="88"/>
      <c r="F607" s="128"/>
      <c r="G607" s="56"/>
      <c r="J607" s="221"/>
      <c r="K607" s="221"/>
      <c r="L607" s="221"/>
      <c r="M607" s="221"/>
      <c r="N607" s="144"/>
    </row>
    <row r="608" spans="1:14" hidden="1">
      <c r="A608" s="121"/>
      <c r="B608" s="121"/>
      <c r="D608" s="121"/>
      <c r="E608" s="88"/>
      <c r="F608" s="128"/>
      <c r="G608" s="56"/>
      <c r="J608" s="221"/>
      <c r="K608" s="221"/>
      <c r="L608" s="221"/>
      <c r="M608" s="221"/>
      <c r="N608" s="144"/>
    </row>
    <row r="609" spans="1:14" hidden="1">
      <c r="A609" s="121"/>
      <c r="B609" s="121"/>
      <c r="D609" s="121"/>
      <c r="E609" s="88"/>
      <c r="F609" s="128"/>
      <c r="G609" s="56"/>
      <c r="J609" s="221"/>
      <c r="K609" s="221"/>
      <c r="L609" s="221"/>
      <c r="M609" s="221"/>
      <c r="N609" s="144"/>
    </row>
    <row r="610" spans="1:14" hidden="1">
      <c r="A610" s="121"/>
      <c r="B610" s="121"/>
      <c r="D610" s="121"/>
      <c r="E610" s="88"/>
      <c r="F610" s="128"/>
      <c r="G610" s="56"/>
      <c r="J610" s="221"/>
      <c r="K610" s="221"/>
      <c r="L610" s="221"/>
      <c r="M610" s="221"/>
      <c r="N610" s="144"/>
    </row>
    <row r="611" spans="1:14" hidden="1">
      <c r="A611" s="121"/>
      <c r="B611" s="121"/>
      <c r="D611" s="121"/>
      <c r="E611" s="88"/>
      <c r="F611" s="128"/>
      <c r="G611" s="56"/>
      <c r="J611" s="221"/>
      <c r="K611" s="221"/>
      <c r="L611" s="221"/>
      <c r="M611" s="221"/>
      <c r="N611" s="144"/>
    </row>
    <row r="612" spans="1:14" hidden="1">
      <c r="A612" s="121"/>
      <c r="B612" s="121"/>
      <c r="D612" s="121"/>
      <c r="E612" s="88"/>
      <c r="F612" s="128"/>
      <c r="G612" s="56"/>
      <c r="J612" s="221"/>
      <c r="K612" s="221"/>
      <c r="L612" s="221"/>
      <c r="M612" s="221"/>
      <c r="N612" s="144"/>
    </row>
    <row r="613" spans="1:14" hidden="1">
      <c r="A613" s="121"/>
      <c r="B613" s="121"/>
      <c r="D613" s="121"/>
      <c r="E613" s="88"/>
      <c r="F613" s="128"/>
      <c r="G613" s="56"/>
      <c r="J613" s="221"/>
      <c r="K613" s="221"/>
      <c r="L613" s="221"/>
      <c r="M613" s="221"/>
      <c r="N613" s="144"/>
    </row>
    <row r="614" spans="1:14" hidden="1">
      <c r="A614" s="121"/>
      <c r="B614" s="121"/>
      <c r="D614" s="121"/>
      <c r="E614" s="88"/>
      <c r="F614" s="128"/>
      <c r="G614" s="56"/>
      <c r="J614" s="221"/>
      <c r="K614" s="221"/>
      <c r="L614" s="221"/>
      <c r="M614" s="221"/>
      <c r="N614" s="144"/>
    </row>
    <row r="615" spans="1:14" hidden="1">
      <c r="A615" s="121"/>
      <c r="B615" s="121"/>
      <c r="D615" s="121"/>
      <c r="E615" s="88"/>
      <c r="F615" s="128"/>
      <c r="G615" s="56"/>
      <c r="J615" s="221"/>
      <c r="K615" s="221"/>
      <c r="L615" s="221"/>
      <c r="M615" s="221"/>
      <c r="N615" s="144"/>
    </row>
    <row r="616" spans="1:14" hidden="1">
      <c r="A616" s="121"/>
      <c r="B616" s="121"/>
      <c r="D616" s="121"/>
      <c r="E616" s="88"/>
      <c r="F616" s="128"/>
      <c r="G616" s="56"/>
      <c r="J616" s="221"/>
      <c r="K616" s="221"/>
      <c r="L616" s="221"/>
      <c r="M616" s="221"/>
      <c r="N616" s="144"/>
    </row>
    <row r="617" spans="1:14" hidden="1">
      <c r="A617" s="121"/>
      <c r="B617" s="121"/>
      <c r="D617" s="121"/>
      <c r="E617" s="88"/>
      <c r="F617" s="128"/>
      <c r="G617" s="56"/>
      <c r="J617" s="221"/>
      <c r="K617" s="221"/>
      <c r="L617" s="221"/>
      <c r="M617" s="221"/>
      <c r="N617" s="144"/>
    </row>
    <row r="618" spans="1:14" hidden="1">
      <c r="A618" s="121"/>
      <c r="B618" s="121"/>
      <c r="D618" s="121"/>
      <c r="E618" s="88"/>
      <c r="F618" s="128"/>
      <c r="G618" s="56"/>
      <c r="J618" s="221"/>
      <c r="K618" s="221"/>
      <c r="L618" s="221"/>
      <c r="M618" s="221"/>
      <c r="N618" s="144"/>
    </row>
    <row r="619" spans="1:14" hidden="1">
      <c r="A619" s="121"/>
      <c r="B619" s="121"/>
      <c r="D619" s="121"/>
      <c r="E619" s="88"/>
      <c r="F619" s="128"/>
      <c r="G619" s="56"/>
      <c r="J619" s="221"/>
      <c r="K619" s="221"/>
      <c r="L619" s="221"/>
      <c r="M619" s="221"/>
      <c r="N619" s="144"/>
    </row>
    <row r="620" spans="1:14" hidden="1">
      <c r="A620" s="121"/>
      <c r="B620" s="121"/>
      <c r="D620" s="121"/>
      <c r="E620" s="88"/>
      <c r="F620" s="128"/>
      <c r="G620" s="56"/>
      <c r="J620" s="221"/>
      <c r="K620" s="221"/>
      <c r="L620" s="221"/>
      <c r="M620" s="221"/>
      <c r="N620" s="144"/>
    </row>
    <row r="621" spans="1:14" hidden="1">
      <c r="A621" s="121"/>
      <c r="B621" s="121"/>
      <c r="D621" s="121"/>
      <c r="E621" s="88"/>
      <c r="F621" s="128"/>
      <c r="G621" s="56"/>
      <c r="J621" s="221"/>
      <c r="K621" s="221"/>
      <c r="L621" s="221"/>
      <c r="M621" s="221"/>
      <c r="N621" s="144"/>
    </row>
    <row r="622" spans="1:14" hidden="1">
      <c r="A622" s="121"/>
      <c r="B622" s="121"/>
      <c r="D622" s="121"/>
      <c r="E622" s="88"/>
      <c r="F622" s="128"/>
      <c r="G622" s="56"/>
      <c r="J622" s="221"/>
      <c r="K622" s="221"/>
      <c r="L622" s="221"/>
      <c r="M622" s="221"/>
      <c r="N622" s="144"/>
    </row>
    <row r="623" spans="1:14" hidden="1">
      <c r="A623" s="121"/>
      <c r="B623" s="121"/>
      <c r="D623" s="121"/>
      <c r="E623" s="88"/>
      <c r="F623" s="128"/>
      <c r="G623" s="56"/>
      <c r="J623" s="221"/>
      <c r="K623" s="221"/>
      <c r="L623" s="221"/>
      <c r="M623" s="221"/>
      <c r="N623" s="144"/>
    </row>
    <row r="624" spans="1:14" hidden="1">
      <c r="A624" s="121"/>
      <c r="B624" s="121"/>
      <c r="D624" s="121"/>
      <c r="E624" s="88"/>
      <c r="F624" s="128"/>
      <c r="G624" s="56"/>
      <c r="J624" s="221"/>
      <c r="K624" s="221"/>
      <c r="L624" s="221"/>
      <c r="M624" s="221"/>
      <c r="N624" s="144"/>
    </row>
    <row r="625" spans="1:14" hidden="1">
      <c r="A625" s="121"/>
      <c r="B625" s="121"/>
      <c r="D625" s="121"/>
      <c r="E625" s="88"/>
      <c r="F625" s="128"/>
      <c r="G625" s="56"/>
      <c r="J625" s="221"/>
      <c r="K625" s="221"/>
      <c r="L625" s="221"/>
      <c r="M625" s="221"/>
      <c r="N625" s="144"/>
    </row>
    <row r="626" spans="1:14" hidden="1">
      <c r="A626" s="121"/>
      <c r="B626" s="121"/>
      <c r="D626" s="121"/>
      <c r="E626" s="88"/>
      <c r="F626" s="128"/>
      <c r="G626" s="56"/>
      <c r="J626" s="221"/>
      <c r="K626" s="221"/>
      <c r="L626" s="221"/>
      <c r="M626" s="221"/>
      <c r="N626" s="144"/>
    </row>
    <row r="627" spans="1:14" hidden="1">
      <c r="A627" s="121"/>
      <c r="B627" s="121"/>
      <c r="D627" s="121"/>
      <c r="E627" s="88"/>
      <c r="F627" s="128"/>
      <c r="G627" s="56"/>
      <c r="J627" s="221"/>
      <c r="K627" s="221"/>
      <c r="L627" s="221"/>
      <c r="M627" s="221"/>
      <c r="N627" s="144"/>
    </row>
    <row r="628" spans="1:14" hidden="1">
      <c r="A628" s="121"/>
      <c r="B628" s="121"/>
      <c r="D628" s="121"/>
      <c r="E628" s="88"/>
      <c r="F628" s="128"/>
      <c r="G628" s="56"/>
      <c r="J628" s="221"/>
      <c r="K628" s="221"/>
      <c r="L628" s="221"/>
      <c r="M628" s="221"/>
      <c r="N628" s="144"/>
    </row>
    <row r="629" spans="1:14" hidden="1">
      <c r="A629" s="121"/>
      <c r="B629" s="121"/>
      <c r="D629" s="121"/>
      <c r="E629" s="88"/>
      <c r="F629" s="128"/>
      <c r="G629" s="56"/>
      <c r="J629" s="221"/>
      <c r="K629" s="221"/>
      <c r="L629" s="221"/>
      <c r="M629" s="221"/>
      <c r="N629" s="144"/>
    </row>
    <row r="630" spans="1:14" hidden="1">
      <c r="A630" s="121"/>
      <c r="B630" s="121"/>
      <c r="D630" s="121"/>
      <c r="E630" s="88"/>
      <c r="F630" s="128"/>
      <c r="G630" s="56"/>
      <c r="J630" s="221"/>
      <c r="K630" s="221"/>
      <c r="L630" s="221"/>
      <c r="M630" s="221"/>
      <c r="N630" s="144"/>
    </row>
    <row r="631" spans="1:14" hidden="1">
      <c r="A631" s="121"/>
      <c r="B631" s="121"/>
      <c r="D631" s="121"/>
      <c r="E631" s="88"/>
      <c r="F631" s="128"/>
      <c r="G631" s="56"/>
      <c r="J631" s="221"/>
      <c r="K631" s="221"/>
      <c r="L631" s="221"/>
      <c r="M631" s="221"/>
      <c r="N631" s="144"/>
    </row>
    <row r="632" spans="1:14" hidden="1">
      <c r="A632" s="121"/>
      <c r="B632" s="121"/>
      <c r="D632" s="121"/>
      <c r="E632" s="88"/>
      <c r="F632" s="128"/>
      <c r="G632" s="56"/>
      <c r="J632" s="221"/>
      <c r="K632" s="221"/>
      <c r="L632" s="221"/>
      <c r="M632" s="221"/>
      <c r="N632" s="144"/>
    </row>
    <row r="633" spans="1:14" hidden="1">
      <c r="A633" s="121"/>
      <c r="B633" s="121"/>
      <c r="D633" s="121"/>
      <c r="E633" s="88"/>
      <c r="F633" s="128"/>
      <c r="G633" s="56"/>
      <c r="J633" s="221"/>
      <c r="K633" s="221"/>
      <c r="L633" s="221"/>
      <c r="M633" s="221"/>
      <c r="N633" s="144"/>
    </row>
    <row r="634" spans="1:14" hidden="1">
      <c r="A634" s="121"/>
      <c r="B634" s="121"/>
      <c r="D634" s="121"/>
      <c r="E634" s="88"/>
      <c r="F634" s="128"/>
      <c r="G634" s="56"/>
      <c r="J634" s="221"/>
      <c r="K634" s="221"/>
      <c r="L634" s="221"/>
      <c r="M634" s="221"/>
      <c r="N634" s="144"/>
    </row>
    <row r="635" spans="1:14" hidden="1">
      <c r="A635" s="121"/>
      <c r="B635" s="121"/>
      <c r="D635" s="121"/>
      <c r="E635" s="88"/>
      <c r="F635" s="128"/>
      <c r="G635" s="56"/>
      <c r="J635" s="221"/>
      <c r="K635" s="221"/>
      <c r="L635" s="221"/>
      <c r="M635" s="221"/>
      <c r="N635" s="144"/>
    </row>
    <row r="636" spans="1:14" hidden="1">
      <c r="A636" s="121"/>
      <c r="B636" s="121"/>
      <c r="D636" s="121"/>
      <c r="E636" s="88"/>
      <c r="F636" s="128"/>
      <c r="G636" s="56"/>
      <c r="J636" s="221"/>
      <c r="K636" s="221"/>
      <c r="L636" s="221"/>
      <c r="M636" s="221"/>
      <c r="N636" s="144"/>
    </row>
    <row r="637" spans="1:14" hidden="1">
      <c r="A637" s="121"/>
      <c r="B637" s="121"/>
      <c r="D637" s="121"/>
      <c r="E637" s="88"/>
      <c r="F637" s="128"/>
      <c r="G637" s="56"/>
      <c r="J637" s="221"/>
      <c r="K637" s="221"/>
      <c r="L637" s="221"/>
      <c r="M637" s="221"/>
      <c r="N637" s="144"/>
    </row>
    <row r="638" spans="1:14" hidden="1">
      <c r="A638" s="121"/>
      <c r="B638" s="121"/>
      <c r="D638" s="121"/>
      <c r="E638" s="88"/>
      <c r="F638" s="128"/>
      <c r="G638" s="56"/>
      <c r="J638" s="221"/>
      <c r="K638" s="221"/>
      <c r="L638" s="221"/>
      <c r="M638" s="221"/>
      <c r="N638" s="144"/>
    </row>
    <row r="639" spans="1:14" hidden="1">
      <c r="A639" s="121"/>
      <c r="B639" s="121"/>
      <c r="D639" s="121"/>
      <c r="E639" s="88"/>
      <c r="F639" s="128"/>
      <c r="G639" s="56"/>
      <c r="J639" s="221"/>
      <c r="K639" s="221"/>
      <c r="L639" s="221"/>
      <c r="M639" s="221"/>
      <c r="N639" s="144"/>
    </row>
    <row r="640" spans="1:14" hidden="1">
      <c r="A640" s="121"/>
      <c r="B640" s="121"/>
      <c r="D640" s="121"/>
      <c r="E640" s="88"/>
      <c r="F640" s="128"/>
      <c r="G640" s="56"/>
      <c r="J640" s="221"/>
      <c r="K640" s="221"/>
      <c r="L640" s="221"/>
      <c r="M640" s="221"/>
      <c r="N640" s="144"/>
    </row>
    <row r="641" spans="1:14" hidden="1">
      <c r="A641" s="121"/>
      <c r="B641" s="121"/>
      <c r="D641" s="121"/>
      <c r="E641" s="88"/>
      <c r="F641" s="128"/>
      <c r="G641" s="56"/>
      <c r="J641" s="221"/>
      <c r="K641" s="221"/>
      <c r="L641" s="221"/>
      <c r="M641" s="221"/>
      <c r="N641" s="144"/>
    </row>
    <row r="642" spans="1:14" hidden="1">
      <c r="A642" s="121"/>
      <c r="B642" s="121"/>
      <c r="D642" s="121"/>
      <c r="E642" s="88"/>
      <c r="F642" s="128"/>
      <c r="G642" s="56"/>
      <c r="J642" s="221"/>
      <c r="K642" s="221"/>
      <c r="L642" s="221"/>
      <c r="M642" s="221"/>
      <c r="N642" s="144"/>
    </row>
    <row r="643" spans="1:14" hidden="1">
      <c r="A643" s="121"/>
      <c r="B643" s="121"/>
      <c r="D643" s="121"/>
      <c r="E643" s="88"/>
      <c r="F643" s="128"/>
      <c r="G643" s="56"/>
      <c r="J643" s="221"/>
      <c r="K643" s="221"/>
      <c r="L643" s="221"/>
      <c r="M643" s="221"/>
      <c r="N643" s="144"/>
    </row>
    <row r="644" spans="1:14" hidden="1">
      <c r="A644" s="121"/>
      <c r="B644" s="121"/>
      <c r="D644" s="121"/>
      <c r="E644" s="88"/>
      <c r="F644" s="128"/>
      <c r="G644" s="56"/>
      <c r="J644" s="221"/>
      <c r="K644" s="221"/>
      <c r="L644" s="221"/>
      <c r="M644" s="221"/>
      <c r="N644" s="144"/>
    </row>
    <row r="645" spans="1:14" hidden="1">
      <c r="A645" s="121"/>
      <c r="B645" s="121"/>
      <c r="D645" s="121"/>
      <c r="E645" s="88"/>
      <c r="F645" s="128"/>
      <c r="G645" s="56"/>
      <c r="J645" s="221"/>
      <c r="K645" s="221"/>
      <c r="L645" s="221"/>
      <c r="M645" s="221"/>
      <c r="N645" s="144"/>
    </row>
    <row r="646" spans="1:14" hidden="1">
      <c r="A646" s="121"/>
      <c r="B646" s="121"/>
      <c r="D646" s="121"/>
      <c r="E646" s="88"/>
      <c r="F646" s="128"/>
      <c r="G646" s="56"/>
      <c r="J646" s="221"/>
      <c r="K646" s="221"/>
      <c r="L646" s="221"/>
      <c r="M646" s="221"/>
      <c r="N646" s="144"/>
    </row>
    <row r="647" spans="1:14" hidden="1">
      <c r="A647" s="121"/>
      <c r="B647" s="121"/>
      <c r="D647" s="121"/>
      <c r="E647" s="88"/>
      <c r="F647" s="128"/>
      <c r="G647" s="56"/>
      <c r="J647" s="221"/>
      <c r="K647" s="221"/>
      <c r="L647" s="221"/>
      <c r="M647" s="221"/>
      <c r="N647" s="144"/>
    </row>
    <row r="648" spans="1:14" hidden="1">
      <c r="A648" s="121"/>
      <c r="B648" s="121"/>
      <c r="D648" s="121"/>
      <c r="E648" s="88"/>
      <c r="F648" s="128"/>
      <c r="G648" s="56"/>
      <c r="J648" s="221"/>
      <c r="K648" s="221"/>
      <c r="L648" s="221"/>
      <c r="M648" s="221"/>
      <c r="N648" s="144"/>
    </row>
    <row r="649" spans="1:14" hidden="1">
      <c r="A649" s="121"/>
      <c r="B649" s="121"/>
      <c r="D649" s="121"/>
      <c r="E649" s="88"/>
      <c r="F649" s="128"/>
      <c r="G649" s="56"/>
      <c r="J649" s="221"/>
      <c r="K649" s="221"/>
      <c r="L649" s="221"/>
      <c r="M649" s="221"/>
      <c r="N649" s="144"/>
    </row>
    <row r="650" spans="1:14" hidden="1">
      <c r="A650" s="121"/>
      <c r="B650" s="121"/>
      <c r="D650" s="121"/>
      <c r="E650" s="88"/>
      <c r="F650" s="128"/>
      <c r="G650" s="56"/>
      <c r="J650" s="221"/>
      <c r="K650" s="221"/>
      <c r="L650" s="221"/>
      <c r="M650" s="221"/>
      <c r="N650" s="144"/>
    </row>
    <row r="651" spans="1:14" hidden="1">
      <c r="A651" s="121"/>
      <c r="B651" s="121"/>
      <c r="D651" s="121"/>
      <c r="E651" s="88"/>
      <c r="F651" s="128"/>
      <c r="G651" s="56"/>
      <c r="J651" s="221"/>
      <c r="K651" s="221"/>
      <c r="L651" s="221"/>
      <c r="M651" s="221"/>
      <c r="N651" s="144"/>
    </row>
    <row r="652" spans="1:14" hidden="1">
      <c r="A652" s="121"/>
      <c r="B652" s="121"/>
      <c r="D652" s="121"/>
      <c r="E652" s="88"/>
      <c r="F652" s="128"/>
      <c r="G652" s="56"/>
      <c r="J652" s="221"/>
      <c r="K652" s="221"/>
      <c r="L652" s="221"/>
      <c r="M652" s="221"/>
      <c r="N652" s="144"/>
    </row>
    <row r="653" spans="1:14" hidden="1">
      <c r="A653" s="121"/>
      <c r="B653" s="121"/>
      <c r="D653" s="121"/>
      <c r="E653" s="88"/>
      <c r="F653" s="128"/>
      <c r="G653" s="56"/>
      <c r="J653" s="221"/>
      <c r="K653" s="221"/>
      <c r="L653" s="221"/>
      <c r="M653" s="221"/>
      <c r="N653" s="144"/>
    </row>
    <row r="654" spans="1:14" hidden="1">
      <c r="A654" s="121"/>
      <c r="B654" s="121"/>
      <c r="D654" s="121"/>
      <c r="E654" s="88"/>
      <c r="F654" s="128"/>
      <c r="G654" s="56"/>
      <c r="J654" s="221"/>
      <c r="K654" s="221"/>
      <c r="L654" s="221"/>
      <c r="M654" s="221"/>
      <c r="N654" s="144"/>
    </row>
    <row r="655" spans="1:14" hidden="1">
      <c r="A655" s="121"/>
      <c r="B655" s="121"/>
      <c r="D655" s="121"/>
      <c r="E655" s="88"/>
      <c r="F655" s="128"/>
      <c r="G655" s="56"/>
      <c r="J655" s="221"/>
      <c r="K655" s="221"/>
      <c r="L655" s="221"/>
      <c r="M655" s="221"/>
      <c r="N655" s="144"/>
    </row>
    <row r="656" spans="1:14" hidden="1">
      <c r="A656" s="121"/>
      <c r="B656" s="121"/>
      <c r="D656" s="121"/>
      <c r="E656" s="88"/>
      <c r="F656" s="128"/>
      <c r="G656" s="56"/>
      <c r="J656" s="221"/>
      <c r="K656" s="221"/>
      <c r="L656" s="221"/>
      <c r="M656" s="221"/>
      <c r="N656" s="144"/>
    </row>
    <row r="657" spans="1:14" hidden="1">
      <c r="A657" s="121"/>
      <c r="B657" s="121"/>
      <c r="D657" s="121"/>
      <c r="E657" s="88"/>
      <c r="F657" s="128"/>
      <c r="G657" s="56"/>
      <c r="J657" s="221"/>
      <c r="K657" s="221"/>
      <c r="L657" s="221"/>
      <c r="M657" s="221"/>
      <c r="N657" s="144"/>
    </row>
    <row r="658" spans="1:14" hidden="1">
      <c r="A658" s="121"/>
      <c r="B658" s="121"/>
      <c r="D658" s="121"/>
      <c r="E658" s="88"/>
      <c r="F658" s="128"/>
      <c r="G658" s="56"/>
      <c r="J658" s="221"/>
      <c r="K658" s="221"/>
      <c r="L658" s="221"/>
      <c r="M658" s="221"/>
      <c r="N658" s="144"/>
    </row>
    <row r="659" spans="1:14" hidden="1">
      <c r="A659" s="121"/>
      <c r="B659" s="121"/>
      <c r="D659" s="121"/>
      <c r="E659" s="88"/>
      <c r="F659" s="128"/>
      <c r="G659" s="56"/>
      <c r="J659" s="221"/>
      <c r="K659" s="221"/>
      <c r="L659" s="221"/>
      <c r="M659" s="221"/>
      <c r="N659" s="144"/>
    </row>
    <row r="660" spans="1:14" hidden="1">
      <c r="A660" s="121"/>
      <c r="B660" s="121"/>
      <c r="D660" s="121"/>
      <c r="E660" s="88"/>
      <c r="F660" s="128"/>
      <c r="G660" s="56"/>
      <c r="J660" s="221"/>
      <c r="K660" s="221"/>
      <c r="L660" s="221"/>
      <c r="M660" s="221"/>
      <c r="N660" s="144"/>
    </row>
    <row r="661" spans="1:14" hidden="1">
      <c r="A661" s="121"/>
      <c r="B661" s="121"/>
      <c r="D661" s="121"/>
      <c r="E661" s="88"/>
      <c r="F661" s="128"/>
      <c r="G661" s="56"/>
      <c r="J661" s="221"/>
      <c r="K661" s="221"/>
      <c r="L661" s="221"/>
      <c r="M661" s="221"/>
      <c r="N661" s="144"/>
    </row>
    <row r="662" spans="1:14" hidden="1">
      <c r="A662" s="121"/>
      <c r="B662" s="121"/>
      <c r="D662" s="121"/>
      <c r="E662" s="88"/>
      <c r="F662" s="128"/>
      <c r="G662" s="56"/>
      <c r="J662" s="221"/>
      <c r="K662" s="221"/>
      <c r="L662" s="221"/>
      <c r="M662" s="221"/>
      <c r="N662" s="144"/>
    </row>
    <row r="663" spans="1:14" hidden="1">
      <c r="A663" s="121"/>
      <c r="B663" s="121"/>
      <c r="D663" s="121"/>
      <c r="E663" s="88"/>
      <c r="F663" s="128"/>
      <c r="G663" s="56"/>
      <c r="J663" s="221"/>
      <c r="K663" s="221"/>
      <c r="L663" s="221"/>
      <c r="M663" s="221"/>
      <c r="N663" s="144"/>
    </row>
    <row r="664" spans="1:14" hidden="1">
      <c r="A664" s="121"/>
      <c r="B664" s="121"/>
      <c r="D664" s="121"/>
      <c r="E664" s="88"/>
      <c r="F664" s="128"/>
      <c r="G664" s="56"/>
      <c r="J664" s="221"/>
      <c r="K664" s="221"/>
      <c r="L664" s="221"/>
      <c r="M664" s="221"/>
      <c r="N664" s="144"/>
    </row>
    <row r="665" spans="1:14" hidden="1">
      <c r="A665" s="121"/>
      <c r="B665" s="121"/>
      <c r="D665" s="121"/>
      <c r="E665" s="88"/>
      <c r="F665" s="128"/>
      <c r="G665" s="56"/>
      <c r="J665" s="221"/>
      <c r="K665" s="221"/>
      <c r="L665" s="221"/>
      <c r="M665" s="221"/>
      <c r="N665" s="144"/>
    </row>
    <row r="666" spans="1:14" hidden="1">
      <c r="A666" s="121"/>
      <c r="B666" s="121"/>
      <c r="D666" s="121"/>
      <c r="E666" s="88"/>
      <c r="F666" s="128"/>
      <c r="G666" s="56"/>
      <c r="J666" s="221"/>
      <c r="K666" s="221"/>
      <c r="L666" s="221"/>
      <c r="M666" s="221"/>
      <c r="N666" s="144"/>
    </row>
    <row r="667" spans="1:14" hidden="1">
      <c r="A667" s="121"/>
      <c r="B667" s="121"/>
      <c r="D667" s="121"/>
      <c r="E667" s="88"/>
      <c r="F667" s="128"/>
      <c r="G667" s="56"/>
      <c r="J667" s="221"/>
      <c r="K667" s="221"/>
      <c r="L667" s="221"/>
      <c r="M667" s="221"/>
      <c r="N667" s="144"/>
    </row>
    <row r="668" spans="1:14" hidden="1">
      <c r="A668" s="121"/>
      <c r="B668" s="121"/>
      <c r="D668" s="121"/>
      <c r="E668" s="88"/>
      <c r="F668" s="128"/>
      <c r="G668" s="56"/>
      <c r="J668" s="221"/>
      <c r="K668" s="221"/>
      <c r="L668" s="221"/>
      <c r="M668" s="221"/>
      <c r="N668" s="144"/>
    </row>
    <row r="669" spans="1:14" hidden="1">
      <c r="A669" s="121"/>
      <c r="B669" s="121"/>
      <c r="D669" s="121"/>
      <c r="E669" s="88"/>
      <c r="F669" s="128"/>
      <c r="G669" s="56"/>
      <c r="J669" s="221"/>
      <c r="K669" s="221"/>
      <c r="L669" s="221"/>
      <c r="M669" s="221"/>
      <c r="N669" s="144"/>
    </row>
    <row r="670" spans="1:14" hidden="1">
      <c r="A670" s="121"/>
      <c r="B670" s="121"/>
      <c r="D670" s="121"/>
      <c r="E670" s="88"/>
      <c r="F670" s="128"/>
      <c r="G670" s="56"/>
      <c r="J670" s="221"/>
      <c r="K670" s="221"/>
      <c r="L670" s="221"/>
      <c r="M670" s="221"/>
      <c r="N670" s="144"/>
    </row>
    <row r="671" spans="1:14" hidden="1">
      <c r="A671" s="121"/>
      <c r="B671" s="121"/>
      <c r="D671" s="121"/>
      <c r="E671" s="88"/>
      <c r="F671" s="128"/>
      <c r="G671" s="56"/>
      <c r="J671" s="221"/>
      <c r="K671" s="221"/>
      <c r="L671" s="221"/>
      <c r="M671" s="221"/>
      <c r="N671" s="144"/>
    </row>
    <row r="672" spans="1:14" hidden="1">
      <c r="A672" s="121"/>
      <c r="B672" s="121"/>
      <c r="D672" s="121"/>
      <c r="E672" s="88"/>
      <c r="F672" s="128"/>
      <c r="G672" s="56"/>
      <c r="J672" s="221"/>
      <c r="K672" s="221"/>
      <c r="L672" s="221"/>
      <c r="M672" s="221"/>
      <c r="N672" s="144"/>
    </row>
    <row r="673" spans="1:14" hidden="1">
      <c r="A673" s="121"/>
      <c r="B673" s="121"/>
      <c r="D673" s="121"/>
      <c r="E673" s="88"/>
      <c r="F673" s="128"/>
      <c r="G673" s="56"/>
      <c r="J673" s="221"/>
      <c r="K673" s="221"/>
      <c r="L673" s="221"/>
      <c r="M673" s="221"/>
      <c r="N673" s="144"/>
    </row>
    <row r="674" spans="1:14" hidden="1">
      <c r="A674" s="121"/>
      <c r="B674" s="121"/>
      <c r="D674" s="121"/>
      <c r="E674" s="88"/>
      <c r="F674" s="128"/>
      <c r="G674" s="56"/>
      <c r="J674" s="221"/>
      <c r="K674" s="221"/>
      <c r="L674" s="221"/>
      <c r="M674" s="221"/>
      <c r="N674" s="144"/>
    </row>
    <row r="675" spans="1:14" hidden="1">
      <c r="A675" s="121"/>
      <c r="B675" s="121"/>
      <c r="D675" s="121"/>
      <c r="E675" s="88"/>
      <c r="F675" s="128"/>
      <c r="G675" s="56"/>
      <c r="J675" s="221"/>
      <c r="K675" s="221"/>
      <c r="L675" s="221"/>
      <c r="M675" s="221"/>
      <c r="N675" s="144"/>
    </row>
    <row r="676" spans="1:14" hidden="1">
      <c r="A676" s="121"/>
      <c r="B676" s="121"/>
      <c r="D676" s="121"/>
      <c r="E676" s="88"/>
      <c r="F676" s="128"/>
      <c r="G676" s="56"/>
      <c r="J676" s="221"/>
      <c r="K676" s="221"/>
      <c r="L676" s="221"/>
      <c r="M676" s="221"/>
      <c r="N676" s="144"/>
    </row>
    <row r="677" spans="1:14" hidden="1">
      <c r="A677" s="121"/>
      <c r="B677" s="121"/>
      <c r="D677" s="121"/>
      <c r="E677" s="88"/>
      <c r="F677" s="128"/>
      <c r="G677" s="56"/>
      <c r="J677" s="221"/>
      <c r="K677" s="221"/>
      <c r="L677" s="221"/>
      <c r="M677" s="221"/>
      <c r="N677" s="144"/>
    </row>
    <row r="678" spans="1:14" hidden="1">
      <c r="A678" s="121"/>
      <c r="B678" s="121"/>
      <c r="D678" s="121"/>
      <c r="E678" s="88"/>
      <c r="F678" s="128"/>
      <c r="G678" s="56"/>
      <c r="J678" s="221"/>
      <c r="K678" s="221"/>
      <c r="L678" s="221"/>
      <c r="M678" s="221"/>
      <c r="N678" s="144"/>
    </row>
    <row r="679" spans="1:14" hidden="1">
      <c r="A679" s="121"/>
      <c r="B679" s="121"/>
      <c r="D679" s="121"/>
      <c r="E679" s="88"/>
      <c r="F679" s="128"/>
      <c r="G679" s="56"/>
      <c r="J679" s="221"/>
      <c r="K679" s="221"/>
      <c r="L679" s="221"/>
      <c r="M679" s="221"/>
      <c r="N679" s="144"/>
    </row>
    <row r="680" spans="1:14" hidden="1">
      <c r="A680" s="121"/>
      <c r="B680" s="121"/>
      <c r="D680" s="121"/>
      <c r="E680" s="88"/>
      <c r="F680" s="128"/>
      <c r="G680" s="56"/>
      <c r="J680" s="221"/>
      <c r="K680" s="221"/>
      <c r="L680" s="221"/>
      <c r="M680" s="221"/>
      <c r="N680" s="144"/>
    </row>
    <row r="681" spans="1:14" hidden="1">
      <c r="A681" s="121"/>
      <c r="B681" s="121"/>
      <c r="D681" s="121"/>
      <c r="E681" s="88"/>
      <c r="F681" s="128"/>
      <c r="G681" s="56"/>
      <c r="J681" s="221"/>
      <c r="K681" s="221"/>
      <c r="L681" s="221"/>
      <c r="M681" s="221"/>
      <c r="N681" s="144"/>
    </row>
    <row r="682" spans="1:14" hidden="1">
      <c r="A682" s="121"/>
      <c r="B682" s="121"/>
      <c r="D682" s="121"/>
      <c r="E682" s="88"/>
      <c r="F682" s="128"/>
      <c r="G682" s="56"/>
      <c r="J682" s="221"/>
      <c r="K682" s="221"/>
      <c r="L682" s="221"/>
      <c r="M682" s="221"/>
      <c r="N682" s="144"/>
    </row>
    <row r="683" spans="1:14" hidden="1">
      <c r="A683" s="121"/>
      <c r="B683" s="121"/>
      <c r="D683" s="121"/>
      <c r="E683" s="88"/>
      <c r="F683" s="128"/>
      <c r="G683" s="56"/>
      <c r="J683" s="221"/>
      <c r="K683" s="221"/>
      <c r="L683" s="221"/>
      <c r="M683" s="221"/>
      <c r="N683" s="144"/>
    </row>
    <row r="684" spans="1:14" hidden="1">
      <c r="A684" s="121"/>
      <c r="B684" s="121"/>
      <c r="D684" s="121"/>
      <c r="E684" s="88"/>
      <c r="F684" s="128"/>
      <c r="G684" s="56"/>
      <c r="J684" s="221"/>
      <c r="K684" s="221"/>
      <c r="L684" s="221"/>
      <c r="M684" s="221"/>
      <c r="N684" s="144"/>
    </row>
    <row r="685" spans="1:14" hidden="1">
      <c r="A685" s="121"/>
      <c r="B685" s="121"/>
      <c r="D685" s="121"/>
      <c r="E685" s="88"/>
      <c r="F685" s="128"/>
      <c r="G685" s="56"/>
      <c r="J685" s="221"/>
      <c r="K685" s="221"/>
      <c r="L685" s="221"/>
      <c r="M685" s="221"/>
      <c r="N685" s="144"/>
    </row>
    <row r="686" spans="1:14" hidden="1">
      <c r="A686" s="121"/>
      <c r="B686" s="121"/>
      <c r="D686" s="121"/>
      <c r="E686" s="88"/>
      <c r="F686" s="128"/>
      <c r="G686" s="56"/>
      <c r="J686" s="221"/>
      <c r="K686" s="221"/>
      <c r="L686" s="221"/>
      <c r="M686" s="221"/>
      <c r="N686" s="144"/>
    </row>
    <row r="687" spans="1:14" hidden="1">
      <c r="A687" s="121"/>
      <c r="B687" s="121"/>
      <c r="D687" s="121"/>
      <c r="E687" s="88"/>
      <c r="F687" s="128"/>
      <c r="G687" s="56"/>
      <c r="J687" s="221"/>
      <c r="K687" s="221"/>
      <c r="L687" s="221"/>
      <c r="M687" s="221"/>
      <c r="N687" s="144"/>
    </row>
    <row r="688" spans="1:14" hidden="1">
      <c r="A688" s="121"/>
      <c r="B688" s="121"/>
      <c r="D688" s="121"/>
      <c r="E688" s="88"/>
      <c r="F688" s="128"/>
      <c r="G688" s="56"/>
      <c r="J688" s="221"/>
      <c r="K688" s="221"/>
      <c r="L688" s="221"/>
      <c r="M688" s="221"/>
      <c r="N688" s="144"/>
    </row>
    <row r="689" spans="1:14" hidden="1">
      <c r="A689" s="121"/>
      <c r="B689" s="121"/>
      <c r="D689" s="121"/>
      <c r="E689" s="88"/>
      <c r="F689" s="128"/>
      <c r="G689" s="56"/>
      <c r="J689" s="221"/>
      <c r="K689" s="221"/>
      <c r="L689" s="221"/>
      <c r="M689" s="221"/>
      <c r="N689" s="144"/>
    </row>
    <row r="690" spans="1:14" hidden="1">
      <c r="A690" s="121"/>
      <c r="B690" s="121"/>
      <c r="D690" s="121"/>
      <c r="E690" s="88"/>
      <c r="F690" s="128"/>
      <c r="G690" s="56"/>
      <c r="J690" s="221"/>
      <c r="K690" s="221"/>
      <c r="L690" s="221"/>
      <c r="M690" s="221"/>
      <c r="N690" s="144"/>
    </row>
    <row r="691" spans="1:14" hidden="1">
      <c r="A691" s="121"/>
      <c r="B691" s="121"/>
      <c r="D691" s="121"/>
      <c r="E691" s="88"/>
      <c r="F691" s="128"/>
      <c r="G691" s="56"/>
      <c r="J691" s="221"/>
      <c r="K691" s="221"/>
      <c r="L691" s="221"/>
      <c r="M691" s="221"/>
      <c r="N691" s="144"/>
    </row>
    <row r="692" spans="1:14" hidden="1">
      <c r="A692" s="121"/>
      <c r="B692" s="121"/>
      <c r="D692" s="121"/>
      <c r="E692" s="88"/>
      <c r="F692" s="128"/>
      <c r="G692" s="56"/>
      <c r="J692" s="221"/>
      <c r="K692" s="221"/>
      <c r="L692" s="221"/>
      <c r="M692" s="221"/>
      <c r="N692" s="144"/>
    </row>
    <row r="693" spans="1:14" hidden="1">
      <c r="A693" s="121"/>
      <c r="B693" s="121"/>
      <c r="D693" s="121"/>
      <c r="E693" s="88"/>
      <c r="F693" s="128"/>
      <c r="G693" s="56"/>
      <c r="J693" s="221"/>
      <c r="K693" s="221"/>
      <c r="L693" s="221"/>
      <c r="M693" s="221"/>
      <c r="N693" s="144"/>
    </row>
    <row r="694" spans="1:14" hidden="1">
      <c r="A694" s="121"/>
      <c r="B694" s="121"/>
      <c r="D694" s="121"/>
      <c r="E694" s="88"/>
      <c r="F694" s="128"/>
      <c r="G694" s="56"/>
      <c r="J694" s="221"/>
      <c r="K694" s="221"/>
      <c r="L694" s="221"/>
      <c r="M694" s="221"/>
      <c r="N694" s="144"/>
    </row>
    <row r="695" spans="1:14" hidden="1">
      <c r="A695" s="121"/>
      <c r="B695" s="121"/>
      <c r="D695" s="121"/>
      <c r="E695" s="88"/>
      <c r="F695" s="128"/>
      <c r="G695" s="56"/>
      <c r="J695" s="221"/>
      <c r="K695" s="221"/>
      <c r="L695" s="221"/>
      <c r="M695" s="221"/>
      <c r="N695" s="144"/>
    </row>
    <row r="696" spans="1:14" hidden="1">
      <c r="A696" s="121"/>
      <c r="B696" s="121"/>
      <c r="D696" s="121"/>
      <c r="E696" s="88"/>
      <c r="F696" s="128"/>
      <c r="G696" s="56"/>
      <c r="J696" s="221"/>
      <c r="K696" s="221"/>
      <c r="L696" s="221"/>
      <c r="M696" s="221"/>
      <c r="N696" s="144"/>
    </row>
    <row r="697" spans="1:14" hidden="1">
      <c r="A697" s="121"/>
      <c r="B697" s="121"/>
      <c r="D697" s="121"/>
      <c r="E697" s="88"/>
      <c r="F697" s="128"/>
      <c r="G697" s="56"/>
      <c r="J697" s="221"/>
      <c r="K697" s="221"/>
      <c r="L697" s="221"/>
      <c r="M697" s="221"/>
      <c r="N697" s="144"/>
    </row>
    <row r="698" spans="1:14" hidden="1">
      <c r="A698" s="121"/>
      <c r="B698" s="121"/>
      <c r="D698" s="121"/>
      <c r="E698" s="88"/>
      <c r="F698" s="128"/>
      <c r="G698" s="56"/>
      <c r="J698" s="221"/>
      <c r="K698" s="221"/>
      <c r="L698" s="221"/>
      <c r="M698" s="221"/>
      <c r="N698" s="144"/>
    </row>
    <row r="699" spans="1:14" hidden="1">
      <c r="A699" s="121"/>
      <c r="B699" s="121"/>
      <c r="D699" s="121"/>
      <c r="E699" s="88"/>
      <c r="F699" s="128"/>
      <c r="G699" s="56"/>
      <c r="J699" s="221"/>
      <c r="K699" s="221"/>
      <c r="L699" s="221"/>
      <c r="M699" s="221"/>
      <c r="N699" s="144"/>
    </row>
    <row r="700" spans="1:14" hidden="1">
      <c r="A700" s="121"/>
      <c r="B700" s="121"/>
      <c r="D700" s="121"/>
      <c r="E700" s="88"/>
      <c r="F700" s="128"/>
      <c r="G700" s="56"/>
      <c r="J700" s="221"/>
      <c r="K700" s="221"/>
      <c r="L700" s="221"/>
      <c r="M700" s="221"/>
      <c r="N700" s="144"/>
    </row>
    <row r="701" spans="1:14" hidden="1">
      <c r="A701" s="121"/>
      <c r="B701" s="121"/>
      <c r="D701" s="121"/>
      <c r="E701" s="88"/>
      <c r="F701" s="128"/>
      <c r="G701" s="56"/>
      <c r="J701" s="221"/>
      <c r="K701" s="221"/>
      <c r="L701" s="221"/>
      <c r="M701" s="221"/>
      <c r="N701" s="144"/>
    </row>
    <row r="702" spans="1:14" hidden="1">
      <c r="A702" s="121"/>
      <c r="B702" s="121"/>
      <c r="D702" s="121"/>
      <c r="E702" s="88"/>
      <c r="F702" s="128"/>
      <c r="G702" s="56"/>
      <c r="J702" s="221"/>
      <c r="K702" s="221"/>
      <c r="L702" s="221"/>
      <c r="M702" s="221"/>
      <c r="N702" s="144"/>
    </row>
    <row r="703" spans="1:14" hidden="1">
      <c r="A703" s="121"/>
      <c r="B703" s="121"/>
      <c r="D703" s="121"/>
      <c r="E703" s="88"/>
      <c r="F703" s="128"/>
      <c r="G703" s="56"/>
      <c r="J703" s="221"/>
      <c r="K703" s="221"/>
      <c r="L703" s="221"/>
      <c r="M703" s="221"/>
      <c r="N703" s="144"/>
    </row>
    <row r="704" spans="1:14" hidden="1">
      <c r="A704" s="121"/>
      <c r="B704" s="121"/>
      <c r="D704" s="121"/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A705" s="121"/>
      <c r="B705" s="121"/>
      <c r="D705" s="121"/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A706" s="121"/>
      <c r="B706" s="121"/>
      <c r="D706" s="121"/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A707" s="121"/>
      <c r="B707" s="121"/>
      <c r="D707" s="121"/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A708" s="121"/>
      <c r="B708" s="121"/>
      <c r="D708" s="121"/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A709" s="121"/>
      <c r="B709" s="121"/>
      <c r="D709" s="121"/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J710" s="191"/>
      <c r="K710" s="191"/>
      <c r="L710" s="191"/>
      <c r="M710" s="191"/>
      <c r="N710" s="144"/>
    </row>
    <row r="711" spans="1:14" ht="13.5" hidden="1">
      <c r="A711" s="121"/>
      <c r="B711" s="121"/>
      <c r="D711" s="121"/>
      <c r="E711" s="20"/>
      <c r="F711" s="22" t="s">
        <v>34</v>
      </c>
      <c r="G711" s="21">
        <v>57398774.440000005</v>
      </c>
    </row>
    <row r="712" spans="1:14" hidden="1"/>
    <row r="713" spans="1:14" hidden="1"/>
    <row r="714" spans="1:14" hidden="1"/>
    <row r="715" spans="1:14" hidden="1"/>
    <row r="716" spans="1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192" priority="10" operator="containsText" text="ERROR">
      <formula>NOT(ISERROR(SEARCH("ERROR",F38)))</formula>
    </cfRule>
  </conditionalFormatting>
  <conditionalFormatting sqref="J38">
    <cfRule type="containsText" dxfId="191" priority="9" operator="containsText" text="ERROR">
      <formula>NOT(ISERROR(SEARCH("ERROR",J38)))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716"/>
  <sheetViews>
    <sheetView showGridLines="0" zoomScaleNormal="100" workbookViewId="0">
      <selection activeCell="F728" sqref="F728"/>
    </sheetView>
  </sheetViews>
  <sheetFormatPr defaultColWidth="11.54296875" defaultRowHeight="10"/>
  <cols>
    <col min="1" max="1" width="5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hidden="1" customWidth="1"/>
    <col min="15" max="16384" width="11.54296875" style="121"/>
  </cols>
  <sheetData>
    <row r="2" spans="2:14" ht="10.5">
      <c r="C2" s="17" t="s">
        <v>23</v>
      </c>
      <c r="E2" s="16" t="s">
        <v>200</v>
      </c>
      <c r="J2" s="17" t="s">
        <v>20</v>
      </c>
      <c r="K2" s="16" t="s">
        <v>213</v>
      </c>
    </row>
    <row r="3" spans="2:14" ht="34.5" customHeight="1">
      <c r="C3" s="17" t="s">
        <v>60</v>
      </c>
      <c r="E3" s="121" t="s">
        <v>168</v>
      </c>
      <c r="F3" s="121"/>
      <c r="J3" s="17"/>
    </row>
    <row r="4" spans="2:14" ht="10.5">
      <c r="C4" s="5"/>
      <c r="F4" s="121"/>
    </row>
    <row r="5" spans="2:14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</row>
    <row r="6" spans="2:14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</row>
    <row r="7" spans="2:14" ht="11" thickTop="1">
      <c r="B7" s="195" t="s">
        <v>106</v>
      </c>
      <c r="C7" s="195"/>
      <c r="E7" s="73">
        <v>0</v>
      </c>
      <c r="F7" s="73">
        <v>0</v>
      </c>
      <c r="G7" s="73">
        <v>0</v>
      </c>
      <c r="I7" s="73">
        <v>0</v>
      </c>
      <c r="J7" s="73">
        <v>0</v>
      </c>
      <c r="K7" s="73">
        <v>0</v>
      </c>
      <c r="M7" s="73">
        <v>0</v>
      </c>
      <c r="N7" s="194"/>
    </row>
    <row r="8" spans="2:14" ht="33.75" customHeight="1">
      <c r="B8" s="220" t="s">
        <v>105</v>
      </c>
      <c r="C8" s="220"/>
      <c r="E8" s="46">
        <v>0</v>
      </c>
      <c r="F8" s="46">
        <v>0</v>
      </c>
      <c r="G8" s="46">
        <v>0</v>
      </c>
      <c r="I8" s="46">
        <v>0</v>
      </c>
      <c r="J8" s="46">
        <v>0</v>
      </c>
      <c r="K8" s="46">
        <v>0</v>
      </c>
      <c r="M8" s="46">
        <v>0</v>
      </c>
      <c r="N8" s="45"/>
    </row>
    <row r="9" spans="2:14">
      <c r="B9" s="2">
        <v>1</v>
      </c>
      <c r="C9" s="8" t="s">
        <v>87</v>
      </c>
      <c r="E9" s="56"/>
      <c r="F9" s="56">
        <v>0</v>
      </c>
      <c r="G9" s="56">
        <v>0</v>
      </c>
      <c r="I9" s="56"/>
      <c r="J9" s="56">
        <v>0</v>
      </c>
      <c r="K9" s="56">
        <v>0</v>
      </c>
      <c r="M9" s="56">
        <v>0</v>
      </c>
      <c r="N9" s="51"/>
    </row>
    <row r="10" spans="2:14" ht="10.5">
      <c r="B10" s="195" t="s">
        <v>107</v>
      </c>
      <c r="C10" s="195"/>
      <c r="E10" s="73">
        <v>161284781.74000001</v>
      </c>
      <c r="F10" s="73">
        <v>52173722</v>
      </c>
      <c r="G10" s="73">
        <v>213458503.74000001</v>
      </c>
      <c r="I10" s="73">
        <v>272669162.74000001</v>
      </c>
      <c r="J10" s="73">
        <v>-52866375</v>
      </c>
      <c r="K10" s="73">
        <v>219802787.74000001</v>
      </c>
      <c r="M10" s="73">
        <v>-6344284</v>
      </c>
      <c r="N10" s="194"/>
    </row>
    <row r="11" spans="2:14" ht="44.25" customHeight="1">
      <c r="B11" s="220" t="s">
        <v>88</v>
      </c>
      <c r="C11" s="220"/>
      <c r="E11" s="46">
        <v>157207529.74000001</v>
      </c>
      <c r="F11" s="46">
        <v>49947243.640000001</v>
      </c>
      <c r="G11" s="46">
        <v>207154773.38</v>
      </c>
      <c r="I11" s="46">
        <v>207154773.38</v>
      </c>
      <c r="J11" s="46">
        <v>0</v>
      </c>
      <c r="K11" s="46">
        <v>207154773.38</v>
      </c>
      <c r="M11" s="46">
        <v>0</v>
      </c>
      <c r="N11" s="45"/>
    </row>
    <row r="12" spans="2:14">
      <c r="B12" s="10">
        <v>1</v>
      </c>
      <c r="C12" s="11" t="s">
        <v>89</v>
      </c>
      <c r="E12" s="189">
        <v>0</v>
      </c>
      <c r="F12" s="189">
        <v>0</v>
      </c>
      <c r="G12" s="189">
        <v>0</v>
      </c>
      <c r="I12" s="189"/>
      <c r="J12" s="189">
        <v>0</v>
      </c>
      <c r="K12" s="189">
        <v>0</v>
      </c>
      <c r="M12" s="189">
        <v>0</v>
      </c>
      <c r="N12" s="50"/>
    </row>
    <row r="13" spans="2:14">
      <c r="B13" s="2">
        <v>2</v>
      </c>
      <c r="C13" s="8" t="s">
        <v>90</v>
      </c>
      <c r="E13" s="56">
        <v>0</v>
      </c>
      <c r="F13" s="56">
        <v>0</v>
      </c>
      <c r="G13" s="56">
        <v>0</v>
      </c>
      <c r="I13" s="56"/>
      <c r="J13" s="56">
        <v>0</v>
      </c>
      <c r="K13" s="56">
        <v>0</v>
      </c>
      <c r="M13" s="56">
        <v>0</v>
      </c>
      <c r="N13" s="51"/>
    </row>
    <row r="14" spans="2:14">
      <c r="B14" s="10">
        <v>3</v>
      </c>
      <c r="C14" s="11" t="s">
        <v>91</v>
      </c>
      <c r="E14" s="203">
        <v>77188366.159999996</v>
      </c>
      <c r="F14" s="189">
        <v>32609092</v>
      </c>
      <c r="G14" s="189">
        <v>109797458.16</v>
      </c>
      <c r="I14" s="189">
        <v>109797458.16</v>
      </c>
      <c r="J14" s="189">
        <v>0</v>
      </c>
      <c r="K14" s="189">
        <v>109797458.16</v>
      </c>
      <c r="M14" s="189">
        <v>0</v>
      </c>
      <c r="N14" s="50"/>
    </row>
    <row r="15" spans="2:14">
      <c r="B15" s="2">
        <v>4</v>
      </c>
      <c r="C15" s="8" t="s">
        <v>92</v>
      </c>
      <c r="E15" s="56">
        <v>17316753.32</v>
      </c>
      <c r="F15" s="56">
        <v>0</v>
      </c>
      <c r="G15" s="56">
        <v>17316753.32</v>
      </c>
      <c r="I15" s="56">
        <v>17316753.32</v>
      </c>
      <c r="J15" s="56">
        <v>0</v>
      </c>
      <c r="K15" s="56">
        <v>17316753.32</v>
      </c>
      <c r="M15" s="56">
        <v>0</v>
      </c>
      <c r="N15" s="51"/>
    </row>
    <row r="16" spans="2:14">
      <c r="B16" s="10">
        <v>5</v>
      </c>
      <c r="C16" s="11" t="s">
        <v>93</v>
      </c>
      <c r="E16" s="189">
        <v>7422045.4200000009</v>
      </c>
      <c r="F16" s="189">
        <v>0</v>
      </c>
      <c r="G16" s="189">
        <v>7422045.4200000009</v>
      </c>
      <c r="I16" s="189">
        <v>7422045.4200000009</v>
      </c>
      <c r="J16" s="189">
        <v>0</v>
      </c>
      <c r="K16" s="189">
        <v>7422045.4200000009</v>
      </c>
      <c r="M16" s="189">
        <v>0</v>
      </c>
      <c r="N16" s="50"/>
    </row>
    <row r="17" spans="2:14">
      <c r="B17" s="2">
        <v>6</v>
      </c>
      <c r="C17" s="8" t="s">
        <v>94</v>
      </c>
      <c r="E17" s="56">
        <v>0</v>
      </c>
      <c r="F17" s="56">
        <v>0</v>
      </c>
      <c r="G17" s="56">
        <v>0</v>
      </c>
      <c r="I17" s="56"/>
      <c r="J17" s="56">
        <v>0</v>
      </c>
      <c r="K17" s="56">
        <v>0</v>
      </c>
      <c r="M17" s="56">
        <v>0</v>
      </c>
      <c r="N17" s="51"/>
    </row>
    <row r="18" spans="2:14" ht="33.75" customHeight="1">
      <c r="B18" s="10">
        <v>7</v>
      </c>
      <c r="C18" s="11" t="s">
        <v>95</v>
      </c>
      <c r="E18" s="189">
        <v>2226478.3600000003</v>
      </c>
      <c r="F18" s="189">
        <v>0</v>
      </c>
      <c r="G18" s="189">
        <v>2226478.3600000003</v>
      </c>
      <c r="I18" s="189">
        <v>2226478.3600000003</v>
      </c>
      <c r="J18" s="189">
        <v>0</v>
      </c>
      <c r="K18" s="189">
        <v>2226478.3600000003</v>
      </c>
      <c r="M18" s="189">
        <v>0</v>
      </c>
      <c r="N18" s="50"/>
    </row>
    <row r="19" spans="2:14">
      <c r="B19" s="2">
        <v>8</v>
      </c>
      <c r="C19" s="8" t="s">
        <v>96</v>
      </c>
      <c r="E19" s="56">
        <v>50827408.120000005</v>
      </c>
      <c r="F19" s="56">
        <v>19564630</v>
      </c>
      <c r="G19" s="56">
        <v>70392038.120000005</v>
      </c>
      <c r="I19" s="56">
        <v>70392038.120000005</v>
      </c>
      <c r="J19" s="56">
        <v>0</v>
      </c>
      <c r="K19" s="56">
        <v>70392038.120000005</v>
      </c>
      <c r="M19" s="56">
        <v>0</v>
      </c>
      <c r="N19" s="51"/>
    </row>
    <row r="20" spans="2:14">
      <c r="B20" s="10">
        <v>9</v>
      </c>
      <c r="C20" s="11" t="s">
        <v>97</v>
      </c>
      <c r="E20" s="189">
        <v>0</v>
      </c>
      <c r="F20" s="189">
        <v>0</v>
      </c>
      <c r="G20" s="189">
        <v>0</v>
      </c>
      <c r="I20" s="189"/>
      <c r="J20" s="189">
        <v>0</v>
      </c>
      <c r="K20" s="189">
        <v>0</v>
      </c>
      <c r="M20" s="189">
        <v>0</v>
      </c>
      <c r="N20" s="50"/>
    </row>
    <row r="21" spans="2:14">
      <c r="B21" s="2">
        <v>10</v>
      </c>
      <c r="C21" s="8" t="s">
        <v>98</v>
      </c>
      <c r="E21" s="56">
        <v>0</v>
      </c>
      <c r="F21" s="56">
        <v>0</v>
      </c>
      <c r="G21" s="56">
        <v>0</v>
      </c>
      <c r="I21" s="56"/>
      <c r="J21" s="56">
        <v>0</v>
      </c>
      <c r="K21" s="56">
        <v>0</v>
      </c>
      <c r="M21" s="56">
        <v>0</v>
      </c>
      <c r="N21" s="51"/>
    </row>
    <row r="22" spans="2:14">
      <c r="B22" s="10">
        <v>11</v>
      </c>
      <c r="C22" s="11" t="s">
        <v>54</v>
      </c>
      <c r="E22" s="189">
        <v>2226478.3600000003</v>
      </c>
      <c r="F22" s="189">
        <v>-2226478.3600000003</v>
      </c>
      <c r="G22" s="189">
        <v>0</v>
      </c>
      <c r="I22" s="189"/>
      <c r="J22" s="189">
        <v>0</v>
      </c>
      <c r="K22" s="189">
        <v>0</v>
      </c>
      <c r="M22" s="189">
        <v>0</v>
      </c>
      <c r="N22" s="50"/>
    </row>
    <row r="23" spans="2:14" ht="32.25" customHeight="1">
      <c r="B23" s="220" t="s">
        <v>99</v>
      </c>
      <c r="C23" s="220"/>
      <c r="E23" s="46">
        <v>3162464</v>
      </c>
      <c r="F23" s="46">
        <v>0</v>
      </c>
      <c r="G23" s="46">
        <v>3162464</v>
      </c>
      <c r="I23" s="46">
        <v>62373123</v>
      </c>
      <c r="J23" s="46">
        <v>-52866375</v>
      </c>
      <c r="K23" s="46">
        <v>9506748</v>
      </c>
      <c r="M23" s="46">
        <v>-6344284</v>
      </c>
      <c r="N23" s="45"/>
    </row>
    <row r="24" spans="2:14">
      <c r="B24" s="2">
        <v>12</v>
      </c>
      <c r="C24" s="8" t="s">
        <v>100</v>
      </c>
      <c r="E24" s="56">
        <v>3162464</v>
      </c>
      <c r="F24" s="56">
        <v>0</v>
      </c>
      <c r="G24" s="56">
        <v>3162464</v>
      </c>
      <c r="I24" s="56">
        <v>3162464</v>
      </c>
      <c r="J24" s="56">
        <v>0</v>
      </c>
      <c r="K24" s="56">
        <v>3162464</v>
      </c>
      <c r="M24" s="56">
        <v>0</v>
      </c>
      <c r="N24" s="51"/>
    </row>
    <row r="25" spans="2:14">
      <c r="B25" s="10">
        <v>13</v>
      </c>
      <c r="C25" s="11" t="s">
        <v>101</v>
      </c>
      <c r="E25" s="189">
        <v>0</v>
      </c>
      <c r="F25" s="189">
        <v>0</v>
      </c>
      <c r="G25" s="189">
        <v>0</v>
      </c>
      <c r="I25" s="189">
        <v>52866375</v>
      </c>
      <c r="J25" s="189">
        <v>-52866375</v>
      </c>
      <c r="K25" s="189">
        <v>0</v>
      </c>
      <c r="M25" s="189">
        <v>0</v>
      </c>
      <c r="N25" s="50"/>
    </row>
    <row r="26" spans="2:14">
      <c r="B26" s="2">
        <v>14</v>
      </c>
      <c r="C26" s="8" t="s">
        <v>102</v>
      </c>
      <c r="E26" s="56">
        <v>0</v>
      </c>
      <c r="F26" s="56">
        <v>0</v>
      </c>
      <c r="G26" s="56">
        <v>0</v>
      </c>
      <c r="I26" s="56">
        <v>6344284</v>
      </c>
      <c r="J26" s="56">
        <v>0</v>
      </c>
      <c r="K26" s="56">
        <v>6344284</v>
      </c>
      <c r="M26" s="56">
        <v>-6344284</v>
      </c>
      <c r="N26" s="51" t="s">
        <v>38</v>
      </c>
    </row>
    <row r="27" spans="2:14">
      <c r="B27" s="10">
        <v>15</v>
      </c>
      <c r="C27" s="11" t="s">
        <v>103</v>
      </c>
      <c r="E27" s="189">
        <v>0</v>
      </c>
      <c r="F27" s="189">
        <v>0</v>
      </c>
      <c r="G27" s="189">
        <v>0</v>
      </c>
      <c r="I27" s="189"/>
      <c r="J27" s="189">
        <v>0</v>
      </c>
      <c r="K27" s="189">
        <v>0</v>
      </c>
      <c r="M27" s="189">
        <v>0</v>
      </c>
      <c r="N27" s="50"/>
    </row>
    <row r="28" spans="2:14">
      <c r="B28" s="2">
        <v>16</v>
      </c>
      <c r="C28" s="8" t="s">
        <v>239</v>
      </c>
      <c r="E28" s="56">
        <v>0</v>
      </c>
      <c r="F28" s="56">
        <v>0</v>
      </c>
      <c r="G28" s="56">
        <v>0</v>
      </c>
      <c r="I28" s="56"/>
      <c r="J28" s="56">
        <v>0</v>
      </c>
      <c r="K28" s="56">
        <v>0</v>
      </c>
      <c r="M28" s="56">
        <v>0</v>
      </c>
      <c r="N28" s="51"/>
    </row>
    <row r="29" spans="2:14" ht="10.5">
      <c r="B29" s="44" t="s">
        <v>104</v>
      </c>
      <c r="C29" s="43"/>
      <c r="E29" s="46">
        <v>914788</v>
      </c>
      <c r="F29" s="46">
        <v>2226478.3600000003</v>
      </c>
      <c r="G29" s="46">
        <v>3141266.3600000003</v>
      </c>
      <c r="I29" s="46">
        <v>3141266.3600000003</v>
      </c>
      <c r="J29" s="46">
        <v>0</v>
      </c>
      <c r="K29" s="46">
        <v>3141266.3600000003</v>
      </c>
      <c r="M29" s="46">
        <v>0</v>
      </c>
      <c r="N29" s="45"/>
    </row>
    <row r="30" spans="2:14">
      <c r="B30" s="10">
        <v>17</v>
      </c>
      <c r="C30" s="11" t="s">
        <v>58</v>
      </c>
      <c r="E30" s="189">
        <v>914788</v>
      </c>
      <c r="F30" s="189">
        <v>2226478.3600000003</v>
      </c>
      <c r="G30" s="189">
        <v>3141266.3600000003</v>
      </c>
      <c r="I30" s="189">
        <v>3141266.3600000003</v>
      </c>
      <c r="J30" s="189">
        <v>0</v>
      </c>
      <c r="K30" s="189">
        <v>3141266.3600000003</v>
      </c>
      <c r="M30" s="189">
        <v>0</v>
      </c>
      <c r="N30" s="50"/>
    </row>
    <row r="31" spans="2:14" ht="10.5">
      <c r="B31" s="44" t="s">
        <v>82</v>
      </c>
      <c r="C31" s="112"/>
      <c r="E31" s="46">
        <v>0</v>
      </c>
      <c r="F31" s="46">
        <v>0</v>
      </c>
      <c r="G31" s="46">
        <v>0</v>
      </c>
      <c r="I31" s="46">
        <v>0</v>
      </c>
      <c r="J31" s="46">
        <v>0</v>
      </c>
      <c r="K31" s="46">
        <v>0</v>
      </c>
      <c r="M31" s="46">
        <v>0</v>
      </c>
      <c r="N31" s="45"/>
    </row>
    <row r="32" spans="2:14">
      <c r="B32" s="2">
        <v>18</v>
      </c>
      <c r="C32" s="8" t="s">
        <v>59</v>
      </c>
      <c r="E32" s="56"/>
      <c r="F32" s="56">
        <v>0</v>
      </c>
      <c r="G32" s="56">
        <v>0</v>
      </c>
      <c r="I32" s="56"/>
      <c r="J32" s="56">
        <v>0</v>
      </c>
      <c r="K32" s="56">
        <v>0</v>
      </c>
      <c r="M32" s="56">
        <v>0</v>
      </c>
      <c r="N32" s="51"/>
    </row>
    <row r="33" spans="1:14" ht="10.5">
      <c r="B33" s="71" t="s">
        <v>48</v>
      </c>
      <c r="C33" s="72"/>
      <c r="E33" s="73">
        <v>0</v>
      </c>
      <c r="F33" s="73">
        <v>0</v>
      </c>
      <c r="G33" s="73">
        <v>0</v>
      </c>
      <c r="I33" s="73">
        <v>0</v>
      </c>
      <c r="J33" s="73">
        <v>0</v>
      </c>
      <c r="K33" s="73">
        <v>0</v>
      </c>
      <c r="M33" s="73">
        <v>0</v>
      </c>
      <c r="N33" s="72"/>
    </row>
    <row r="34" spans="1:14" ht="10.5">
      <c r="B34" s="44" t="s">
        <v>108</v>
      </c>
      <c r="C34" s="43"/>
      <c r="E34" s="46">
        <v>0</v>
      </c>
      <c r="F34" s="46">
        <v>0</v>
      </c>
      <c r="G34" s="46">
        <v>0</v>
      </c>
      <c r="I34" s="46">
        <v>0</v>
      </c>
      <c r="J34" s="46">
        <v>0</v>
      </c>
      <c r="K34" s="46">
        <v>0</v>
      </c>
      <c r="M34" s="46">
        <v>0</v>
      </c>
      <c r="N34" s="45"/>
    </row>
    <row r="35" spans="1:14">
      <c r="B35" s="10">
        <v>19</v>
      </c>
      <c r="C35" s="11" t="s">
        <v>61</v>
      </c>
      <c r="E35" s="189"/>
      <c r="F35" s="189">
        <v>0</v>
      </c>
      <c r="G35" s="189">
        <v>0</v>
      </c>
      <c r="I35" s="145"/>
      <c r="J35" s="145"/>
      <c r="K35" s="145"/>
      <c r="M35" s="145"/>
      <c r="N35" s="146"/>
    </row>
    <row r="36" spans="1:14" ht="10.5" thickBot="1">
      <c r="B36" s="2">
        <v>20</v>
      </c>
      <c r="C36" s="8" t="s">
        <v>62</v>
      </c>
      <c r="E36" s="56"/>
      <c r="F36" s="56">
        <v>0</v>
      </c>
      <c r="G36" s="56">
        <v>0</v>
      </c>
      <c r="I36" s="145"/>
      <c r="J36" s="145"/>
      <c r="K36" s="145"/>
      <c r="M36" s="145"/>
      <c r="N36" s="146"/>
    </row>
    <row r="37" spans="1:14" ht="11" thickTop="1">
      <c r="B37" s="35"/>
      <c r="C37" s="36" t="s">
        <v>0</v>
      </c>
      <c r="E37" s="30">
        <v>161284781.74000001</v>
      </c>
      <c r="F37" s="30">
        <v>52173722</v>
      </c>
      <c r="G37" s="30">
        <v>213458503.74000001</v>
      </c>
      <c r="I37" s="30">
        <v>272669162.74000001</v>
      </c>
      <c r="J37" s="30">
        <v>-52866375</v>
      </c>
      <c r="K37" s="30">
        <v>219802787.74000001</v>
      </c>
      <c r="M37" s="30">
        <v>-6344284</v>
      </c>
      <c r="N37" s="30"/>
    </row>
    <row r="38" spans="1:14">
      <c r="F38" s="3" t="s">
        <v>240</v>
      </c>
      <c r="J38" s="3" t="s">
        <v>240</v>
      </c>
    </row>
    <row r="39" spans="1:14">
      <c r="F39" s="121"/>
    </row>
    <row r="40" spans="1:14" ht="10.5" hidden="1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</row>
    <row r="41" spans="1:14" ht="10.5" hidden="1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</row>
    <row r="42" spans="1:14" hidden="1">
      <c r="A42" s="117" t="s">
        <v>209</v>
      </c>
      <c r="C42" s="121" t="s">
        <v>26</v>
      </c>
      <c r="E42" s="88"/>
      <c r="F42" s="128"/>
      <c r="G42" s="176">
        <v>-2226478.3600000003</v>
      </c>
      <c r="J42" s="221" t="s">
        <v>206</v>
      </c>
      <c r="K42" s="221"/>
      <c r="L42" s="221"/>
      <c r="M42" s="221"/>
      <c r="N42" s="144" t="s">
        <v>32</v>
      </c>
    </row>
    <row r="43" spans="1:14" hidden="1">
      <c r="A43" s="117" t="s">
        <v>204</v>
      </c>
      <c r="C43" s="121" t="s">
        <v>26</v>
      </c>
      <c r="E43" s="88"/>
      <c r="F43" s="128"/>
      <c r="G43" s="176">
        <v>2226478.3600000003</v>
      </c>
      <c r="J43" s="221"/>
      <c r="K43" s="221"/>
      <c r="L43" s="221"/>
      <c r="M43" s="221"/>
      <c r="N43" s="144"/>
    </row>
    <row r="44" spans="1:14" hidden="1">
      <c r="A44" s="117" t="s">
        <v>217</v>
      </c>
      <c r="C44" s="121" t="s">
        <v>9</v>
      </c>
      <c r="E44" s="88"/>
      <c r="F44" s="128"/>
      <c r="G44" s="176">
        <v>32609092</v>
      </c>
      <c r="J44" s="221"/>
      <c r="K44" s="221"/>
      <c r="L44" s="221"/>
      <c r="M44" s="221"/>
      <c r="N44" s="144"/>
    </row>
    <row r="45" spans="1:14" hidden="1">
      <c r="A45" s="117" t="s">
        <v>202</v>
      </c>
      <c r="C45" s="121" t="s">
        <v>9</v>
      </c>
      <c r="E45" s="88"/>
      <c r="F45" s="128"/>
      <c r="G45" s="176">
        <v>19564630</v>
      </c>
      <c r="J45" s="221"/>
      <c r="K45" s="221"/>
      <c r="L45" s="221"/>
      <c r="M45" s="221"/>
      <c r="N45" s="144"/>
    </row>
    <row r="46" spans="1:14" hidden="1">
      <c r="E46" s="88"/>
      <c r="F46" s="128"/>
      <c r="G46" s="93"/>
      <c r="J46" s="221"/>
      <c r="K46" s="221"/>
      <c r="L46" s="221"/>
      <c r="M46" s="221"/>
      <c r="N46" s="144"/>
    </row>
    <row r="47" spans="1:14" hidden="1">
      <c r="E47" s="88"/>
      <c r="F47" s="128"/>
      <c r="G47" s="93"/>
      <c r="J47" s="221"/>
      <c r="K47" s="221"/>
      <c r="L47" s="221"/>
      <c r="M47" s="221"/>
      <c r="N47" s="144"/>
    </row>
    <row r="48" spans="1:14" hidden="1">
      <c r="E48" s="88"/>
      <c r="F48" s="128"/>
      <c r="G48" s="93"/>
      <c r="J48" s="221"/>
      <c r="K48" s="221"/>
      <c r="L48" s="221"/>
      <c r="M48" s="221"/>
      <c r="N48" s="144"/>
    </row>
    <row r="49" spans="1:14" hidden="1">
      <c r="E49" s="88"/>
      <c r="F49" s="128"/>
      <c r="G49" s="93"/>
      <c r="J49" s="221"/>
      <c r="K49" s="221"/>
      <c r="L49" s="221"/>
      <c r="M49" s="221"/>
      <c r="N49" s="144"/>
    </row>
    <row r="50" spans="1:14" hidden="1">
      <c r="E50" s="88"/>
      <c r="F50" s="128"/>
      <c r="G50" s="93"/>
      <c r="J50" s="221"/>
      <c r="K50" s="221"/>
      <c r="L50" s="221"/>
      <c r="M50" s="221"/>
      <c r="N50" s="144"/>
    </row>
    <row r="51" spans="1:14" hidden="1">
      <c r="E51" s="88"/>
      <c r="F51" s="128"/>
      <c r="G51" s="93"/>
      <c r="J51" s="221"/>
      <c r="K51" s="221"/>
      <c r="L51" s="221"/>
      <c r="M51" s="221"/>
      <c r="N51" s="144"/>
    </row>
    <row r="52" spans="1:14" hidden="1">
      <c r="E52" s="88"/>
      <c r="F52" s="128"/>
      <c r="G52" s="93"/>
      <c r="J52" s="221"/>
      <c r="K52" s="221"/>
      <c r="L52" s="221"/>
      <c r="M52" s="221"/>
      <c r="N52" s="144"/>
    </row>
    <row r="53" spans="1:14" hidden="1">
      <c r="E53" s="88"/>
      <c r="F53" s="128"/>
      <c r="G53" s="93"/>
      <c r="J53" s="221"/>
      <c r="K53" s="221"/>
      <c r="L53" s="221"/>
      <c r="M53" s="221"/>
      <c r="N53" s="144"/>
    </row>
    <row r="54" spans="1:14" hidden="1">
      <c r="E54" s="88"/>
      <c r="F54" s="128"/>
      <c r="G54" s="93"/>
      <c r="J54" s="221"/>
      <c r="K54" s="221"/>
      <c r="L54" s="221"/>
      <c r="M54" s="221"/>
      <c r="N54" s="144"/>
    </row>
    <row r="55" spans="1:14" hidden="1">
      <c r="E55" s="88"/>
      <c r="F55" s="128"/>
      <c r="G55" s="93"/>
      <c r="J55" s="221"/>
      <c r="K55" s="221"/>
      <c r="L55" s="221"/>
      <c r="M55" s="221"/>
      <c r="N55" s="144"/>
    </row>
    <row r="56" spans="1:14" hidden="1">
      <c r="E56" s="88"/>
      <c r="F56" s="128"/>
      <c r="G56" s="56"/>
      <c r="J56" s="221"/>
      <c r="K56" s="221"/>
      <c r="L56" s="221"/>
      <c r="M56" s="221"/>
      <c r="N56" s="144"/>
    </row>
    <row r="57" spans="1:14" hidden="1">
      <c r="E57" s="88"/>
      <c r="F57" s="128"/>
      <c r="G57" s="56"/>
      <c r="J57" s="221"/>
      <c r="K57" s="221"/>
      <c r="L57" s="221"/>
      <c r="M57" s="221"/>
      <c r="N57" s="144"/>
    </row>
    <row r="58" spans="1:14" hidden="1">
      <c r="E58" s="88"/>
      <c r="F58" s="128"/>
      <c r="G58" s="56"/>
      <c r="J58" s="221"/>
      <c r="K58" s="221"/>
      <c r="L58" s="221"/>
      <c r="M58" s="221"/>
      <c r="N58" s="144"/>
    </row>
    <row r="59" spans="1:14" hidden="1">
      <c r="E59" s="88"/>
      <c r="F59" s="128"/>
      <c r="G59" s="56"/>
      <c r="J59" s="221"/>
      <c r="K59" s="221"/>
      <c r="L59" s="221"/>
      <c r="M59" s="221"/>
      <c r="N59" s="144"/>
    </row>
    <row r="60" spans="1:14" hidden="1">
      <c r="E60" s="88"/>
      <c r="F60" s="128"/>
      <c r="G60" s="56"/>
      <c r="J60" s="221"/>
      <c r="K60" s="221"/>
      <c r="L60" s="221"/>
      <c r="M60" s="221"/>
      <c r="N60" s="144"/>
    </row>
    <row r="61" spans="1:14" hidden="1">
      <c r="E61" s="88"/>
      <c r="F61" s="128"/>
      <c r="G61" s="56"/>
      <c r="J61" s="221"/>
      <c r="K61" s="221"/>
      <c r="L61" s="221"/>
      <c r="M61" s="221"/>
      <c r="N61" s="144"/>
    </row>
    <row r="62" spans="1:14" hidden="1">
      <c r="E62" s="88"/>
      <c r="F62" s="128"/>
      <c r="G62" s="56"/>
      <c r="J62" s="221"/>
      <c r="K62" s="221"/>
      <c r="L62" s="221"/>
      <c r="M62" s="221"/>
      <c r="N62" s="144"/>
    </row>
    <row r="63" spans="1:14" hidden="1">
      <c r="E63" s="88"/>
      <c r="F63" s="128"/>
      <c r="G63" s="56"/>
      <c r="J63" s="221"/>
      <c r="K63" s="221"/>
      <c r="L63" s="221"/>
      <c r="M63" s="221"/>
      <c r="N63" s="144"/>
    </row>
    <row r="64" spans="1:14" hidden="1">
      <c r="A64" s="121"/>
      <c r="B64" s="121"/>
      <c r="E64" s="88"/>
      <c r="F64" s="128"/>
      <c r="G64" s="56"/>
      <c r="J64" s="221"/>
      <c r="K64" s="221"/>
      <c r="L64" s="221"/>
      <c r="M64" s="221"/>
      <c r="N64" s="144"/>
    </row>
    <row r="65" spans="4:14" s="121" customFormat="1" hidden="1">
      <c r="D65" s="98"/>
      <c r="E65" s="88"/>
      <c r="F65" s="128"/>
      <c r="G65" s="56"/>
      <c r="H65" s="98"/>
      <c r="J65" s="221"/>
      <c r="K65" s="221"/>
      <c r="L65" s="221"/>
      <c r="M65" s="221"/>
      <c r="N65" s="144"/>
    </row>
    <row r="66" spans="4:14" s="121" customFormat="1" hidden="1">
      <c r="D66" s="98"/>
      <c r="E66" s="88"/>
      <c r="F66" s="128"/>
      <c r="G66" s="56"/>
      <c r="H66" s="98"/>
      <c r="J66" s="221"/>
      <c r="K66" s="221"/>
      <c r="L66" s="221"/>
      <c r="M66" s="221"/>
      <c r="N66" s="144"/>
    </row>
    <row r="67" spans="4:14" s="121" customFormat="1" hidden="1">
      <c r="D67" s="98"/>
      <c r="E67" s="88"/>
      <c r="F67" s="128"/>
      <c r="G67" s="56"/>
      <c r="H67" s="98"/>
      <c r="J67" s="221"/>
      <c r="K67" s="221"/>
      <c r="L67" s="221"/>
      <c r="M67" s="221"/>
      <c r="N67" s="144"/>
    </row>
    <row r="68" spans="4:14" s="121" customFormat="1" hidden="1">
      <c r="D68" s="98"/>
      <c r="E68" s="88"/>
      <c r="F68" s="128"/>
      <c r="G68" s="56"/>
      <c r="H68" s="98"/>
      <c r="J68" s="221"/>
      <c r="K68" s="221"/>
      <c r="L68" s="221"/>
      <c r="M68" s="221"/>
      <c r="N68" s="144"/>
    </row>
    <row r="69" spans="4:14" s="121" customFormat="1" hidden="1">
      <c r="D69" s="98"/>
      <c r="E69" s="88"/>
      <c r="F69" s="128"/>
      <c r="G69" s="56"/>
      <c r="H69" s="98"/>
      <c r="J69" s="221"/>
      <c r="K69" s="221"/>
      <c r="L69" s="221"/>
      <c r="M69" s="221"/>
      <c r="N69" s="144"/>
    </row>
    <row r="70" spans="4:14" s="121" customFormat="1" hidden="1">
      <c r="D70" s="98"/>
      <c r="E70" s="88"/>
      <c r="F70" s="128"/>
      <c r="G70" s="56"/>
      <c r="H70" s="98"/>
      <c r="J70" s="221"/>
      <c r="K70" s="221"/>
      <c r="L70" s="221"/>
      <c r="M70" s="221"/>
      <c r="N70" s="144"/>
    </row>
    <row r="71" spans="4:14" s="121" customFormat="1" hidden="1">
      <c r="D71" s="98"/>
      <c r="E71" s="88"/>
      <c r="F71" s="128"/>
      <c r="G71" s="56"/>
      <c r="H71" s="98"/>
      <c r="J71" s="221"/>
      <c r="K71" s="221"/>
      <c r="L71" s="221"/>
      <c r="M71" s="221"/>
      <c r="N71" s="144"/>
    </row>
    <row r="72" spans="4:14" s="121" customFormat="1" hidden="1">
      <c r="D72" s="98"/>
      <c r="E72" s="88"/>
      <c r="F72" s="128"/>
      <c r="G72" s="56"/>
      <c r="H72" s="98"/>
      <c r="J72" s="221"/>
      <c r="K72" s="221"/>
      <c r="L72" s="221"/>
      <c r="M72" s="221"/>
      <c r="N72" s="144"/>
    </row>
    <row r="73" spans="4:14" s="121" customFormat="1" hidden="1">
      <c r="D73" s="98"/>
      <c r="E73" s="88"/>
      <c r="F73" s="128"/>
      <c r="G73" s="56"/>
      <c r="H73" s="98"/>
      <c r="J73" s="221"/>
      <c r="K73" s="221"/>
      <c r="L73" s="221"/>
      <c r="M73" s="221"/>
      <c r="N73" s="144"/>
    </row>
    <row r="74" spans="4:14" s="121" customFormat="1" hidden="1">
      <c r="D74" s="98"/>
      <c r="E74" s="88"/>
      <c r="F74" s="128"/>
      <c r="G74" s="56"/>
      <c r="H74" s="98"/>
      <c r="J74" s="221"/>
      <c r="K74" s="221"/>
      <c r="L74" s="221"/>
      <c r="M74" s="221"/>
      <c r="N74" s="144"/>
    </row>
    <row r="75" spans="4:14" s="121" customFormat="1" hidden="1">
      <c r="D75" s="98"/>
      <c r="E75" s="88"/>
      <c r="F75" s="128"/>
      <c r="G75" s="56"/>
      <c r="H75" s="98"/>
      <c r="J75" s="221"/>
      <c r="K75" s="221"/>
      <c r="L75" s="221"/>
      <c r="M75" s="221"/>
      <c r="N75" s="144"/>
    </row>
    <row r="76" spans="4:14" s="121" customFormat="1" hidden="1">
      <c r="D76" s="98"/>
      <c r="E76" s="88"/>
      <c r="F76" s="128"/>
      <c r="G76" s="56"/>
      <c r="H76" s="98"/>
      <c r="J76" s="221"/>
      <c r="K76" s="221"/>
      <c r="L76" s="221"/>
      <c r="M76" s="221"/>
      <c r="N76" s="144"/>
    </row>
    <row r="77" spans="4:14" s="121" customFormat="1" hidden="1">
      <c r="D77" s="98"/>
      <c r="E77" s="88"/>
      <c r="F77" s="128"/>
      <c r="G77" s="56"/>
      <c r="H77" s="98"/>
      <c r="J77" s="221"/>
      <c r="K77" s="221"/>
      <c r="L77" s="221"/>
      <c r="M77" s="221"/>
      <c r="N77" s="144"/>
    </row>
    <row r="78" spans="4:14" s="121" customFormat="1" hidden="1">
      <c r="D78" s="98"/>
      <c r="E78" s="88"/>
      <c r="F78" s="128"/>
      <c r="G78" s="56"/>
      <c r="H78" s="98"/>
      <c r="J78" s="221"/>
      <c r="K78" s="221"/>
      <c r="L78" s="221"/>
      <c r="M78" s="221"/>
      <c r="N78" s="144"/>
    </row>
    <row r="79" spans="4:14" s="121" customFormat="1" hidden="1">
      <c r="D79" s="98"/>
      <c r="E79" s="88"/>
      <c r="F79" s="128"/>
      <c r="G79" s="56"/>
      <c r="H79" s="98"/>
      <c r="J79" s="221"/>
      <c r="K79" s="221"/>
      <c r="L79" s="221"/>
      <c r="M79" s="221"/>
      <c r="N79" s="144"/>
    </row>
    <row r="80" spans="4:14" s="121" customFormat="1" hidden="1">
      <c r="D80" s="98"/>
      <c r="E80" s="88"/>
      <c r="F80" s="128"/>
      <c r="G80" s="56"/>
      <c r="H80" s="98"/>
      <c r="J80" s="221"/>
      <c r="K80" s="221"/>
      <c r="L80" s="221"/>
      <c r="M80" s="221"/>
      <c r="N80" s="144"/>
    </row>
    <row r="81" spans="4:14" s="121" customFormat="1" hidden="1">
      <c r="D81" s="98"/>
      <c r="E81" s="88"/>
      <c r="F81" s="128"/>
      <c r="G81" s="56"/>
      <c r="H81" s="98"/>
      <c r="J81" s="221"/>
      <c r="K81" s="221"/>
      <c r="L81" s="221"/>
      <c r="M81" s="221"/>
      <c r="N81" s="144"/>
    </row>
    <row r="82" spans="4:14" s="121" customFormat="1" hidden="1">
      <c r="D82" s="98"/>
      <c r="E82" s="88"/>
      <c r="F82" s="128"/>
      <c r="G82" s="56"/>
      <c r="H82" s="98"/>
      <c r="J82" s="221"/>
      <c r="K82" s="221"/>
      <c r="L82" s="221"/>
      <c r="M82" s="221"/>
      <c r="N82" s="144"/>
    </row>
    <row r="83" spans="4:14" s="121" customFormat="1" hidden="1">
      <c r="D83" s="98"/>
      <c r="E83" s="88"/>
      <c r="F83" s="128"/>
      <c r="G83" s="56"/>
      <c r="H83" s="98"/>
      <c r="J83" s="221"/>
      <c r="K83" s="221"/>
      <c r="L83" s="221"/>
      <c r="M83" s="221"/>
      <c r="N83" s="144"/>
    </row>
    <row r="84" spans="4:14" s="121" customFormat="1" hidden="1">
      <c r="D84" s="98"/>
      <c r="E84" s="88"/>
      <c r="F84" s="128"/>
      <c r="G84" s="56"/>
      <c r="H84" s="98"/>
      <c r="J84" s="221"/>
      <c r="K84" s="221"/>
      <c r="L84" s="221"/>
      <c r="M84" s="221"/>
      <c r="N84" s="144"/>
    </row>
    <row r="85" spans="4:14" s="121" customFormat="1" hidden="1">
      <c r="D85" s="98"/>
      <c r="E85" s="88"/>
      <c r="F85" s="128"/>
      <c r="G85" s="56"/>
      <c r="H85" s="98"/>
      <c r="J85" s="221"/>
      <c r="K85" s="221"/>
      <c r="L85" s="221"/>
      <c r="M85" s="221"/>
      <c r="N85" s="144"/>
    </row>
    <row r="86" spans="4:14" s="121" customFormat="1" hidden="1">
      <c r="D86" s="98"/>
      <c r="E86" s="88"/>
      <c r="F86" s="128"/>
      <c r="G86" s="56"/>
      <c r="H86" s="98"/>
      <c r="J86" s="221"/>
      <c r="K86" s="221"/>
      <c r="L86" s="221"/>
      <c r="M86" s="221"/>
      <c r="N86" s="144"/>
    </row>
    <row r="87" spans="4:14" s="121" customFormat="1" hidden="1">
      <c r="D87" s="98"/>
      <c r="E87" s="88"/>
      <c r="F87" s="128"/>
      <c r="G87" s="56"/>
      <c r="H87" s="98"/>
      <c r="J87" s="221"/>
      <c r="K87" s="221"/>
      <c r="L87" s="221"/>
      <c r="M87" s="221"/>
      <c r="N87" s="144"/>
    </row>
    <row r="88" spans="4:14" s="121" customFormat="1" hidden="1">
      <c r="D88" s="98"/>
      <c r="E88" s="88"/>
      <c r="F88" s="128"/>
      <c r="G88" s="56"/>
      <c r="H88" s="98"/>
      <c r="J88" s="221"/>
      <c r="K88" s="221"/>
      <c r="L88" s="221"/>
      <c r="M88" s="221"/>
      <c r="N88" s="144"/>
    </row>
    <row r="89" spans="4:14" s="121" customFormat="1" hidden="1">
      <c r="D89" s="98"/>
      <c r="E89" s="88"/>
      <c r="F89" s="128"/>
      <c r="G89" s="56"/>
      <c r="H89" s="98"/>
      <c r="J89" s="221"/>
      <c r="K89" s="221"/>
      <c r="L89" s="221"/>
      <c r="M89" s="221"/>
      <c r="N89" s="144"/>
    </row>
    <row r="90" spans="4:14" s="121" customFormat="1" hidden="1">
      <c r="D90" s="98"/>
      <c r="E90" s="88"/>
      <c r="F90" s="128"/>
      <c r="G90" s="56"/>
      <c r="H90" s="98"/>
      <c r="J90" s="221"/>
      <c r="K90" s="221"/>
      <c r="L90" s="221"/>
      <c r="M90" s="221"/>
      <c r="N90" s="144"/>
    </row>
    <row r="91" spans="4:14" s="121" customFormat="1" hidden="1">
      <c r="D91" s="98"/>
      <c r="E91" s="88"/>
      <c r="F91" s="128"/>
      <c r="G91" s="56"/>
      <c r="H91" s="98"/>
      <c r="J91" s="221"/>
      <c r="K91" s="221"/>
      <c r="L91" s="221"/>
      <c r="M91" s="221"/>
      <c r="N91" s="144"/>
    </row>
    <row r="92" spans="4:14" s="121" customFormat="1" hidden="1">
      <c r="D92" s="98"/>
      <c r="E92" s="88"/>
      <c r="F92" s="128"/>
      <c r="G92" s="56"/>
      <c r="H92" s="98"/>
      <c r="J92" s="221"/>
      <c r="K92" s="221"/>
      <c r="L92" s="221"/>
      <c r="M92" s="221"/>
      <c r="N92" s="144"/>
    </row>
    <row r="93" spans="4:14" s="121" customFormat="1" hidden="1">
      <c r="D93" s="98"/>
      <c r="E93" s="88"/>
      <c r="F93" s="128"/>
      <c r="G93" s="56"/>
      <c r="H93" s="98"/>
      <c r="J93" s="221"/>
      <c r="K93" s="221"/>
      <c r="L93" s="221"/>
      <c r="M93" s="221"/>
      <c r="N93" s="144"/>
    </row>
    <row r="94" spans="4:14" s="121" customFormat="1" hidden="1">
      <c r="D94" s="98"/>
      <c r="E94" s="88"/>
      <c r="F94" s="128"/>
      <c r="G94" s="56"/>
      <c r="H94" s="98"/>
      <c r="J94" s="221"/>
      <c r="K94" s="221"/>
      <c r="L94" s="221"/>
      <c r="M94" s="221"/>
      <c r="N94" s="144"/>
    </row>
    <row r="95" spans="4:14" s="121" customFormat="1" hidden="1">
      <c r="D95" s="98"/>
      <c r="E95" s="88"/>
      <c r="F95" s="128"/>
      <c r="G95" s="56"/>
      <c r="H95" s="98"/>
      <c r="J95" s="221"/>
      <c r="K95" s="221"/>
      <c r="L95" s="221"/>
      <c r="M95" s="221"/>
      <c r="N95" s="144"/>
    </row>
    <row r="96" spans="4:14" s="121" customFormat="1" hidden="1">
      <c r="D96" s="98"/>
      <c r="E96" s="88"/>
      <c r="F96" s="128"/>
      <c r="G96" s="56"/>
      <c r="H96" s="98"/>
      <c r="J96" s="221"/>
      <c r="K96" s="221"/>
      <c r="L96" s="221"/>
      <c r="M96" s="221"/>
      <c r="N96" s="144"/>
    </row>
    <row r="97" spans="4:14" s="121" customFormat="1" hidden="1">
      <c r="D97" s="98"/>
      <c r="E97" s="88"/>
      <c r="F97" s="128"/>
      <c r="G97" s="56"/>
      <c r="H97" s="98"/>
      <c r="J97" s="221"/>
      <c r="K97" s="221"/>
      <c r="L97" s="221"/>
      <c r="M97" s="221"/>
      <c r="N97" s="144"/>
    </row>
    <row r="98" spans="4:14" s="121" customFormat="1" hidden="1">
      <c r="D98" s="98"/>
      <c r="E98" s="88"/>
      <c r="F98" s="128"/>
      <c r="G98" s="56"/>
      <c r="H98" s="98"/>
      <c r="J98" s="221"/>
      <c r="K98" s="221"/>
      <c r="L98" s="221"/>
      <c r="M98" s="221"/>
      <c r="N98" s="144"/>
    </row>
    <row r="99" spans="4:14" s="121" customFormat="1" hidden="1">
      <c r="D99" s="98"/>
      <c r="E99" s="88"/>
      <c r="F99" s="128"/>
      <c r="G99" s="56"/>
      <c r="H99" s="98"/>
      <c r="J99" s="221"/>
      <c r="K99" s="221"/>
      <c r="L99" s="221"/>
      <c r="M99" s="221"/>
      <c r="N99" s="144"/>
    </row>
    <row r="100" spans="4:14" s="121" customFormat="1" hidden="1">
      <c r="D100" s="98"/>
      <c r="E100" s="88"/>
      <c r="F100" s="128"/>
      <c r="G100" s="56"/>
      <c r="H100" s="98"/>
      <c r="J100" s="221"/>
      <c r="K100" s="221"/>
      <c r="L100" s="221"/>
      <c r="M100" s="221"/>
      <c r="N100" s="144"/>
    </row>
    <row r="101" spans="4:14" s="121" customFormat="1" hidden="1">
      <c r="D101" s="98"/>
      <c r="E101" s="88"/>
      <c r="F101" s="128"/>
      <c r="G101" s="56"/>
      <c r="H101" s="98"/>
      <c r="J101" s="221"/>
      <c r="K101" s="221"/>
      <c r="L101" s="221"/>
      <c r="M101" s="221"/>
      <c r="N101" s="144"/>
    </row>
    <row r="102" spans="4:14" s="121" customFormat="1" hidden="1">
      <c r="D102" s="98"/>
      <c r="E102" s="88"/>
      <c r="F102" s="128"/>
      <c r="G102" s="56"/>
      <c r="H102" s="98"/>
      <c r="J102" s="221"/>
      <c r="K102" s="221"/>
      <c r="L102" s="221"/>
      <c r="M102" s="221"/>
      <c r="N102" s="144"/>
    </row>
    <row r="103" spans="4:14" s="121" customFormat="1" hidden="1">
      <c r="D103" s="98"/>
      <c r="E103" s="88"/>
      <c r="F103" s="128"/>
      <c r="G103" s="56"/>
      <c r="H103" s="98"/>
      <c r="J103" s="221"/>
      <c r="K103" s="221"/>
      <c r="L103" s="221"/>
      <c r="M103" s="221"/>
      <c r="N103" s="144"/>
    </row>
    <row r="104" spans="4:14" s="121" customFormat="1" hidden="1">
      <c r="D104" s="98"/>
      <c r="E104" s="88"/>
      <c r="F104" s="128"/>
      <c r="G104" s="56"/>
      <c r="H104" s="98"/>
      <c r="J104" s="221"/>
      <c r="K104" s="221"/>
      <c r="L104" s="221"/>
      <c r="M104" s="221"/>
      <c r="N104" s="144"/>
    </row>
    <row r="105" spans="4:14" s="121" customFormat="1" hidden="1">
      <c r="D105" s="98"/>
      <c r="E105" s="88"/>
      <c r="F105" s="128"/>
      <c r="G105" s="56"/>
      <c r="H105" s="98"/>
      <c r="J105" s="221"/>
      <c r="K105" s="221"/>
      <c r="L105" s="221"/>
      <c r="M105" s="221"/>
      <c r="N105" s="144"/>
    </row>
    <row r="106" spans="4:14" s="121" customFormat="1" hidden="1">
      <c r="D106" s="98"/>
      <c r="E106" s="88"/>
      <c r="F106" s="128"/>
      <c r="G106" s="56"/>
      <c r="H106" s="98"/>
      <c r="J106" s="221"/>
      <c r="K106" s="221"/>
      <c r="L106" s="221"/>
      <c r="M106" s="221"/>
      <c r="N106" s="144"/>
    </row>
    <row r="107" spans="4:14" s="121" customFormat="1" hidden="1">
      <c r="D107" s="98"/>
      <c r="E107" s="88"/>
      <c r="F107" s="128"/>
      <c r="G107" s="56"/>
      <c r="H107" s="98"/>
      <c r="J107" s="221"/>
      <c r="K107" s="221"/>
      <c r="L107" s="221"/>
      <c r="M107" s="221"/>
      <c r="N107" s="144"/>
    </row>
    <row r="108" spans="4:14" s="121" customFormat="1" hidden="1">
      <c r="D108" s="98"/>
      <c r="E108" s="88"/>
      <c r="F108" s="128"/>
      <c r="G108" s="56"/>
      <c r="H108" s="98"/>
      <c r="J108" s="221"/>
      <c r="K108" s="221"/>
      <c r="L108" s="221"/>
      <c r="M108" s="221"/>
      <c r="N108" s="144"/>
    </row>
    <row r="109" spans="4:14" s="121" customFormat="1" hidden="1">
      <c r="D109" s="98"/>
      <c r="E109" s="88"/>
      <c r="F109" s="128"/>
      <c r="G109" s="56"/>
      <c r="H109" s="98"/>
      <c r="J109" s="221"/>
      <c r="K109" s="221"/>
      <c r="L109" s="221"/>
      <c r="M109" s="221"/>
      <c r="N109" s="144"/>
    </row>
    <row r="110" spans="4:14" s="121" customFormat="1" hidden="1">
      <c r="D110" s="98"/>
      <c r="E110" s="88"/>
      <c r="F110" s="128"/>
      <c r="G110" s="56"/>
      <c r="H110" s="98"/>
      <c r="J110" s="221"/>
      <c r="K110" s="221"/>
      <c r="L110" s="221"/>
      <c r="M110" s="221"/>
      <c r="N110" s="144"/>
    </row>
    <row r="111" spans="4:14" s="121" customFormat="1" hidden="1">
      <c r="D111" s="98"/>
      <c r="E111" s="88"/>
      <c r="F111" s="128"/>
      <c r="G111" s="56"/>
      <c r="H111" s="98"/>
      <c r="J111" s="221"/>
      <c r="K111" s="221"/>
      <c r="L111" s="221"/>
      <c r="M111" s="221"/>
      <c r="N111" s="144"/>
    </row>
    <row r="112" spans="4:14" s="121" customFormat="1" hidden="1">
      <c r="D112" s="98"/>
      <c r="E112" s="88"/>
      <c r="F112" s="128"/>
      <c r="G112" s="56"/>
      <c r="H112" s="98"/>
      <c r="J112" s="221"/>
      <c r="K112" s="221"/>
      <c r="L112" s="221"/>
      <c r="M112" s="221"/>
      <c r="N112" s="144"/>
    </row>
    <row r="113" spans="4:14" s="121" customFormat="1" hidden="1">
      <c r="D113" s="98"/>
      <c r="E113" s="88"/>
      <c r="F113" s="128"/>
      <c r="G113" s="56"/>
      <c r="H113" s="98"/>
      <c r="J113" s="221"/>
      <c r="K113" s="221"/>
      <c r="L113" s="221"/>
      <c r="M113" s="221"/>
      <c r="N113" s="144"/>
    </row>
    <row r="114" spans="4:14" s="121" customFormat="1" hidden="1">
      <c r="D114" s="98"/>
      <c r="E114" s="88"/>
      <c r="F114" s="128"/>
      <c r="G114" s="56"/>
      <c r="H114" s="98"/>
      <c r="J114" s="221"/>
      <c r="K114" s="221"/>
      <c r="L114" s="221"/>
      <c r="M114" s="221"/>
      <c r="N114" s="144"/>
    </row>
    <row r="115" spans="4:14" s="121" customFormat="1" hidden="1">
      <c r="D115" s="98"/>
      <c r="E115" s="88"/>
      <c r="F115" s="128"/>
      <c r="G115" s="56"/>
      <c r="H115" s="98"/>
      <c r="J115" s="221"/>
      <c r="K115" s="221"/>
      <c r="L115" s="221"/>
      <c r="M115" s="221"/>
      <c r="N115" s="144"/>
    </row>
    <row r="116" spans="4:14" s="121" customFormat="1" hidden="1">
      <c r="D116" s="98"/>
      <c r="E116" s="88"/>
      <c r="F116" s="128"/>
      <c r="G116" s="56"/>
      <c r="H116" s="98"/>
      <c r="J116" s="221"/>
      <c r="K116" s="221"/>
      <c r="L116" s="221"/>
      <c r="M116" s="221"/>
      <c r="N116" s="144"/>
    </row>
    <row r="117" spans="4:14" s="121" customFormat="1" hidden="1">
      <c r="D117" s="98"/>
      <c r="E117" s="88"/>
      <c r="F117" s="128"/>
      <c r="G117" s="56"/>
      <c r="H117" s="98"/>
      <c r="J117" s="221"/>
      <c r="K117" s="221"/>
      <c r="L117" s="221"/>
      <c r="M117" s="221"/>
      <c r="N117" s="144"/>
    </row>
    <row r="118" spans="4:14" s="121" customFormat="1" hidden="1">
      <c r="D118" s="98"/>
      <c r="E118" s="88"/>
      <c r="F118" s="128"/>
      <c r="G118" s="56"/>
      <c r="H118" s="98"/>
      <c r="J118" s="221"/>
      <c r="K118" s="221"/>
      <c r="L118" s="221"/>
      <c r="M118" s="221"/>
      <c r="N118" s="144"/>
    </row>
    <row r="119" spans="4:14" s="121" customFormat="1" hidden="1">
      <c r="D119" s="98"/>
      <c r="E119" s="88"/>
      <c r="F119" s="128"/>
      <c r="G119" s="56"/>
      <c r="H119" s="98"/>
      <c r="J119" s="221"/>
      <c r="K119" s="221"/>
      <c r="L119" s="221"/>
      <c r="M119" s="221"/>
      <c r="N119" s="144"/>
    </row>
    <row r="120" spans="4:14" s="121" customFormat="1" hidden="1">
      <c r="D120" s="98"/>
      <c r="E120" s="88"/>
      <c r="F120" s="128"/>
      <c r="G120" s="56"/>
      <c r="H120" s="98"/>
      <c r="J120" s="221"/>
      <c r="K120" s="221"/>
      <c r="L120" s="221"/>
      <c r="M120" s="221"/>
      <c r="N120" s="144"/>
    </row>
    <row r="121" spans="4:14" s="121" customFormat="1" hidden="1">
      <c r="D121" s="98"/>
      <c r="E121" s="88"/>
      <c r="F121" s="128"/>
      <c r="G121" s="56"/>
      <c r="H121" s="98"/>
      <c r="J121" s="221"/>
      <c r="K121" s="221"/>
      <c r="L121" s="221"/>
      <c r="M121" s="221"/>
      <c r="N121" s="144"/>
    </row>
    <row r="122" spans="4:14" s="121" customFormat="1" hidden="1">
      <c r="D122" s="98"/>
      <c r="E122" s="88"/>
      <c r="F122" s="128"/>
      <c r="G122" s="56"/>
      <c r="H122" s="98"/>
      <c r="J122" s="221"/>
      <c r="K122" s="221"/>
      <c r="L122" s="221"/>
      <c r="M122" s="221"/>
      <c r="N122" s="144"/>
    </row>
    <row r="123" spans="4:14" s="121" customFormat="1" hidden="1">
      <c r="D123" s="98"/>
      <c r="E123" s="88"/>
      <c r="F123" s="128"/>
      <c r="G123" s="56"/>
      <c r="H123" s="98"/>
      <c r="J123" s="221"/>
      <c r="K123" s="221"/>
      <c r="L123" s="221"/>
      <c r="M123" s="221"/>
      <c r="N123" s="144"/>
    </row>
    <row r="124" spans="4:14" s="121" customFormat="1" hidden="1">
      <c r="D124" s="98"/>
      <c r="E124" s="88"/>
      <c r="F124" s="128"/>
      <c r="G124" s="56"/>
      <c r="H124" s="98"/>
      <c r="J124" s="221"/>
      <c r="K124" s="221"/>
      <c r="L124" s="221"/>
      <c r="M124" s="221"/>
      <c r="N124" s="144"/>
    </row>
    <row r="125" spans="4:14" s="121" customFormat="1" hidden="1">
      <c r="D125" s="98"/>
      <c r="E125" s="88"/>
      <c r="F125" s="128"/>
      <c r="G125" s="56"/>
      <c r="H125" s="98"/>
      <c r="J125" s="221"/>
      <c r="K125" s="221"/>
      <c r="L125" s="221"/>
      <c r="M125" s="221"/>
      <c r="N125" s="144"/>
    </row>
    <row r="126" spans="4:14" s="121" customFormat="1" hidden="1">
      <c r="D126" s="98"/>
      <c r="E126" s="88"/>
      <c r="F126" s="128"/>
      <c r="G126" s="56"/>
      <c r="H126" s="98"/>
      <c r="J126" s="221"/>
      <c r="K126" s="221"/>
      <c r="L126" s="221"/>
      <c r="M126" s="221"/>
      <c r="N126" s="144"/>
    </row>
    <row r="127" spans="4:14" s="121" customFormat="1" hidden="1">
      <c r="D127" s="98"/>
      <c r="E127" s="88"/>
      <c r="F127" s="128"/>
      <c r="G127" s="56"/>
      <c r="H127" s="98"/>
      <c r="J127" s="221"/>
      <c r="K127" s="221"/>
      <c r="L127" s="221"/>
      <c r="M127" s="221"/>
      <c r="N127" s="144"/>
    </row>
    <row r="128" spans="4:14" s="121" customFormat="1" hidden="1">
      <c r="D128" s="98"/>
      <c r="E128" s="88"/>
      <c r="F128" s="128"/>
      <c r="G128" s="56"/>
      <c r="H128" s="98"/>
      <c r="J128" s="221"/>
      <c r="K128" s="221"/>
      <c r="L128" s="221"/>
      <c r="M128" s="221"/>
      <c r="N128" s="144"/>
    </row>
    <row r="129" spans="4:14" s="121" customFormat="1" hidden="1">
      <c r="D129" s="98"/>
      <c r="E129" s="88"/>
      <c r="F129" s="128"/>
      <c r="G129" s="56"/>
      <c r="H129" s="98"/>
      <c r="J129" s="221"/>
      <c r="K129" s="221"/>
      <c r="L129" s="221"/>
      <c r="M129" s="221"/>
      <c r="N129" s="144"/>
    </row>
    <row r="130" spans="4:14" s="121" customFormat="1" hidden="1">
      <c r="D130" s="98"/>
      <c r="E130" s="88"/>
      <c r="F130" s="128"/>
      <c r="G130" s="56"/>
      <c r="H130" s="98"/>
      <c r="J130" s="221"/>
      <c r="K130" s="221"/>
      <c r="L130" s="221"/>
      <c r="M130" s="221"/>
      <c r="N130" s="144"/>
    </row>
    <row r="131" spans="4:14" s="121" customFormat="1" hidden="1">
      <c r="D131" s="98"/>
      <c r="E131" s="88"/>
      <c r="F131" s="128"/>
      <c r="G131" s="56"/>
      <c r="H131" s="98"/>
      <c r="J131" s="221"/>
      <c r="K131" s="221"/>
      <c r="L131" s="221"/>
      <c r="M131" s="221"/>
      <c r="N131" s="144"/>
    </row>
    <row r="132" spans="4:14" s="121" customFormat="1" hidden="1">
      <c r="D132" s="98"/>
      <c r="E132" s="88"/>
      <c r="F132" s="128"/>
      <c r="G132" s="56"/>
      <c r="H132" s="98"/>
      <c r="J132" s="221"/>
      <c r="K132" s="221"/>
      <c r="L132" s="221"/>
      <c r="M132" s="221"/>
      <c r="N132" s="144"/>
    </row>
    <row r="133" spans="4:14" s="121" customFormat="1" hidden="1">
      <c r="D133" s="98"/>
      <c r="E133" s="88"/>
      <c r="F133" s="128"/>
      <c r="G133" s="56"/>
      <c r="H133" s="98"/>
      <c r="J133" s="221"/>
      <c r="K133" s="221"/>
      <c r="L133" s="221"/>
      <c r="M133" s="221"/>
      <c r="N133" s="144"/>
    </row>
    <row r="134" spans="4:14" s="121" customFormat="1" hidden="1">
      <c r="D134" s="98"/>
      <c r="E134" s="88"/>
      <c r="F134" s="128"/>
      <c r="G134" s="56"/>
      <c r="H134" s="98"/>
      <c r="J134" s="221"/>
      <c r="K134" s="221"/>
      <c r="L134" s="221"/>
      <c r="M134" s="221"/>
      <c r="N134" s="144"/>
    </row>
    <row r="135" spans="4:14" s="121" customFormat="1" hidden="1">
      <c r="D135" s="98"/>
      <c r="E135" s="88"/>
      <c r="F135" s="128"/>
      <c r="G135" s="56"/>
      <c r="H135" s="98"/>
      <c r="J135" s="221"/>
      <c r="K135" s="221"/>
      <c r="L135" s="221"/>
      <c r="M135" s="221"/>
      <c r="N135" s="144"/>
    </row>
    <row r="136" spans="4:14" s="121" customFormat="1" hidden="1">
      <c r="D136" s="98"/>
      <c r="E136" s="88"/>
      <c r="F136" s="128"/>
      <c r="G136" s="56"/>
      <c r="H136" s="98"/>
      <c r="J136" s="221"/>
      <c r="K136" s="221"/>
      <c r="L136" s="221"/>
      <c r="M136" s="221"/>
      <c r="N136" s="144"/>
    </row>
    <row r="137" spans="4:14" s="121" customFormat="1" hidden="1">
      <c r="D137" s="98"/>
      <c r="E137" s="88"/>
      <c r="F137" s="128"/>
      <c r="G137" s="56"/>
      <c r="H137" s="98"/>
      <c r="J137" s="221"/>
      <c r="K137" s="221"/>
      <c r="L137" s="221"/>
      <c r="M137" s="221"/>
      <c r="N137" s="144"/>
    </row>
    <row r="138" spans="4:14" s="121" customFormat="1" hidden="1">
      <c r="D138" s="98"/>
      <c r="E138" s="88"/>
      <c r="F138" s="128"/>
      <c r="G138" s="56"/>
      <c r="H138" s="98"/>
      <c r="J138" s="221"/>
      <c r="K138" s="221"/>
      <c r="L138" s="221"/>
      <c r="M138" s="221"/>
      <c r="N138" s="144"/>
    </row>
    <row r="139" spans="4:14" s="121" customFormat="1" hidden="1">
      <c r="D139" s="98"/>
      <c r="E139" s="88"/>
      <c r="F139" s="128"/>
      <c r="G139" s="56"/>
      <c r="H139" s="98"/>
      <c r="J139" s="221"/>
      <c r="K139" s="221"/>
      <c r="L139" s="221"/>
      <c r="M139" s="221"/>
      <c r="N139" s="144"/>
    </row>
    <row r="140" spans="4:14" s="121" customFormat="1" hidden="1">
      <c r="D140" s="98"/>
      <c r="E140" s="88"/>
      <c r="F140" s="128"/>
      <c r="G140" s="56"/>
      <c r="H140" s="98"/>
      <c r="J140" s="221"/>
      <c r="K140" s="221"/>
      <c r="L140" s="221"/>
      <c r="M140" s="221"/>
      <c r="N140" s="144"/>
    </row>
    <row r="141" spans="4:14" s="121" customFormat="1" hidden="1">
      <c r="D141" s="98"/>
      <c r="E141" s="88"/>
      <c r="F141" s="128"/>
      <c r="G141" s="56"/>
      <c r="H141" s="98"/>
      <c r="J141" s="221"/>
      <c r="K141" s="221"/>
      <c r="L141" s="221"/>
      <c r="M141" s="221"/>
      <c r="N141" s="144"/>
    </row>
    <row r="142" spans="4:14" s="121" customFormat="1" hidden="1">
      <c r="D142" s="98"/>
      <c r="E142" s="88"/>
      <c r="F142" s="128"/>
      <c r="G142" s="56"/>
      <c r="H142" s="98"/>
      <c r="J142" s="221"/>
      <c r="K142" s="221"/>
      <c r="L142" s="221"/>
      <c r="M142" s="221"/>
      <c r="N142" s="144"/>
    </row>
    <row r="143" spans="4:14" s="121" customFormat="1" hidden="1">
      <c r="D143" s="98"/>
      <c r="E143" s="88"/>
      <c r="F143" s="128"/>
      <c r="G143" s="56"/>
      <c r="H143" s="98"/>
      <c r="J143" s="221"/>
      <c r="K143" s="221"/>
      <c r="L143" s="221"/>
      <c r="M143" s="221"/>
      <c r="N143" s="144"/>
    </row>
    <row r="144" spans="4:14" s="121" customFormat="1" hidden="1">
      <c r="D144" s="98"/>
      <c r="E144" s="88"/>
      <c r="F144" s="128"/>
      <c r="G144" s="56"/>
      <c r="H144" s="98"/>
      <c r="J144" s="221"/>
      <c r="K144" s="221"/>
      <c r="L144" s="221"/>
      <c r="M144" s="221"/>
      <c r="N144" s="144"/>
    </row>
    <row r="145" spans="4:14" s="121" customFormat="1" hidden="1">
      <c r="D145" s="98"/>
      <c r="E145" s="88"/>
      <c r="F145" s="128"/>
      <c r="G145" s="56"/>
      <c r="H145" s="98"/>
      <c r="J145" s="221"/>
      <c r="K145" s="221"/>
      <c r="L145" s="221"/>
      <c r="M145" s="221"/>
      <c r="N145" s="144"/>
    </row>
    <row r="146" spans="4:14" s="121" customFormat="1" hidden="1">
      <c r="D146" s="98"/>
      <c r="E146" s="88"/>
      <c r="F146" s="128"/>
      <c r="G146" s="56"/>
      <c r="H146" s="98"/>
      <c r="J146" s="221"/>
      <c r="K146" s="221"/>
      <c r="L146" s="221"/>
      <c r="M146" s="221"/>
      <c r="N146" s="144"/>
    </row>
    <row r="147" spans="4:14" s="121" customFormat="1" hidden="1">
      <c r="D147" s="98"/>
      <c r="E147" s="88"/>
      <c r="F147" s="128"/>
      <c r="G147" s="56"/>
      <c r="H147" s="98"/>
      <c r="J147" s="221"/>
      <c r="K147" s="221"/>
      <c r="L147" s="221"/>
      <c r="M147" s="221"/>
      <c r="N147" s="144"/>
    </row>
    <row r="148" spans="4:14" s="121" customFormat="1" hidden="1">
      <c r="D148" s="98"/>
      <c r="E148" s="88"/>
      <c r="F148" s="128"/>
      <c r="G148" s="56"/>
      <c r="H148" s="98"/>
      <c r="J148" s="221"/>
      <c r="K148" s="221"/>
      <c r="L148" s="221"/>
      <c r="M148" s="221"/>
      <c r="N148" s="144"/>
    </row>
    <row r="149" spans="4:14" s="121" customFormat="1" hidden="1">
      <c r="D149" s="98"/>
      <c r="E149" s="88"/>
      <c r="F149" s="128"/>
      <c r="G149" s="56"/>
      <c r="H149" s="98"/>
      <c r="J149" s="221"/>
      <c r="K149" s="221"/>
      <c r="L149" s="221"/>
      <c r="M149" s="221"/>
      <c r="N149" s="144"/>
    </row>
    <row r="150" spans="4:14" s="121" customFormat="1" hidden="1">
      <c r="D150" s="98"/>
      <c r="E150" s="88"/>
      <c r="F150" s="128"/>
      <c r="G150" s="56"/>
      <c r="H150" s="98"/>
      <c r="J150" s="221"/>
      <c r="K150" s="221"/>
      <c r="L150" s="221"/>
      <c r="M150" s="221"/>
      <c r="N150" s="144"/>
    </row>
    <row r="151" spans="4:14" s="121" customFormat="1" hidden="1">
      <c r="D151" s="98"/>
      <c r="E151" s="88"/>
      <c r="F151" s="128"/>
      <c r="G151" s="56"/>
      <c r="H151" s="98"/>
      <c r="J151" s="221"/>
      <c r="K151" s="221"/>
      <c r="L151" s="221"/>
      <c r="M151" s="221"/>
      <c r="N151" s="144"/>
    </row>
    <row r="152" spans="4:14" s="121" customFormat="1" hidden="1">
      <c r="D152" s="98"/>
      <c r="E152" s="88"/>
      <c r="F152" s="128"/>
      <c r="G152" s="56"/>
      <c r="H152" s="98"/>
      <c r="J152" s="221"/>
      <c r="K152" s="221"/>
      <c r="L152" s="221"/>
      <c r="M152" s="221"/>
      <c r="N152" s="144"/>
    </row>
    <row r="153" spans="4:14" s="121" customFormat="1" hidden="1">
      <c r="D153" s="98"/>
      <c r="E153" s="88"/>
      <c r="F153" s="128"/>
      <c r="G153" s="56"/>
      <c r="H153" s="98"/>
      <c r="J153" s="221"/>
      <c r="K153" s="221"/>
      <c r="L153" s="221"/>
      <c r="M153" s="221"/>
      <c r="N153" s="144"/>
    </row>
    <row r="154" spans="4:14" s="121" customFormat="1" hidden="1">
      <c r="D154" s="98"/>
      <c r="E154" s="88"/>
      <c r="F154" s="128"/>
      <c r="G154" s="56"/>
      <c r="H154" s="98"/>
      <c r="J154" s="221"/>
      <c r="K154" s="221"/>
      <c r="L154" s="221"/>
      <c r="M154" s="221"/>
      <c r="N154" s="144"/>
    </row>
    <row r="155" spans="4:14" s="121" customFormat="1" hidden="1">
      <c r="D155" s="98"/>
      <c r="E155" s="88"/>
      <c r="F155" s="128"/>
      <c r="G155" s="56"/>
      <c r="H155" s="98"/>
      <c r="J155" s="221"/>
      <c r="K155" s="221"/>
      <c r="L155" s="221"/>
      <c r="M155" s="221"/>
      <c r="N155" s="144"/>
    </row>
    <row r="156" spans="4:14" s="121" customFormat="1" hidden="1">
      <c r="D156" s="98"/>
      <c r="E156" s="88"/>
      <c r="F156" s="128"/>
      <c r="G156" s="56"/>
      <c r="H156" s="98"/>
      <c r="J156" s="221"/>
      <c r="K156" s="221"/>
      <c r="L156" s="221"/>
      <c r="M156" s="221"/>
      <c r="N156" s="144"/>
    </row>
    <row r="157" spans="4:14" s="121" customFormat="1" hidden="1">
      <c r="D157" s="98"/>
      <c r="E157" s="88"/>
      <c r="F157" s="128"/>
      <c r="G157" s="56"/>
      <c r="H157" s="98"/>
      <c r="J157" s="221"/>
      <c r="K157" s="221"/>
      <c r="L157" s="221"/>
      <c r="M157" s="221"/>
      <c r="N157" s="144"/>
    </row>
    <row r="158" spans="4:14" s="121" customFormat="1" hidden="1">
      <c r="D158" s="98"/>
      <c r="E158" s="88"/>
      <c r="F158" s="128"/>
      <c r="G158" s="56"/>
      <c r="H158" s="98"/>
      <c r="J158" s="221"/>
      <c r="K158" s="221"/>
      <c r="L158" s="221"/>
      <c r="M158" s="221"/>
      <c r="N158" s="144"/>
    </row>
    <row r="159" spans="4:14" s="121" customFormat="1" hidden="1">
      <c r="D159" s="98"/>
      <c r="E159" s="88"/>
      <c r="F159" s="128"/>
      <c r="G159" s="56"/>
      <c r="H159" s="98"/>
      <c r="J159" s="221"/>
      <c r="K159" s="221"/>
      <c r="L159" s="221"/>
      <c r="M159" s="221"/>
      <c r="N159" s="144"/>
    </row>
    <row r="160" spans="4:14" s="121" customFormat="1" hidden="1">
      <c r="D160" s="98"/>
      <c r="E160" s="88"/>
      <c r="F160" s="128"/>
      <c r="G160" s="56"/>
      <c r="H160" s="98"/>
      <c r="J160" s="221"/>
      <c r="K160" s="221"/>
      <c r="L160" s="221"/>
      <c r="M160" s="221"/>
      <c r="N160" s="144"/>
    </row>
    <row r="161" spans="4:14" s="121" customFormat="1" hidden="1">
      <c r="D161" s="98"/>
      <c r="E161" s="88"/>
      <c r="F161" s="128"/>
      <c r="G161" s="56"/>
      <c r="H161" s="98"/>
      <c r="J161" s="221"/>
      <c r="K161" s="221"/>
      <c r="L161" s="221"/>
      <c r="M161" s="221"/>
      <c r="N161" s="144"/>
    </row>
    <row r="162" spans="4:14" s="121" customFormat="1" hidden="1">
      <c r="D162" s="98"/>
      <c r="E162" s="88"/>
      <c r="F162" s="128"/>
      <c r="G162" s="56"/>
      <c r="H162" s="98"/>
      <c r="J162" s="221"/>
      <c r="K162" s="221"/>
      <c r="L162" s="221"/>
      <c r="M162" s="221"/>
      <c r="N162" s="144"/>
    </row>
    <row r="163" spans="4:14" s="121" customFormat="1" hidden="1">
      <c r="D163" s="98"/>
      <c r="E163" s="88"/>
      <c r="F163" s="128"/>
      <c r="G163" s="56"/>
      <c r="H163" s="98"/>
      <c r="J163" s="221"/>
      <c r="K163" s="221"/>
      <c r="L163" s="221"/>
      <c r="M163" s="221"/>
      <c r="N163" s="144"/>
    </row>
    <row r="164" spans="4:14" s="121" customFormat="1" hidden="1">
      <c r="D164" s="98"/>
      <c r="E164" s="88"/>
      <c r="F164" s="128"/>
      <c r="G164" s="56"/>
      <c r="H164" s="98"/>
      <c r="J164" s="221"/>
      <c r="K164" s="221"/>
      <c r="L164" s="221"/>
      <c r="M164" s="221"/>
      <c r="N164" s="144"/>
    </row>
    <row r="165" spans="4:14" s="121" customFormat="1" hidden="1">
      <c r="D165" s="98"/>
      <c r="E165" s="88"/>
      <c r="F165" s="128"/>
      <c r="G165" s="56"/>
      <c r="H165" s="98"/>
      <c r="J165" s="221"/>
      <c r="K165" s="221"/>
      <c r="L165" s="221"/>
      <c r="M165" s="221"/>
      <c r="N165" s="144"/>
    </row>
    <row r="166" spans="4:14" s="121" customFormat="1" hidden="1">
      <c r="D166" s="98"/>
      <c r="E166" s="88"/>
      <c r="F166" s="128"/>
      <c r="G166" s="56"/>
      <c r="H166" s="98"/>
      <c r="J166" s="221"/>
      <c r="K166" s="221"/>
      <c r="L166" s="221"/>
      <c r="M166" s="221"/>
      <c r="N166" s="144"/>
    </row>
    <row r="167" spans="4:14" s="121" customFormat="1" hidden="1">
      <c r="D167" s="98"/>
      <c r="E167" s="88"/>
      <c r="F167" s="128"/>
      <c r="G167" s="56"/>
      <c r="H167" s="98"/>
      <c r="J167" s="221"/>
      <c r="K167" s="221"/>
      <c r="L167" s="221"/>
      <c r="M167" s="221"/>
      <c r="N167" s="144"/>
    </row>
    <row r="168" spans="4:14" s="121" customFormat="1" hidden="1">
      <c r="D168" s="98"/>
      <c r="E168" s="88"/>
      <c r="F168" s="128"/>
      <c r="G168" s="56"/>
      <c r="H168" s="98"/>
      <c r="J168" s="221"/>
      <c r="K168" s="221"/>
      <c r="L168" s="221"/>
      <c r="M168" s="221"/>
      <c r="N168" s="144"/>
    </row>
    <row r="169" spans="4:14" s="121" customFormat="1" hidden="1">
      <c r="D169" s="98"/>
      <c r="E169" s="88"/>
      <c r="F169" s="128"/>
      <c r="G169" s="56"/>
      <c r="H169" s="98"/>
      <c r="J169" s="221"/>
      <c r="K169" s="221"/>
      <c r="L169" s="221"/>
      <c r="M169" s="221"/>
      <c r="N169" s="144"/>
    </row>
    <row r="170" spans="4:14" s="121" customFormat="1" hidden="1">
      <c r="D170" s="98"/>
      <c r="E170" s="88"/>
      <c r="F170" s="128"/>
      <c r="G170" s="56"/>
      <c r="H170" s="98"/>
      <c r="J170" s="221"/>
      <c r="K170" s="221"/>
      <c r="L170" s="221"/>
      <c r="M170" s="221"/>
      <c r="N170" s="144"/>
    </row>
    <row r="171" spans="4:14" s="121" customFormat="1" hidden="1">
      <c r="D171" s="98"/>
      <c r="E171" s="88"/>
      <c r="F171" s="128"/>
      <c r="G171" s="56"/>
      <c r="H171" s="98"/>
      <c r="J171" s="221"/>
      <c r="K171" s="221"/>
      <c r="L171" s="221"/>
      <c r="M171" s="221"/>
      <c r="N171" s="144"/>
    </row>
    <row r="172" spans="4:14" s="121" customFormat="1" hidden="1">
      <c r="D172" s="98"/>
      <c r="E172" s="88"/>
      <c r="F172" s="128"/>
      <c r="G172" s="56"/>
      <c r="H172" s="98"/>
      <c r="J172" s="221"/>
      <c r="K172" s="221"/>
      <c r="L172" s="221"/>
      <c r="M172" s="221"/>
      <c r="N172" s="144"/>
    </row>
    <row r="173" spans="4:14" s="121" customFormat="1" hidden="1">
      <c r="D173" s="98"/>
      <c r="E173" s="88"/>
      <c r="F173" s="128"/>
      <c r="G173" s="56"/>
      <c r="H173" s="98"/>
      <c r="J173" s="221"/>
      <c r="K173" s="221"/>
      <c r="L173" s="221"/>
      <c r="M173" s="221"/>
      <c r="N173" s="144"/>
    </row>
    <row r="174" spans="4:14" s="121" customFormat="1" hidden="1">
      <c r="D174" s="98"/>
      <c r="E174" s="88"/>
      <c r="F174" s="128"/>
      <c r="G174" s="56"/>
      <c r="H174" s="98"/>
      <c r="J174" s="221"/>
      <c r="K174" s="221"/>
      <c r="L174" s="221"/>
      <c r="M174" s="221"/>
      <c r="N174" s="144"/>
    </row>
    <row r="175" spans="4:14" s="121" customFormat="1" hidden="1">
      <c r="D175" s="98"/>
      <c r="E175" s="88"/>
      <c r="F175" s="128"/>
      <c r="G175" s="56"/>
      <c r="H175" s="98"/>
      <c r="J175" s="221"/>
      <c r="K175" s="221"/>
      <c r="L175" s="221"/>
      <c r="M175" s="221"/>
      <c r="N175" s="144"/>
    </row>
    <row r="176" spans="4:14" s="121" customFormat="1" hidden="1">
      <c r="D176" s="98"/>
      <c r="E176" s="88"/>
      <c r="F176" s="128"/>
      <c r="G176" s="56"/>
      <c r="H176" s="98"/>
      <c r="J176" s="221"/>
      <c r="K176" s="221"/>
      <c r="L176" s="221"/>
      <c r="M176" s="221"/>
      <c r="N176" s="144"/>
    </row>
    <row r="177" spans="4:14" s="121" customFormat="1" hidden="1">
      <c r="D177" s="98"/>
      <c r="E177" s="88"/>
      <c r="F177" s="128"/>
      <c r="G177" s="56"/>
      <c r="H177" s="98"/>
      <c r="J177" s="221"/>
      <c r="K177" s="221"/>
      <c r="L177" s="221"/>
      <c r="M177" s="221"/>
      <c r="N177" s="144"/>
    </row>
    <row r="178" spans="4:14" s="121" customFormat="1" hidden="1">
      <c r="D178" s="98"/>
      <c r="E178" s="88"/>
      <c r="F178" s="128"/>
      <c r="G178" s="56"/>
      <c r="H178" s="98"/>
      <c r="J178" s="221"/>
      <c r="K178" s="221"/>
      <c r="L178" s="221"/>
      <c r="M178" s="221"/>
      <c r="N178" s="144"/>
    </row>
    <row r="179" spans="4:14" s="121" customFormat="1" hidden="1">
      <c r="D179" s="98"/>
      <c r="E179" s="88"/>
      <c r="F179" s="128"/>
      <c r="G179" s="56"/>
      <c r="H179" s="98"/>
      <c r="J179" s="221"/>
      <c r="K179" s="221"/>
      <c r="L179" s="221"/>
      <c r="M179" s="221"/>
      <c r="N179" s="144"/>
    </row>
    <row r="180" spans="4:14" s="121" customFormat="1" hidden="1">
      <c r="D180" s="98"/>
      <c r="E180" s="88"/>
      <c r="F180" s="128"/>
      <c r="G180" s="56"/>
      <c r="H180" s="98"/>
      <c r="J180" s="221"/>
      <c r="K180" s="221"/>
      <c r="L180" s="221"/>
      <c r="M180" s="221"/>
      <c r="N180" s="144"/>
    </row>
    <row r="181" spans="4:14" s="121" customFormat="1" hidden="1">
      <c r="D181" s="98"/>
      <c r="E181" s="88"/>
      <c r="F181" s="128"/>
      <c r="G181" s="56"/>
      <c r="H181" s="98"/>
      <c r="J181" s="221"/>
      <c r="K181" s="221"/>
      <c r="L181" s="221"/>
      <c r="M181" s="221"/>
      <c r="N181" s="144"/>
    </row>
    <row r="182" spans="4:14" s="121" customFormat="1" hidden="1">
      <c r="D182" s="98"/>
      <c r="E182" s="88"/>
      <c r="F182" s="128"/>
      <c r="G182" s="56"/>
      <c r="H182" s="98"/>
      <c r="J182" s="221"/>
      <c r="K182" s="221"/>
      <c r="L182" s="221"/>
      <c r="M182" s="221"/>
      <c r="N182" s="144"/>
    </row>
    <row r="183" spans="4:14" s="121" customFormat="1" hidden="1">
      <c r="D183" s="98"/>
      <c r="E183" s="88"/>
      <c r="F183" s="128"/>
      <c r="G183" s="56"/>
      <c r="H183" s="98"/>
      <c r="J183" s="221"/>
      <c r="K183" s="221"/>
      <c r="L183" s="221"/>
      <c r="M183" s="221"/>
      <c r="N183" s="144"/>
    </row>
    <row r="184" spans="4:14" s="121" customFormat="1" hidden="1">
      <c r="D184" s="98"/>
      <c r="E184" s="88"/>
      <c r="F184" s="128"/>
      <c r="G184" s="56"/>
      <c r="H184" s="98"/>
      <c r="J184" s="221"/>
      <c r="K184" s="221"/>
      <c r="L184" s="221"/>
      <c r="M184" s="221"/>
      <c r="N184" s="144"/>
    </row>
    <row r="185" spans="4:14" s="121" customFormat="1" hidden="1">
      <c r="D185" s="98"/>
      <c r="E185" s="88"/>
      <c r="F185" s="128"/>
      <c r="G185" s="56"/>
      <c r="H185" s="98"/>
      <c r="J185" s="221"/>
      <c r="K185" s="221"/>
      <c r="L185" s="221"/>
      <c r="M185" s="221"/>
      <c r="N185" s="144"/>
    </row>
    <row r="186" spans="4:14" s="121" customFormat="1" hidden="1">
      <c r="D186" s="98"/>
      <c r="E186" s="88"/>
      <c r="F186" s="128"/>
      <c r="G186" s="56"/>
      <c r="H186" s="98"/>
      <c r="J186" s="221"/>
      <c r="K186" s="221"/>
      <c r="L186" s="221"/>
      <c r="M186" s="221"/>
      <c r="N186" s="144"/>
    </row>
    <row r="187" spans="4:14" s="121" customFormat="1" hidden="1">
      <c r="D187" s="98"/>
      <c r="E187" s="88"/>
      <c r="F187" s="128"/>
      <c r="G187" s="56"/>
      <c r="H187" s="98"/>
      <c r="J187" s="221"/>
      <c r="K187" s="221"/>
      <c r="L187" s="221"/>
      <c r="M187" s="221"/>
      <c r="N187" s="144"/>
    </row>
    <row r="188" spans="4:14" s="121" customFormat="1" hidden="1">
      <c r="D188" s="98"/>
      <c r="E188" s="88"/>
      <c r="F188" s="128"/>
      <c r="G188" s="56"/>
      <c r="H188" s="98"/>
      <c r="J188" s="221"/>
      <c r="K188" s="221"/>
      <c r="L188" s="221"/>
      <c r="M188" s="221"/>
      <c r="N188" s="144"/>
    </row>
    <row r="189" spans="4:14" s="121" customFormat="1" hidden="1">
      <c r="D189" s="98"/>
      <c r="E189" s="88"/>
      <c r="F189" s="128"/>
      <c r="G189" s="56"/>
      <c r="H189" s="98"/>
      <c r="J189" s="221"/>
      <c r="K189" s="221"/>
      <c r="L189" s="221"/>
      <c r="M189" s="221"/>
      <c r="N189" s="144"/>
    </row>
    <row r="190" spans="4:14" s="121" customFormat="1" hidden="1">
      <c r="D190" s="98"/>
      <c r="E190" s="88"/>
      <c r="F190" s="128"/>
      <c r="G190" s="56"/>
      <c r="H190" s="98"/>
      <c r="J190" s="221"/>
      <c r="K190" s="221"/>
      <c r="L190" s="221"/>
      <c r="M190" s="221"/>
      <c r="N190" s="144"/>
    </row>
    <row r="191" spans="4:14" s="121" customFormat="1" hidden="1">
      <c r="D191" s="98"/>
      <c r="E191" s="88"/>
      <c r="F191" s="128"/>
      <c r="G191" s="56"/>
      <c r="H191" s="98"/>
      <c r="J191" s="221"/>
      <c r="K191" s="221"/>
      <c r="L191" s="221"/>
      <c r="M191" s="221"/>
      <c r="N191" s="144"/>
    </row>
    <row r="192" spans="4:14" s="121" customFormat="1" hidden="1">
      <c r="D192" s="98"/>
      <c r="E192" s="88"/>
      <c r="F192" s="128"/>
      <c r="G192" s="56"/>
      <c r="H192" s="98"/>
      <c r="J192" s="221"/>
      <c r="K192" s="221"/>
      <c r="L192" s="221"/>
      <c r="M192" s="221"/>
      <c r="N192" s="144"/>
    </row>
    <row r="193" spans="4:14" s="121" customFormat="1" hidden="1">
      <c r="D193" s="98"/>
      <c r="E193" s="88"/>
      <c r="F193" s="128"/>
      <c r="G193" s="56"/>
      <c r="H193" s="98"/>
      <c r="J193" s="221"/>
      <c r="K193" s="221"/>
      <c r="L193" s="221"/>
      <c r="M193" s="221"/>
      <c r="N193" s="144"/>
    </row>
    <row r="194" spans="4:14" s="121" customFormat="1" hidden="1">
      <c r="D194" s="98"/>
      <c r="E194" s="88"/>
      <c r="F194" s="128"/>
      <c r="G194" s="56"/>
      <c r="H194" s="98"/>
      <c r="J194" s="221"/>
      <c r="K194" s="221"/>
      <c r="L194" s="221"/>
      <c r="M194" s="221"/>
      <c r="N194" s="144"/>
    </row>
    <row r="195" spans="4:14" s="121" customFormat="1" hidden="1">
      <c r="D195" s="98"/>
      <c r="E195" s="88"/>
      <c r="F195" s="128"/>
      <c r="G195" s="56"/>
      <c r="H195" s="98"/>
      <c r="J195" s="221"/>
      <c r="K195" s="221"/>
      <c r="L195" s="221"/>
      <c r="M195" s="221"/>
      <c r="N195" s="144"/>
    </row>
    <row r="196" spans="4:14" s="121" customFormat="1" hidden="1">
      <c r="D196" s="98"/>
      <c r="E196" s="88"/>
      <c r="F196" s="128"/>
      <c r="G196" s="56"/>
      <c r="H196" s="98"/>
      <c r="J196" s="221"/>
      <c r="K196" s="221"/>
      <c r="L196" s="221"/>
      <c r="M196" s="221"/>
      <c r="N196" s="144"/>
    </row>
    <row r="197" spans="4:14" s="121" customFormat="1" hidden="1">
      <c r="D197" s="98"/>
      <c r="E197" s="88"/>
      <c r="F197" s="128"/>
      <c r="G197" s="56"/>
      <c r="H197" s="98"/>
      <c r="J197" s="221"/>
      <c r="K197" s="221"/>
      <c r="L197" s="221"/>
      <c r="M197" s="221"/>
      <c r="N197" s="144"/>
    </row>
    <row r="198" spans="4:14" s="121" customFormat="1" hidden="1">
      <c r="D198" s="98"/>
      <c r="E198" s="88"/>
      <c r="F198" s="128"/>
      <c r="G198" s="56"/>
      <c r="H198" s="98"/>
      <c r="J198" s="221"/>
      <c r="K198" s="221"/>
      <c r="L198" s="221"/>
      <c r="M198" s="221"/>
      <c r="N198" s="144"/>
    </row>
    <row r="199" spans="4:14" s="121" customFormat="1" hidden="1">
      <c r="D199" s="98"/>
      <c r="E199" s="88"/>
      <c r="F199" s="128"/>
      <c r="G199" s="56"/>
      <c r="H199" s="98"/>
      <c r="J199" s="221"/>
      <c r="K199" s="221"/>
      <c r="L199" s="221"/>
      <c r="M199" s="221"/>
      <c r="N199" s="144"/>
    </row>
    <row r="200" spans="4:14" s="121" customFormat="1" hidden="1">
      <c r="D200" s="98"/>
      <c r="E200" s="88"/>
      <c r="F200" s="128"/>
      <c r="G200" s="56"/>
      <c r="H200" s="98"/>
      <c r="J200" s="221"/>
      <c r="K200" s="221"/>
      <c r="L200" s="221"/>
      <c r="M200" s="221"/>
      <c r="N200" s="144"/>
    </row>
    <row r="201" spans="4:14" s="121" customFormat="1" hidden="1">
      <c r="D201" s="98"/>
      <c r="E201" s="88"/>
      <c r="F201" s="128"/>
      <c r="G201" s="56"/>
      <c r="H201" s="98"/>
      <c r="J201" s="221"/>
      <c r="K201" s="221"/>
      <c r="L201" s="221"/>
      <c r="M201" s="221"/>
      <c r="N201" s="144"/>
    </row>
    <row r="202" spans="4:14" s="121" customFormat="1" hidden="1">
      <c r="D202" s="98"/>
      <c r="E202" s="88"/>
      <c r="F202" s="128"/>
      <c r="G202" s="56"/>
      <c r="H202" s="98"/>
      <c r="J202" s="221"/>
      <c r="K202" s="221"/>
      <c r="L202" s="221"/>
      <c r="M202" s="221"/>
      <c r="N202" s="144"/>
    </row>
    <row r="203" spans="4:14" s="121" customFormat="1" hidden="1">
      <c r="D203" s="98"/>
      <c r="E203" s="88"/>
      <c r="F203" s="128"/>
      <c r="G203" s="56"/>
      <c r="H203" s="98"/>
      <c r="J203" s="221"/>
      <c r="K203" s="221"/>
      <c r="L203" s="221"/>
      <c r="M203" s="221"/>
      <c r="N203" s="144"/>
    </row>
    <row r="204" spans="4:14" s="121" customFormat="1" hidden="1">
      <c r="D204" s="98"/>
      <c r="E204" s="88"/>
      <c r="F204" s="128"/>
      <c r="G204" s="56"/>
      <c r="H204" s="98"/>
      <c r="J204" s="221"/>
      <c r="K204" s="221"/>
      <c r="L204" s="221"/>
      <c r="M204" s="221"/>
      <c r="N204" s="144"/>
    </row>
    <row r="205" spans="4:14" s="121" customFormat="1" hidden="1">
      <c r="D205" s="98"/>
      <c r="E205" s="88"/>
      <c r="F205" s="128"/>
      <c r="G205" s="56"/>
      <c r="H205" s="98"/>
      <c r="J205" s="221"/>
      <c r="K205" s="221"/>
      <c r="L205" s="221"/>
      <c r="M205" s="221"/>
      <c r="N205" s="144"/>
    </row>
    <row r="206" spans="4:14" s="121" customFormat="1" hidden="1">
      <c r="D206" s="98"/>
      <c r="E206" s="88"/>
      <c r="F206" s="128"/>
      <c r="G206" s="56"/>
      <c r="H206" s="98"/>
      <c r="J206" s="221"/>
      <c r="K206" s="221"/>
      <c r="L206" s="221"/>
      <c r="M206" s="221"/>
      <c r="N206" s="144"/>
    </row>
    <row r="207" spans="4:14" s="121" customFormat="1" hidden="1">
      <c r="D207" s="98"/>
      <c r="E207" s="88"/>
      <c r="F207" s="128"/>
      <c r="G207" s="56"/>
      <c r="H207" s="98"/>
      <c r="J207" s="221"/>
      <c r="K207" s="221"/>
      <c r="L207" s="221"/>
      <c r="M207" s="221"/>
      <c r="N207" s="144"/>
    </row>
    <row r="208" spans="4:14" s="121" customFormat="1" hidden="1">
      <c r="D208" s="98"/>
      <c r="E208" s="88"/>
      <c r="F208" s="128"/>
      <c r="G208" s="56"/>
      <c r="H208" s="98"/>
      <c r="J208" s="221"/>
      <c r="K208" s="221"/>
      <c r="L208" s="221"/>
      <c r="M208" s="221"/>
      <c r="N208" s="144"/>
    </row>
    <row r="209" spans="4:14" s="121" customFormat="1" hidden="1">
      <c r="D209" s="98"/>
      <c r="E209" s="88"/>
      <c r="F209" s="128"/>
      <c r="G209" s="56"/>
      <c r="H209" s="98"/>
      <c r="J209" s="221"/>
      <c r="K209" s="221"/>
      <c r="L209" s="221"/>
      <c r="M209" s="221"/>
      <c r="N209" s="144"/>
    </row>
    <row r="210" spans="4:14" s="121" customFormat="1" hidden="1">
      <c r="D210" s="98"/>
      <c r="E210" s="88"/>
      <c r="F210" s="128"/>
      <c r="G210" s="56"/>
      <c r="H210" s="98"/>
      <c r="J210" s="221"/>
      <c r="K210" s="221"/>
      <c r="L210" s="221"/>
      <c r="M210" s="221"/>
      <c r="N210" s="144"/>
    </row>
    <row r="211" spans="4:14" s="121" customFormat="1" hidden="1">
      <c r="D211" s="98"/>
      <c r="E211" s="88"/>
      <c r="F211" s="128"/>
      <c r="G211" s="56"/>
      <c r="H211" s="98"/>
      <c r="J211" s="221"/>
      <c r="K211" s="221"/>
      <c r="L211" s="221"/>
      <c r="M211" s="221"/>
      <c r="N211" s="144"/>
    </row>
    <row r="212" spans="4:14" s="121" customFormat="1" hidden="1">
      <c r="D212" s="98"/>
      <c r="E212" s="88"/>
      <c r="F212" s="128"/>
      <c r="G212" s="56"/>
      <c r="H212" s="98"/>
      <c r="J212" s="221"/>
      <c r="K212" s="221"/>
      <c r="L212" s="221"/>
      <c r="M212" s="221"/>
      <c r="N212" s="144"/>
    </row>
    <row r="213" spans="4:14" s="121" customFormat="1" hidden="1">
      <c r="D213" s="98"/>
      <c r="E213" s="88"/>
      <c r="F213" s="128"/>
      <c r="G213" s="56"/>
      <c r="H213" s="98"/>
      <c r="J213" s="221"/>
      <c r="K213" s="221"/>
      <c r="L213" s="221"/>
      <c r="M213" s="221"/>
      <c r="N213" s="144"/>
    </row>
    <row r="214" spans="4:14" s="121" customFormat="1" hidden="1">
      <c r="D214" s="98"/>
      <c r="E214" s="88"/>
      <c r="F214" s="128"/>
      <c r="G214" s="56"/>
      <c r="H214" s="98"/>
      <c r="J214" s="221"/>
      <c r="K214" s="221"/>
      <c r="L214" s="221"/>
      <c r="M214" s="221"/>
      <c r="N214" s="144"/>
    </row>
    <row r="215" spans="4:14" s="121" customFormat="1" hidden="1">
      <c r="D215" s="98"/>
      <c r="E215" s="88"/>
      <c r="F215" s="128"/>
      <c r="G215" s="56"/>
      <c r="H215" s="98"/>
      <c r="J215" s="221"/>
      <c r="K215" s="221"/>
      <c r="L215" s="221"/>
      <c r="M215" s="221"/>
      <c r="N215" s="144"/>
    </row>
    <row r="216" spans="4:14" s="121" customFormat="1" hidden="1">
      <c r="D216" s="98"/>
      <c r="E216" s="88"/>
      <c r="F216" s="128"/>
      <c r="G216" s="56"/>
      <c r="H216" s="98"/>
      <c r="J216" s="221"/>
      <c r="K216" s="221"/>
      <c r="L216" s="221"/>
      <c r="M216" s="221"/>
      <c r="N216" s="144"/>
    </row>
    <row r="217" spans="4:14" s="121" customFormat="1" hidden="1">
      <c r="D217" s="98"/>
      <c r="E217" s="88"/>
      <c r="F217" s="128"/>
      <c r="G217" s="56"/>
      <c r="H217" s="98"/>
      <c r="J217" s="221"/>
      <c r="K217" s="221"/>
      <c r="L217" s="221"/>
      <c r="M217" s="221"/>
      <c r="N217" s="144"/>
    </row>
    <row r="218" spans="4:14" s="121" customFormat="1" hidden="1">
      <c r="D218" s="98"/>
      <c r="E218" s="88"/>
      <c r="F218" s="128"/>
      <c r="G218" s="56"/>
      <c r="H218" s="98"/>
      <c r="J218" s="221"/>
      <c r="K218" s="221"/>
      <c r="L218" s="221"/>
      <c r="M218" s="221"/>
      <c r="N218" s="144"/>
    </row>
    <row r="219" spans="4:14" s="121" customFormat="1" hidden="1">
      <c r="D219" s="98"/>
      <c r="E219" s="88"/>
      <c r="F219" s="128"/>
      <c r="G219" s="56"/>
      <c r="H219" s="98"/>
      <c r="J219" s="221"/>
      <c r="K219" s="221"/>
      <c r="L219" s="221"/>
      <c r="M219" s="221"/>
      <c r="N219" s="144"/>
    </row>
    <row r="220" spans="4:14" s="121" customFormat="1" hidden="1">
      <c r="D220" s="98"/>
      <c r="E220" s="88"/>
      <c r="F220" s="128"/>
      <c r="G220" s="56"/>
      <c r="H220" s="98"/>
      <c r="J220" s="221"/>
      <c r="K220" s="221"/>
      <c r="L220" s="221"/>
      <c r="M220" s="221"/>
      <c r="N220" s="144"/>
    </row>
    <row r="221" spans="4:14" s="121" customFormat="1" hidden="1">
      <c r="D221" s="98"/>
      <c r="E221" s="88"/>
      <c r="F221" s="128"/>
      <c r="G221" s="56"/>
      <c r="H221" s="98"/>
      <c r="J221" s="221"/>
      <c r="K221" s="221"/>
      <c r="L221" s="221"/>
      <c r="M221" s="221"/>
      <c r="N221" s="144"/>
    </row>
    <row r="222" spans="4:14" s="121" customFormat="1" hidden="1">
      <c r="D222" s="98"/>
      <c r="E222" s="88"/>
      <c r="F222" s="128"/>
      <c r="G222" s="56"/>
      <c r="H222" s="98"/>
      <c r="J222" s="221"/>
      <c r="K222" s="221"/>
      <c r="L222" s="221"/>
      <c r="M222" s="221"/>
      <c r="N222" s="144"/>
    </row>
    <row r="223" spans="4:14" s="121" customFormat="1" hidden="1">
      <c r="D223" s="98"/>
      <c r="E223" s="88"/>
      <c r="F223" s="128"/>
      <c r="G223" s="56"/>
      <c r="H223" s="98"/>
      <c r="J223" s="221"/>
      <c r="K223" s="221"/>
      <c r="L223" s="221"/>
      <c r="M223" s="221"/>
      <c r="N223" s="144"/>
    </row>
    <row r="224" spans="4:14" s="121" customFormat="1" hidden="1">
      <c r="D224" s="98"/>
      <c r="E224" s="88"/>
      <c r="F224" s="128"/>
      <c r="G224" s="56"/>
      <c r="H224" s="98"/>
      <c r="J224" s="221"/>
      <c r="K224" s="221"/>
      <c r="L224" s="221"/>
      <c r="M224" s="221"/>
      <c r="N224" s="144"/>
    </row>
    <row r="225" spans="4:14" s="121" customFormat="1" hidden="1">
      <c r="D225" s="98"/>
      <c r="E225" s="88"/>
      <c r="F225" s="128"/>
      <c r="G225" s="56"/>
      <c r="H225" s="98"/>
      <c r="J225" s="221"/>
      <c r="K225" s="221"/>
      <c r="L225" s="221"/>
      <c r="M225" s="221"/>
      <c r="N225" s="144"/>
    </row>
    <row r="226" spans="4:14" s="121" customFormat="1" hidden="1">
      <c r="D226" s="98"/>
      <c r="E226" s="88"/>
      <c r="F226" s="128"/>
      <c r="G226" s="56"/>
      <c r="H226" s="98"/>
      <c r="J226" s="221"/>
      <c r="K226" s="221"/>
      <c r="L226" s="221"/>
      <c r="M226" s="221"/>
      <c r="N226" s="144"/>
    </row>
    <row r="227" spans="4:14" s="121" customFormat="1" hidden="1">
      <c r="D227" s="98"/>
      <c r="E227" s="88"/>
      <c r="F227" s="128"/>
      <c r="G227" s="56"/>
      <c r="H227" s="98"/>
      <c r="J227" s="221"/>
      <c r="K227" s="221"/>
      <c r="L227" s="221"/>
      <c r="M227" s="221"/>
      <c r="N227" s="144"/>
    </row>
    <row r="228" spans="4:14" s="121" customFormat="1" hidden="1">
      <c r="D228" s="98"/>
      <c r="E228" s="88"/>
      <c r="F228" s="128"/>
      <c r="G228" s="56"/>
      <c r="H228" s="98"/>
      <c r="J228" s="221"/>
      <c r="K228" s="221"/>
      <c r="L228" s="221"/>
      <c r="M228" s="221"/>
      <c r="N228" s="144"/>
    </row>
    <row r="229" spans="4:14" s="121" customFormat="1" hidden="1">
      <c r="D229" s="98"/>
      <c r="E229" s="88"/>
      <c r="F229" s="128"/>
      <c r="G229" s="56"/>
      <c r="H229" s="98"/>
      <c r="J229" s="221"/>
      <c r="K229" s="221"/>
      <c r="L229" s="221"/>
      <c r="M229" s="221"/>
      <c r="N229" s="144"/>
    </row>
    <row r="230" spans="4:14" s="121" customFormat="1" hidden="1">
      <c r="D230" s="98"/>
      <c r="E230" s="88"/>
      <c r="F230" s="128"/>
      <c r="G230" s="56"/>
      <c r="H230" s="98"/>
      <c r="J230" s="221"/>
      <c r="K230" s="221"/>
      <c r="L230" s="221"/>
      <c r="M230" s="221"/>
      <c r="N230" s="144"/>
    </row>
    <row r="231" spans="4:14" s="121" customFormat="1" hidden="1">
      <c r="D231" s="98"/>
      <c r="E231" s="88"/>
      <c r="F231" s="128"/>
      <c r="G231" s="56"/>
      <c r="H231" s="98"/>
      <c r="J231" s="221"/>
      <c r="K231" s="221"/>
      <c r="L231" s="221"/>
      <c r="M231" s="221"/>
      <c r="N231" s="144"/>
    </row>
    <row r="232" spans="4:14" s="121" customFormat="1" hidden="1">
      <c r="D232" s="98"/>
      <c r="E232" s="88"/>
      <c r="F232" s="128"/>
      <c r="G232" s="56"/>
      <c r="H232" s="98"/>
      <c r="J232" s="221"/>
      <c r="K232" s="221"/>
      <c r="L232" s="221"/>
      <c r="M232" s="221"/>
      <c r="N232" s="144"/>
    </row>
    <row r="233" spans="4:14" s="121" customFormat="1" hidden="1">
      <c r="D233" s="98"/>
      <c r="E233" s="88"/>
      <c r="F233" s="128"/>
      <c r="G233" s="56"/>
      <c r="H233" s="98"/>
      <c r="J233" s="221"/>
      <c r="K233" s="221"/>
      <c r="L233" s="221"/>
      <c r="M233" s="221"/>
      <c r="N233" s="144"/>
    </row>
    <row r="234" spans="4:14" s="121" customFormat="1" hidden="1">
      <c r="D234" s="98"/>
      <c r="E234" s="88"/>
      <c r="F234" s="128"/>
      <c r="G234" s="56"/>
      <c r="H234" s="98"/>
      <c r="J234" s="221"/>
      <c r="K234" s="221"/>
      <c r="L234" s="221"/>
      <c r="M234" s="221"/>
      <c r="N234" s="144"/>
    </row>
    <row r="235" spans="4:14" s="121" customFormat="1" hidden="1">
      <c r="D235" s="98"/>
      <c r="E235" s="88"/>
      <c r="F235" s="128"/>
      <c r="G235" s="56"/>
      <c r="H235" s="98"/>
      <c r="J235" s="221"/>
      <c r="K235" s="221"/>
      <c r="L235" s="221"/>
      <c r="M235" s="221"/>
      <c r="N235" s="144"/>
    </row>
    <row r="236" spans="4:14" s="121" customFormat="1" hidden="1">
      <c r="D236" s="98"/>
      <c r="E236" s="88"/>
      <c r="F236" s="128"/>
      <c r="G236" s="56"/>
      <c r="H236" s="98"/>
      <c r="J236" s="221"/>
      <c r="K236" s="221"/>
      <c r="L236" s="221"/>
      <c r="M236" s="221"/>
      <c r="N236" s="144"/>
    </row>
    <row r="237" spans="4:14" s="121" customFormat="1" hidden="1">
      <c r="D237" s="98"/>
      <c r="E237" s="88"/>
      <c r="F237" s="128"/>
      <c r="G237" s="56"/>
      <c r="H237" s="98"/>
      <c r="J237" s="221"/>
      <c r="K237" s="221"/>
      <c r="L237" s="221"/>
      <c r="M237" s="221"/>
      <c r="N237" s="144"/>
    </row>
    <row r="238" spans="4:14" s="121" customFormat="1" hidden="1">
      <c r="D238" s="98"/>
      <c r="E238" s="88"/>
      <c r="F238" s="128"/>
      <c r="G238" s="56"/>
      <c r="H238" s="98"/>
      <c r="J238" s="221"/>
      <c r="K238" s="221"/>
      <c r="L238" s="221"/>
      <c r="M238" s="221"/>
      <c r="N238" s="144"/>
    </row>
    <row r="239" spans="4:14" s="121" customFormat="1" hidden="1">
      <c r="D239" s="98"/>
      <c r="E239" s="88"/>
      <c r="F239" s="128"/>
      <c r="G239" s="56"/>
      <c r="H239" s="98"/>
      <c r="J239" s="221"/>
      <c r="K239" s="221"/>
      <c r="L239" s="221"/>
      <c r="M239" s="221"/>
      <c r="N239" s="144"/>
    </row>
    <row r="240" spans="4:14" s="121" customFormat="1" hidden="1">
      <c r="D240" s="98"/>
      <c r="E240" s="88"/>
      <c r="F240" s="128"/>
      <c r="G240" s="56"/>
      <c r="H240" s="98"/>
      <c r="J240" s="221"/>
      <c r="K240" s="221"/>
      <c r="L240" s="221"/>
      <c r="M240" s="221"/>
      <c r="N240" s="144"/>
    </row>
    <row r="241" spans="4:14" s="121" customFormat="1" hidden="1">
      <c r="D241" s="98"/>
      <c r="E241" s="88"/>
      <c r="F241" s="128"/>
      <c r="G241" s="56"/>
      <c r="H241" s="98"/>
      <c r="J241" s="221"/>
      <c r="K241" s="221"/>
      <c r="L241" s="221"/>
      <c r="M241" s="221"/>
      <c r="N241" s="144"/>
    </row>
    <row r="242" spans="4:14" s="121" customFormat="1" hidden="1">
      <c r="D242" s="98"/>
      <c r="E242" s="88"/>
      <c r="F242" s="128"/>
      <c r="G242" s="56"/>
      <c r="H242" s="98"/>
      <c r="J242" s="221"/>
      <c r="K242" s="221"/>
      <c r="L242" s="221"/>
      <c r="M242" s="221"/>
      <c r="N242" s="144"/>
    </row>
    <row r="243" spans="4:14" s="121" customFormat="1" hidden="1">
      <c r="D243" s="98"/>
      <c r="E243" s="88"/>
      <c r="F243" s="128"/>
      <c r="G243" s="56"/>
      <c r="H243" s="98"/>
      <c r="J243" s="221"/>
      <c r="K243" s="221"/>
      <c r="L243" s="221"/>
      <c r="M243" s="221"/>
      <c r="N243" s="144"/>
    </row>
    <row r="244" spans="4:14" s="121" customFormat="1" hidden="1">
      <c r="D244" s="98"/>
      <c r="E244" s="88"/>
      <c r="F244" s="128"/>
      <c r="G244" s="56"/>
      <c r="H244" s="98"/>
      <c r="J244" s="221"/>
      <c r="K244" s="221"/>
      <c r="L244" s="221"/>
      <c r="M244" s="221"/>
      <c r="N244" s="144"/>
    </row>
    <row r="245" spans="4:14" s="121" customFormat="1" hidden="1">
      <c r="D245" s="98"/>
      <c r="E245" s="88"/>
      <c r="F245" s="128"/>
      <c r="G245" s="56"/>
      <c r="H245" s="98"/>
      <c r="J245" s="221"/>
      <c r="K245" s="221"/>
      <c r="L245" s="221"/>
      <c r="M245" s="221"/>
      <c r="N245" s="144"/>
    </row>
    <row r="246" spans="4:14" s="121" customFormat="1" hidden="1">
      <c r="D246" s="98"/>
      <c r="E246" s="88"/>
      <c r="F246" s="128"/>
      <c r="G246" s="56"/>
      <c r="H246" s="98"/>
      <c r="J246" s="221"/>
      <c r="K246" s="221"/>
      <c r="L246" s="221"/>
      <c r="M246" s="221"/>
      <c r="N246" s="144"/>
    </row>
    <row r="247" spans="4:14" s="121" customFormat="1" hidden="1">
      <c r="D247" s="98"/>
      <c r="E247" s="88"/>
      <c r="F247" s="128"/>
      <c r="G247" s="56"/>
      <c r="H247" s="98"/>
      <c r="J247" s="221"/>
      <c r="K247" s="221"/>
      <c r="L247" s="221"/>
      <c r="M247" s="221"/>
      <c r="N247" s="144"/>
    </row>
    <row r="248" spans="4:14" s="121" customFormat="1" hidden="1">
      <c r="D248" s="98"/>
      <c r="E248" s="88"/>
      <c r="F248" s="128"/>
      <c r="G248" s="56"/>
      <c r="H248" s="98"/>
      <c r="J248" s="221"/>
      <c r="K248" s="221"/>
      <c r="L248" s="221"/>
      <c r="M248" s="221"/>
      <c r="N248" s="144"/>
    </row>
    <row r="249" spans="4:14" s="121" customFormat="1" hidden="1">
      <c r="D249" s="98"/>
      <c r="E249" s="88"/>
      <c r="F249" s="128"/>
      <c r="G249" s="56"/>
      <c r="H249" s="98"/>
      <c r="J249" s="221"/>
      <c r="K249" s="221"/>
      <c r="L249" s="221"/>
      <c r="M249" s="221"/>
      <c r="N249" s="144"/>
    </row>
    <row r="250" spans="4:14" s="121" customFormat="1" hidden="1">
      <c r="D250" s="98"/>
      <c r="E250" s="88"/>
      <c r="F250" s="128"/>
      <c r="G250" s="56"/>
      <c r="H250" s="98"/>
      <c r="J250" s="221"/>
      <c r="K250" s="221"/>
      <c r="L250" s="221"/>
      <c r="M250" s="221"/>
      <c r="N250" s="144"/>
    </row>
    <row r="251" spans="4:14" s="121" customFormat="1" hidden="1">
      <c r="D251" s="98"/>
      <c r="E251" s="88"/>
      <c r="F251" s="128"/>
      <c r="G251" s="56"/>
      <c r="H251" s="98"/>
      <c r="J251" s="221"/>
      <c r="K251" s="221"/>
      <c r="L251" s="221"/>
      <c r="M251" s="221"/>
      <c r="N251" s="144"/>
    </row>
    <row r="252" spans="4:14" s="121" customFormat="1" hidden="1">
      <c r="D252" s="98"/>
      <c r="E252" s="88"/>
      <c r="F252" s="128"/>
      <c r="G252" s="56"/>
      <c r="H252" s="98"/>
      <c r="J252" s="221"/>
      <c r="K252" s="221"/>
      <c r="L252" s="221"/>
      <c r="M252" s="221"/>
      <c r="N252" s="144"/>
    </row>
    <row r="253" spans="4:14" s="121" customFormat="1" hidden="1">
      <c r="D253" s="98"/>
      <c r="E253" s="88"/>
      <c r="F253" s="128"/>
      <c r="G253" s="56"/>
      <c r="H253" s="98"/>
      <c r="J253" s="221"/>
      <c r="K253" s="221"/>
      <c r="L253" s="221"/>
      <c r="M253" s="221"/>
      <c r="N253" s="144"/>
    </row>
    <row r="254" spans="4:14" s="121" customFormat="1" hidden="1">
      <c r="D254" s="98"/>
      <c r="E254" s="88"/>
      <c r="F254" s="128"/>
      <c r="G254" s="56"/>
      <c r="H254" s="98"/>
      <c r="J254" s="221"/>
      <c r="K254" s="221"/>
      <c r="L254" s="221"/>
      <c r="M254" s="221"/>
      <c r="N254" s="144"/>
    </row>
    <row r="255" spans="4:14" s="121" customFormat="1" hidden="1">
      <c r="D255" s="98"/>
      <c r="E255" s="88"/>
      <c r="F255" s="128"/>
      <c r="G255" s="56"/>
      <c r="H255" s="98"/>
      <c r="J255" s="221"/>
      <c r="K255" s="221"/>
      <c r="L255" s="221"/>
      <c r="M255" s="221"/>
      <c r="N255" s="144"/>
    </row>
    <row r="256" spans="4:14" s="121" customFormat="1" hidden="1">
      <c r="D256" s="98"/>
      <c r="E256" s="88"/>
      <c r="F256" s="128"/>
      <c r="G256" s="56"/>
      <c r="H256" s="98"/>
      <c r="J256" s="221"/>
      <c r="K256" s="221"/>
      <c r="L256" s="221"/>
      <c r="M256" s="221"/>
      <c r="N256" s="144"/>
    </row>
    <row r="257" spans="4:14" s="121" customFormat="1" hidden="1">
      <c r="D257" s="98"/>
      <c r="E257" s="88"/>
      <c r="F257" s="128"/>
      <c r="G257" s="56"/>
      <c r="H257" s="98"/>
      <c r="J257" s="221"/>
      <c r="K257" s="221"/>
      <c r="L257" s="221"/>
      <c r="M257" s="221"/>
      <c r="N257" s="144"/>
    </row>
    <row r="258" spans="4:14" s="121" customFormat="1" hidden="1">
      <c r="D258" s="98"/>
      <c r="E258" s="88"/>
      <c r="F258" s="128"/>
      <c r="G258" s="56"/>
      <c r="H258" s="98"/>
      <c r="J258" s="221"/>
      <c r="K258" s="221"/>
      <c r="L258" s="221"/>
      <c r="M258" s="221"/>
      <c r="N258" s="144"/>
    </row>
    <row r="259" spans="4:14" s="121" customFormat="1" hidden="1">
      <c r="D259" s="98"/>
      <c r="E259" s="88"/>
      <c r="F259" s="128"/>
      <c r="G259" s="56"/>
      <c r="H259" s="98"/>
      <c r="J259" s="221"/>
      <c r="K259" s="221"/>
      <c r="L259" s="221"/>
      <c r="M259" s="221"/>
      <c r="N259" s="144"/>
    </row>
    <row r="260" spans="4:14" s="121" customFormat="1" hidden="1">
      <c r="D260" s="98"/>
      <c r="E260" s="88"/>
      <c r="F260" s="128"/>
      <c r="G260" s="56"/>
      <c r="H260" s="98"/>
      <c r="J260" s="221"/>
      <c r="K260" s="221"/>
      <c r="L260" s="221"/>
      <c r="M260" s="221"/>
      <c r="N260" s="144"/>
    </row>
    <row r="261" spans="4:14" s="121" customFormat="1" hidden="1">
      <c r="D261" s="98"/>
      <c r="E261" s="88"/>
      <c r="F261" s="128"/>
      <c r="G261" s="56"/>
      <c r="H261" s="98"/>
      <c r="J261" s="221"/>
      <c r="K261" s="221"/>
      <c r="L261" s="221"/>
      <c r="M261" s="221"/>
      <c r="N261" s="144"/>
    </row>
    <row r="262" spans="4:14" s="121" customFormat="1" hidden="1">
      <c r="D262" s="98"/>
      <c r="E262" s="88"/>
      <c r="F262" s="128"/>
      <c r="G262" s="56"/>
      <c r="H262" s="98"/>
      <c r="J262" s="221"/>
      <c r="K262" s="221"/>
      <c r="L262" s="221"/>
      <c r="M262" s="221"/>
      <c r="N262" s="144"/>
    </row>
    <row r="263" spans="4:14" s="121" customFormat="1" hidden="1">
      <c r="D263" s="98"/>
      <c r="E263" s="88"/>
      <c r="F263" s="128"/>
      <c r="G263" s="56"/>
      <c r="H263" s="98"/>
      <c r="J263" s="221"/>
      <c r="K263" s="221"/>
      <c r="L263" s="221"/>
      <c r="M263" s="221"/>
      <c r="N263" s="144"/>
    </row>
    <row r="264" spans="4:14" s="121" customFormat="1" hidden="1">
      <c r="D264" s="98"/>
      <c r="E264" s="88"/>
      <c r="F264" s="128"/>
      <c r="G264" s="56"/>
      <c r="H264" s="98"/>
      <c r="J264" s="221"/>
      <c r="K264" s="221"/>
      <c r="L264" s="221"/>
      <c r="M264" s="221"/>
      <c r="N264" s="144"/>
    </row>
    <row r="265" spans="4:14" s="121" customFormat="1" hidden="1">
      <c r="D265" s="98"/>
      <c r="E265" s="88"/>
      <c r="F265" s="128"/>
      <c r="G265" s="56"/>
      <c r="H265" s="98"/>
      <c r="J265" s="221"/>
      <c r="K265" s="221"/>
      <c r="L265" s="221"/>
      <c r="M265" s="221"/>
      <c r="N265" s="144"/>
    </row>
    <row r="266" spans="4:14" s="121" customFormat="1" hidden="1">
      <c r="D266" s="98"/>
      <c r="E266" s="88"/>
      <c r="F266" s="128"/>
      <c r="G266" s="56"/>
      <c r="H266" s="98"/>
      <c r="J266" s="221"/>
      <c r="K266" s="221"/>
      <c r="L266" s="221"/>
      <c r="M266" s="221"/>
      <c r="N266" s="144"/>
    </row>
    <row r="267" spans="4:14" s="121" customFormat="1" hidden="1">
      <c r="D267" s="98"/>
      <c r="E267" s="88"/>
      <c r="F267" s="128"/>
      <c r="G267" s="56"/>
      <c r="H267" s="98"/>
      <c r="J267" s="221"/>
      <c r="K267" s="221"/>
      <c r="L267" s="221"/>
      <c r="M267" s="221"/>
      <c r="N267" s="144"/>
    </row>
    <row r="268" spans="4:14" s="121" customFormat="1" hidden="1">
      <c r="D268" s="98"/>
      <c r="E268" s="88"/>
      <c r="F268" s="128"/>
      <c r="G268" s="56"/>
      <c r="H268" s="98"/>
      <c r="J268" s="221"/>
      <c r="K268" s="221"/>
      <c r="L268" s="221"/>
      <c r="M268" s="221"/>
      <c r="N268" s="144"/>
    </row>
    <row r="269" spans="4:14" s="121" customFormat="1" hidden="1">
      <c r="D269" s="98"/>
      <c r="E269" s="88"/>
      <c r="F269" s="128"/>
      <c r="G269" s="56"/>
      <c r="H269" s="98"/>
      <c r="J269" s="221"/>
      <c r="K269" s="221"/>
      <c r="L269" s="221"/>
      <c r="M269" s="221"/>
      <c r="N269" s="144"/>
    </row>
    <row r="270" spans="4:14" s="121" customFormat="1" hidden="1">
      <c r="D270" s="98"/>
      <c r="E270" s="88"/>
      <c r="F270" s="128"/>
      <c r="G270" s="56"/>
      <c r="H270" s="98"/>
      <c r="J270" s="221"/>
      <c r="K270" s="221"/>
      <c r="L270" s="221"/>
      <c r="M270" s="221"/>
      <c r="N270" s="144"/>
    </row>
    <row r="271" spans="4:14" s="121" customFormat="1" hidden="1">
      <c r="D271" s="98"/>
      <c r="E271" s="88"/>
      <c r="F271" s="128"/>
      <c r="G271" s="56"/>
      <c r="H271" s="98"/>
      <c r="J271" s="221"/>
      <c r="K271" s="221"/>
      <c r="L271" s="221"/>
      <c r="M271" s="221"/>
      <c r="N271" s="144"/>
    </row>
    <row r="272" spans="4:14" s="121" customFormat="1" hidden="1">
      <c r="D272" s="98"/>
      <c r="E272" s="88"/>
      <c r="F272" s="128"/>
      <c r="G272" s="56"/>
      <c r="H272" s="98"/>
      <c r="J272" s="221"/>
      <c r="K272" s="221"/>
      <c r="L272" s="221"/>
      <c r="M272" s="221"/>
      <c r="N272" s="144"/>
    </row>
    <row r="273" spans="4:14" s="121" customFormat="1" hidden="1">
      <c r="D273" s="98"/>
      <c r="E273" s="88"/>
      <c r="F273" s="128"/>
      <c r="G273" s="56"/>
      <c r="H273" s="98"/>
      <c r="J273" s="221"/>
      <c r="K273" s="221"/>
      <c r="L273" s="221"/>
      <c r="M273" s="221"/>
      <c r="N273" s="144"/>
    </row>
    <row r="274" spans="4:14" s="121" customFormat="1" hidden="1">
      <c r="D274" s="98"/>
      <c r="E274" s="88"/>
      <c r="F274" s="128"/>
      <c r="G274" s="56"/>
      <c r="H274" s="98"/>
      <c r="J274" s="221"/>
      <c r="K274" s="221"/>
      <c r="L274" s="221"/>
      <c r="M274" s="221"/>
      <c r="N274" s="144"/>
    </row>
    <row r="275" spans="4:14" s="121" customFormat="1" hidden="1">
      <c r="D275" s="98"/>
      <c r="E275" s="88"/>
      <c r="F275" s="128"/>
      <c r="G275" s="56"/>
      <c r="H275" s="98"/>
      <c r="J275" s="221"/>
      <c r="K275" s="221"/>
      <c r="L275" s="221"/>
      <c r="M275" s="221"/>
      <c r="N275" s="144"/>
    </row>
    <row r="276" spans="4:14" s="121" customFormat="1" hidden="1">
      <c r="D276" s="98"/>
      <c r="E276" s="88"/>
      <c r="F276" s="128"/>
      <c r="G276" s="56"/>
      <c r="H276" s="98"/>
      <c r="J276" s="221"/>
      <c r="K276" s="221"/>
      <c r="L276" s="221"/>
      <c r="M276" s="221"/>
      <c r="N276" s="144"/>
    </row>
    <row r="277" spans="4:14" s="121" customFormat="1" hidden="1">
      <c r="D277" s="98"/>
      <c r="E277" s="88"/>
      <c r="F277" s="128"/>
      <c r="G277" s="56"/>
      <c r="H277" s="98"/>
      <c r="J277" s="221"/>
      <c r="K277" s="221"/>
      <c r="L277" s="221"/>
      <c r="M277" s="221"/>
      <c r="N277" s="144"/>
    </row>
    <row r="278" spans="4:14" s="121" customFormat="1" hidden="1">
      <c r="D278" s="98"/>
      <c r="E278" s="88"/>
      <c r="F278" s="128"/>
      <c r="G278" s="56"/>
      <c r="H278" s="98"/>
      <c r="J278" s="221"/>
      <c r="K278" s="221"/>
      <c r="L278" s="221"/>
      <c r="M278" s="221"/>
      <c r="N278" s="144"/>
    </row>
    <row r="279" spans="4:14" s="121" customFormat="1" hidden="1">
      <c r="D279" s="98"/>
      <c r="E279" s="88"/>
      <c r="F279" s="128"/>
      <c r="G279" s="56"/>
      <c r="H279" s="98"/>
      <c r="J279" s="221"/>
      <c r="K279" s="221"/>
      <c r="L279" s="221"/>
      <c r="M279" s="221"/>
      <c r="N279" s="144"/>
    </row>
    <row r="280" spans="4:14" s="121" customFormat="1" hidden="1">
      <c r="D280" s="98"/>
      <c r="E280" s="88"/>
      <c r="F280" s="128"/>
      <c r="G280" s="56"/>
      <c r="H280" s="98"/>
      <c r="J280" s="221"/>
      <c r="K280" s="221"/>
      <c r="L280" s="221"/>
      <c r="M280" s="221"/>
      <c r="N280" s="144"/>
    </row>
    <row r="281" spans="4:14" s="121" customFormat="1" hidden="1">
      <c r="E281" s="88"/>
      <c r="F281" s="128"/>
      <c r="G281" s="56"/>
      <c r="H281" s="98"/>
      <c r="J281" s="221"/>
      <c r="K281" s="221"/>
      <c r="L281" s="221"/>
      <c r="M281" s="221"/>
      <c r="N281" s="144"/>
    </row>
    <row r="282" spans="4:14" s="121" customFormat="1" hidden="1">
      <c r="E282" s="88"/>
      <c r="F282" s="128"/>
      <c r="G282" s="56"/>
      <c r="H282" s="98"/>
      <c r="J282" s="221"/>
      <c r="K282" s="221"/>
      <c r="L282" s="221"/>
      <c r="M282" s="221"/>
      <c r="N282" s="144"/>
    </row>
    <row r="283" spans="4:14" s="121" customFormat="1" hidden="1">
      <c r="E283" s="88"/>
      <c r="F283" s="128"/>
      <c r="G283" s="56"/>
      <c r="H283" s="98"/>
      <c r="J283" s="221"/>
      <c r="K283" s="221"/>
      <c r="L283" s="221"/>
      <c r="M283" s="221"/>
      <c r="N283" s="144"/>
    </row>
    <row r="284" spans="4:14" s="121" customFormat="1" hidden="1">
      <c r="E284" s="88"/>
      <c r="F284" s="128"/>
      <c r="G284" s="56"/>
      <c r="H284" s="98"/>
      <c r="J284" s="221"/>
      <c r="K284" s="221"/>
      <c r="L284" s="221"/>
      <c r="M284" s="221"/>
      <c r="N284" s="144"/>
    </row>
    <row r="285" spans="4:14" s="121" customFormat="1" hidden="1">
      <c r="E285" s="88"/>
      <c r="F285" s="128"/>
      <c r="G285" s="56"/>
      <c r="H285" s="98"/>
      <c r="J285" s="221"/>
      <c r="K285" s="221"/>
      <c r="L285" s="221"/>
      <c r="M285" s="221"/>
      <c r="N285" s="144"/>
    </row>
    <row r="286" spans="4:14" s="121" customFormat="1" hidden="1">
      <c r="E286" s="88"/>
      <c r="F286" s="128"/>
      <c r="G286" s="56"/>
      <c r="H286" s="98"/>
      <c r="J286" s="221"/>
      <c r="K286" s="221"/>
      <c r="L286" s="221"/>
      <c r="M286" s="221"/>
      <c r="N286" s="144"/>
    </row>
    <row r="287" spans="4:14" s="121" customFormat="1" hidden="1">
      <c r="E287" s="88"/>
      <c r="F287" s="128"/>
      <c r="G287" s="56"/>
      <c r="H287" s="98"/>
      <c r="J287" s="221"/>
      <c r="K287" s="221"/>
      <c r="L287" s="221"/>
      <c r="M287" s="221"/>
      <c r="N287" s="144"/>
    </row>
    <row r="288" spans="4:14" s="121" customFormat="1" hidden="1">
      <c r="E288" s="88"/>
      <c r="F288" s="128"/>
      <c r="G288" s="56"/>
      <c r="H288" s="98"/>
      <c r="J288" s="221"/>
      <c r="K288" s="221"/>
      <c r="L288" s="221"/>
      <c r="M288" s="221"/>
      <c r="N288" s="144"/>
    </row>
    <row r="289" spans="5:14" s="121" customFormat="1" hidden="1">
      <c r="E289" s="88"/>
      <c r="F289" s="128"/>
      <c r="G289" s="56"/>
      <c r="H289" s="98"/>
      <c r="J289" s="221"/>
      <c r="K289" s="221"/>
      <c r="L289" s="221"/>
      <c r="M289" s="221"/>
      <c r="N289" s="144"/>
    </row>
    <row r="290" spans="5:14" s="121" customFormat="1" hidden="1">
      <c r="E290" s="88"/>
      <c r="F290" s="128"/>
      <c r="G290" s="56"/>
      <c r="H290" s="98"/>
      <c r="J290" s="221"/>
      <c r="K290" s="221"/>
      <c r="L290" s="221"/>
      <c r="M290" s="221"/>
      <c r="N290" s="144"/>
    </row>
    <row r="291" spans="5:14" s="121" customFormat="1" hidden="1">
      <c r="E291" s="88"/>
      <c r="F291" s="128"/>
      <c r="G291" s="56"/>
      <c r="H291" s="98"/>
      <c r="J291" s="221"/>
      <c r="K291" s="221"/>
      <c r="L291" s="221"/>
      <c r="M291" s="221"/>
      <c r="N291" s="144"/>
    </row>
    <row r="292" spans="5:14" s="121" customFormat="1" hidden="1">
      <c r="E292" s="88"/>
      <c r="F292" s="128"/>
      <c r="G292" s="56"/>
      <c r="H292" s="98"/>
      <c r="J292" s="221"/>
      <c r="K292" s="221"/>
      <c r="L292" s="221"/>
      <c r="M292" s="221"/>
      <c r="N292" s="144"/>
    </row>
    <row r="293" spans="5:14" s="121" customFormat="1" hidden="1">
      <c r="E293" s="88"/>
      <c r="F293" s="128"/>
      <c r="G293" s="56"/>
      <c r="H293" s="98"/>
      <c r="J293" s="221"/>
      <c r="K293" s="221"/>
      <c r="L293" s="221"/>
      <c r="M293" s="221"/>
      <c r="N293" s="144"/>
    </row>
    <row r="294" spans="5:14" s="121" customFormat="1" hidden="1">
      <c r="E294" s="88"/>
      <c r="F294" s="128"/>
      <c r="G294" s="56"/>
      <c r="H294" s="98"/>
      <c r="J294" s="221"/>
      <c r="K294" s="221"/>
      <c r="L294" s="221"/>
      <c r="M294" s="221"/>
      <c r="N294" s="144"/>
    </row>
    <row r="295" spans="5:14" s="121" customFormat="1" hidden="1">
      <c r="E295" s="88"/>
      <c r="F295" s="128"/>
      <c r="G295" s="56"/>
      <c r="H295" s="98"/>
      <c r="J295" s="221"/>
      <c r="K295" s="221"/>
      <c r="L295" s="221"/>
      <c r="M295" s="221"/>
      <c r="N295" s="144"/>
    </row>
    <row r="296" spans="5:14" s="121" customFormat="1" hidden="1">
      <c r="E296" s="88"/>
      <c r="F296" s="128"/>
      <c r="G296" s="56"/>
      <c r="H296" s="98"/>
      <c r="J296" s="221"/>
      <c r="K296" s="221"/>
      <c r="L296" s="221"/>
      <c r="M296" s="221"/>
      <c r="N296" s="144"/>
    </row>
    <row r="297" spans="5:14" s="121" customFormat="1" hidden="1">
      <c r="E297" s="88"/>
      <c r="F297" s="128"/>
      <c r="G297" s="56"/>
      <c r="H297" s="98"/>
      <c r="J297" s="221"/>
      <c r="K297" s="221"/>
      <c r="L297" s="221"/>
      <c r="M297" s="221"/>
      <c r="N297" s="144"/>
    </row>
    <row r="298" spans="5:14" s="121" customFormat="1" hidden="1">
      <c r="E298" s="88"/>
      <c r="F298" s="128"/>
      <c r="G298" s="56"/>
      <c r="H298" s="98"/>
      <c r="J298" s="221"/>
      <c r="K298" s="221"/>
      <c r="L298" s="221"/>
      <c r="M298" s="221"/>
      <c r="N298" s="144"/>
    </row>
    <row r="299" spans="5:14" s="121" customFormat="1" hidden="1">
      <c r="E299" s="88"/>
      <c r="F299" s="128"/>
      <c r="G299" s="56"/>
      <c r="H299" s="98"/>
      <c r="J299" s="221"/>
      <c r="K299" s="221"/>
      <c r="L299" s="221"/>
      <c r="M299" s="221"/>
      <c r="N299" s="144"/>
    </row>
    <row r="300" spans="5:14" s="121" customFormat="1" hidden="1">
      <c r="E300" s="88"/>
      <c r="F300" s="128"/>
      <c r="G300" s="56"/>
      <c r="H300" s="98"/>
      <c r="J300" s="221"/>
      <c r="K300" s="221"/>
      <c r="L300" s="221"/>
      <c r="M300" s="221"/>
      <c r="N300" s="144"/>
    </row>
    <row r="301" spans="5:14" s="121" customFormat="1" hidden="1">
      <c r="E301" s="88"/>
      <c r="F301" s="128"/>
      <c r="G301" s="56"/>
      <c r="H301" s="98"/>
      <c r="J301" s="221"/>
      <c r="K301" s="221"/>
      <c r="L301" s="221"/>
      <c r="M301" s="221"/>
      <c r="N301" s="144"/>
    </row>
    <row r="302" spans="5:14" s="121" customFormat="1" hidden="1">
      <c r="E302" s="88"/>
      <c r="F302" s="128"/>
      <c r="G302" s="56"/>
      <c r="H302" s="98"/>
      <c r="J302" s="221"/>
      <c r="K302" s="221"/>
      <c r="L302" s="221"/>
      <c r="M302" s="221"/>
      <c r="N302" s="144"/>
    </row>
    <row r="303" spans="5:14" s="121" customFormat="1" hidden="1">
      <c r="E303" s="88"/>
      <c r="F303" s="128"/>
      <c r="G303" s="56"/>
      <c r="H303" s="98"/>
      <c r="J303" s="221"/>
      <c r="K303" s="221"/>
      <c r="L303" s="221"/>
      <c r="M303" s="221"/>
      <c r="N303" s="144"/>
    </row>
    <row r="304" spans="5:14" s="121" customFormat="1" hidden="1">
      <c r="E304" s="88"/>
      <c r="F304" s="128"/>
      <c r="G304" s="56"/>
      <c r="H304" s="98"/>
      <c r="J304" s="221"/>
      <c r="K304" s="221"/>
      <c r="L304" s="221"/>
      <c r="M304" s="221"/>
      <c r="N304" s="144"/>
    </row>
    <row r="305" spans="5:14" s="121" customFormat="1" hidden="1">
      <c r="E305" s="88"/>
      <c r="F305" s="128"/>
      <c r="G305" s="56"/>
      <c r="H305" s="98"/>
      <c r="J305" s="221"/>
      <c r="K305" s="221"/>
      <c r="L305" s="221"/>
      <c r="M305" s="221"/>
      <c r="N305" s="144"/>
    </row>
    <row r="306" spans="5:14" s="121" customFormat="1" hidden="1">
      <c r="E306" s="88"/>
      <c r="F306" s="128"/>
      <c r="G306" s="56"/>
      <c r="H306" s="98"/>
      <c r="J306" s="221"/>
      <c r="K306" s="221"/>
      <c r="L306" s="221"/>
      <c r="M306" s="221"/>
      <c r="N306" s="144"/>
    </row>
    <row r="307" spans="5:14" s="121" customFormat="1" hidden="1">
      <c r="E307" s="88"/>
      <c r="F307" s="128"/>
      <c r="G307" s="56"/>
      <c r="H307" s="98"/>
      <c r="J307" s="221"/>
      <c r="K307" s="221"/>
      <c r="L307" s="221"/>
      <c r="M307" s="221"/>
      <c r="N307" s="144"/>
    </row>
    <row r="308" spans="5:14" s="121" customFormat="1" hidden="1">
      <c r="E308" s="88"/>
      <c r="F308" s="128"/>
      <c r="G308" s="56"/>
      <c r="H308" s="98"/>
      <c r="J308" s="221"/>
      <c r="K308" s="221"/>
      <c r="L308" s="221"/>
      <c r="M308" s="221"/>
      <c r="N308" s="144"/>
    </row>
    <row r="309" spans="5:14" s="121" customFormat="1" hidden="1">
      <c r="E309" s="88"/>
      <c r="F309" s="128"/>
      <c r="G309" s="56"/>
      <c r="H309" s="98"/>
      <c r="J309" s="221"/>
      <c r="K309" s="221"/>
      <c r="L309" s="221"/>
      <c r="M309" s="221"/>
      <c r="N309" s="144"/>
    </row>
    <row r="310" spans="5:14" s="121" customFormat="1" hidden="1">
      <c r="E310" s="88"/>
      <c r="F310" s="128"/>
      <c r="G310" s="56"/>
      <c r="H310" s="98"/>
      <c r="J310" s="221"/>
      <c r="K310" s="221"/>
      <c r="L310" s="221"/>
      <c r="M310" s="221"/>
      <c r="N310" s="144"/>
    </row>
    <row r="311" spans="5:14" s="121" customFormat="1" hidden="1">
      <c r="E311" s="88"/>
      <c r="F311" s="128"/>
      <c r="G311" s="56"/>
      <c r="H311" s="98"/>
      <c r="J311" s="221"/>
      <c r="K311" s="221"/>
      <c r="L311" s="221"/>
      <c r="M311" s="221"/>
      <c r="N311" s="144"/>
    </row>
    <row r="312" spans="5:14" s="121" customFormat="1" hidden="1">
      <c r="E312" s="88"/>
      <c r="F312" s="128"/>
      <c r="G312" s="56"/>
      <c r="H312" s="98"/>
      <c r="J312" s="221"/>
      <c r="K312" s="221"/>
      <c r="L312" s="221"/>
      <c r="M312" s="221"/>
      <c r="N312" s="144"/>
    </row>
    <row r="313" spans="5:14" s="121" customFormat="1" hidden="1">
      <c r="E313" s="88"/>
      <c r="F313" s="128"/>
      <c r="G313" s="56"/>
      <c r="H313" s="98"/>
      <c r="J313" s="221"/>
      <c r="K313" s="221"/>
      <c r="L313" s="221"/>
      <c r="M313" s="221"/>
      <c r="N313" s="144"/>
    </row>
    <row r="314" spans="5:14" s="121" customFormat="1" hidden="1">
      <c r="E314" s="88"/>
      <c r="F314" s="128"/>
      <c r="G314" s="56"/>
      <c r="H314" s="98"/>
      <c r="J314" s="221"/>
      <c r="K314" s="221"/>
      <c r="L314" s="221"/>
      <c r="M314" s="221"/>
      <c r="N314" s="144"/>
    </row>
    <row r="315" spans="5:14" s="121" customFormat="1" hidden="1">
      <c r="E315" s="88"/>
      <c r="F315" s="128"/>
      <c r="G315" s="56"/>
      <c r="H315" s="98"/>
      <c r="J315" s="221"/>
      <c r="K315" s="221"/>
      <c r="L315" s="221"/>
      <c r="M315" s="221"/>
      <c r="N315" s="144"/>
    </row>
    <row r="316" spans="5:14" s="121" customFormat="1" hidden="1">
      <c r="E316" s="88"/>
      <c r="F316" s="128"/>
      <c r="G316" s="56"/>
      <c r="H316" s="98"/>
      <c r="J316" s="221"/>
      <c r="K316" s="221"/>
      <c r="L316" s="221"/>
      <c r="M316" s="221"/>
      <c r="N316" s="144"/>
    </row>
    <row r="317" spans="5:14" s="121" customFormat="1" hidden="1">
      <c r="E317" s="88"/>
      <c r="F317" s="128"/>
      <c r="G317" s="56"/>
      <c r="H317" s="98"/>
      <c r="J317" s="221"/>
      <c r="K317" s="221"/>
      <c r="L317" s="221"/>
      <c r="M317" s="221"/>
      <c r="N317" s="144"/>
    </row>
    <row r="318" spans="5:14" s="121" customFormat="1" hidden="1">
      <c r="E318" s="88"/>
      <c r="F318" s="128"/>
      <c r="G318" s="56"/>
      <c r="H318" s="98"/>
      <c r="J318" s="221"/>
      <c r="K318" s="221"/>
      <c r="L318" s="221"/>
      <c r="M318" s="221"/>
      <c r="N318" s="144"/>
    </row>
    <row r="319" spans="5:14" s="121" customFormat="1" hidden="1">
      <c r="E319" s="88"/>
      <c r="F319" s="128"/>
      <c r="G319" s="56"/>
      <c r="H319" s="98"/>
      <c r="J319" s="221"/>
      <c r="K319" s="221"/>
      <c r="L319" s="221"/>
      <c r="M319" s="221"/>
      <c r="N319" s="144"/>
    </row>
    <row r="320" spans="5:14" s="121" customFormat="1" hidden="1">
      <c r="E320" s="88"/>
      <c r="F320" s="128"/>
      <c r="G320" s="56"/>
      <c r="H320" s="98"/>
      <c r="J320" s="221"/>
      <c r="K320" s="221"/>
      <c r="L320" s="221"/>
      <c r="M320" s="221"/>
      <c r="N320" s="144"/>
    </row>
    <row r="321" spans="5:14" s="121" customFormat="1" hidden="1">
      <c r="E321" s="88"/>
      <c r="F321" s="128"/>
      <c r="G321" s="56"/>
      <c r="H321" s="98"/>
      <c r="J321" s="221"/>
      <c r="K321" s="221"/>
      <c r="L321" s="221"/>
      <c r="M321" s="221"/>
      <c r="N321" s="144"/>
    </row>
    <row r="322" spans="5:14" s="121" customFormat="1" hidden="1">
      <c r="E322" s="88"/>
      <c r="F322" s="128"/>
      <c r="G322" s="56"/>
      <c r="H322" s="98"/>
      <c r="J322" s="221"/>
      <c r="K322" s="221"/>
      <c r="L322" s="221"/>
      <c r="M322" s="221"/>
      <c r="N322" s="144"/>
    </row>
    <row r="323" spans="5:14" s="121" customFormat="1" hidden="1">
      <c r="E323" s="88"/>
      <c r="F323" s="128"/>
      <c r="G323" s="56"/>
      <c r="H323" s="98"/>
      <c r="J323" s="221"/>
      <c r="K323" s="221"/>
      <c r="L323" s="221"/>
      <c r="M323" s="221"/>
      <c r="N323" s="144"/>
    </row>
    <row r="324" spans="5:14" s="121" customFormat="1" hidden="1">
      <c r="E324" s="88"/>
      <c r="F324" s="128"/>
      <c r="G324" s="56"/>
      <c r="H324" s="98"/>
      <c r="J324" s="221"/>
      <c r="K324" s="221"/>
      <c r="L324" s="221"/>
      <c r="M324" s="221"/>
      <c r="N324" s="144"/>
    </row>
    <row r="325" spans="5:14" s="121" customFormat="1" hidden="1">
      <c r="E325" s="88"/>
      <c r="F325" s="128"/>
      <c r="G325" s="56"/>
      <c r="H325" s="98"/>
      <c r="J325" s="221"/>
      <c r="K325" s="221"/>
      <c r="L325" s="221"/>
      <c r="M325" s="221"/>
      <c r="N325" s="144"/>
    </row>
    <row r="326" spans="5:14" s="121" customFormat="1" hidden="1">
      <c r="E326" s="88"/>
      <c r="F326" s="128"/>
      <c r="G326" s="56"/>
      <c r="H326" s="98"/>
      <c r="J326" s="221"/>
      <c r="K326" s="221"/>
      <c r="L326" s="221"/>
      <c r="M326" s="221"/>
      <c r="N326" s="144"/>
    </row>
    <row r="327" spans="5:14" s="121" customFormat="1" hidden="1">
      <c r="E327" s="88"/>
      <c r="F327" s="128"/>
      <c r="G327" s="56"/>
      <c r="H327" s="98"/>
      <c r="J327" s="221"/>
      <c r="K327" s="221"/>
      <c r="L327" s="221"/>
      <c r="M327" s="221"/>
      <c r="N327" s="144"/>
    </row>
    <row r="328" spans="5:14" s="121" customFormat="1" hidden="1">
      <c r="E328" s="88"/>
      <c r="F328" s="128"/>
      <c r="G328" s="56"/>
      <c r="H328" s="98"/>
      <c r="J328" s="221"/>
      <c r="K328" s="221"/>
      <c r="L328" s="221"/>
      <c r="M328" s="221"/>
      <c r="N328" s="144"/>
    </row>
    <row r="329" spans="5:14" s="121" customFormat="1" hidden="1">
      <c r="E329" s="88"/>
      <c r="F329" s="128"/>
      <c r="G329" s="56"/>
      <c r="H329" s="98"/>
      <c r="J329" s="221"/>
      <c r="K329" s="221"/>
      <c r="L329" s="221"/>
      <c r="M329" s="221"/>
      <c r="N329" s="144"/>
    </row>
    <row r="330" spans="5:14" s="121" customFormat="1" hidden="1">
      <c r="E330" s="88"/>
      <c r="F330" s="128"/>
      <c r="G330" s="56"/>
      <c r="H330" s="98"/>
      <c r="J330" s="221"/>
      <c r="K330" s="221"/>
      <c r="L330" s="221"/>
      <c r="M330" s="221"/>
      <c r="N330" s="144"/>
    </row>
    <row r="331" spans="5:14" s="121" customFormat="1" hidden="1">
      <c r="E331" s="88"/>
      <c r="F331" s="128"/>
      <c r="G331" s="56"/>
      <c r="H331" s="98"/>
      <c r="J331" s="221"/>
      <c r="K331" s="221"/>
      <c r="L331" s="221"/>
      <c r="M331" s="221"/>
      <c r="N331" s="144"/>
    </row>
    <row r="332" spans="5:14" s="121" customFormat="1" hidden="1">
      <c r="E332" s="88"/>
      <c r="F332" s="128"/>
      <c r="G332" s="56"/>
      <c r="H332" s="98"/>
      <c r="J332" s="221"/>
      <c r="K332" s="221"/>
      <c r="L332" s="221"/>
      <c r="M332" s="221"/>
      <c r="N332" s="144"/>
    </row>
    <row r="333" spans="5:14" s="121" customFormat="1" hidden="1">
      <c r="E333" s="88"/>
      <c r="F333" s="128"/>
      <c r="G333" s="56"/>
      <c r="H333" s="98"/>
      <c r="J333" s="221"/>
      <c r="K333" s="221"/>
      <c r="L333" s="221"/>
      <c r="M333" s="221"/>
      <c r="N333" s="144"/>
    </row>
    <row r="334" spans="5:14" s="121" customFormat="1" hidden="1">
      <c r="E334" s="88"/>
      <c r="F334" s="128"/>
      <c r="G334" s="56"/>
      <c r="H334" s="98"/>
      <c r="J334" s="221"/>
      <c r="K334" s="221"/>
      <c r="L334" s="221"/>
      <c r="M334" s="221"/>
      <c r="N334" s="144"/>
    </row>
    <row r="335" spans="5:14" s="121" customFormat="1" hidden="1">
      <c r="E335" s="88"/>
      <c r="F335" s="128"/>
      <c r="G335" s="56"/>
      <c r="H335" s="98"/>
      <c r="J335" s="221"/>
      <c r="K335" s="221"/>
      <c r="L335" s="221"/>
      <c r="M335" s="221"/>
      <c r="N335" s="144"/>
    </row>
    <row r="336" spans="5:14" s="121" customFormat="1" hidden="1">
      <c r="E336" s="88"/>
      <c r="F336" s="128"/>
      <c r="G336" s="56"/>
      <c r="H336" s="98"/>
      <c r="J336" s="221"/>
      <c r="K336" s="221"/>
      <c r="L336" s="221"/>
      <c r="M336" s="221"/>
      <c r="N336" s="144"/>
    </row>
    <row r="337" spans="5:14" s="121" customFormat="1" hidden="1">
      <c r="E337" s="88"/>
      <c r="F337" s="128"/>
      <c r="G337" s="56"/>
      <c r="H337" s="98"/>
      <c r="J337" s="221"/>
      <c r="K337" s="221"/>
      <c r="L337" s="221"/>
      <c r="M337" s="221"/>
      <c r="N337" s="144"/>
    </row>
    <row r="338" spans="5:14" s="121" customFormat="1" hidden="1">
      <c r="E338" s="88"/>
      <c r="F338" s="128"/>
      <c r="G338" s="56"/>
      <c r="H338" s="98"/>
      <c r="J338" s="221"/>
      <c r="K338" s="221"/>
      <c r="L338" s="221"/>
      <c r="M338" s="221"/>
      <c r="N338" s="144"/>
    </row>
    <row r="339" spans="5:14" s="121" customFormat="1" hidden="1">
      <c r="E339" s="88"/>
      <c r="F339" s="128"/>
      <c r="G339" s="56"/>
      <c r="H339" s="98"/>
      <c r="J339" s="221"/>
      <c r="K339" s="221"/>
      <c r="L339" s="221"/>
      <c r="M339" s="221"/>
      <c r="N339" s="144"/>
    </row>
    <row r="340" spans="5:14" s="121" customFormat="1" hidden="1">
      <c r="E340" s="88"/>
      <c r="F340" s="128"/>
      <c r="G340" s="56"/>
      <c r="H340" s="98"/>
      <c r="J340" s="221"/>
      <c r="K340" s="221"/>
      <c r="L340" s="221"/>
      <c r="M340" s="221"/>
      <c r="N340" s="144"/>
    </row>
    <row r="341" spans="5:14" s="121" customFormat="1" hidden="1">
      <c r="E341" s="88"/>
      <c r="F341" s="128"/>
      <c r="G341" s="56"/>
      <c r="H341" s="98"/>
      <c r="J341" s="221"/>
      <c r="K341" s="221"/>
      <c r="L341" s="221"/>
      <c r="M341" s="221"/>
      <c r="N341" s="144"/>
    </row>
    <row r="342" spans="5:14" s="121" customFormat="1" hidden="1">
      <c r="E342" s="88"/>
      <c r="F342" s="128"/>
      <c r="G342" s="56"/>
      <c r="H342" s="98"/>
      <c r="J342" s="221"/>
      <c r="K342" s="221"/>
      <c r="L342" s="221"/>
      <c r="M342" s="221"/>
      <c r="N342" s="144"/>
    </row>
    <row r="343" spans="5:14" s="121" customFormat="1" hidden="1">
      <c r="E343" s="88"/>
      <c r="F343" s="128"/>
      <c r="G343" s="56"/>
      <c r="H343" s="98"/>
      <c r="J343" s="221"/>
      <c r="K343" s="221"/>
      <c r="L343" s="221"/>
      <c r="M343" s="221"/>
      <c r="N343" s="144"/>
    </row>
    <row r="344" spans="5:14" s="121" customFormat="1" hidden="1">
      <c r="E344" s="88"/>
      <c r="F344" s="128"/>
      <c r="G344" s="56"/>
      <c r="H344" s="98"/>
      <c r="J344" s="221"/>
      <c r="K344" s="221"/>
      <c r="L344" s="221"/>
      <c r="M344" s="221"/>
      <c r="N344" s="144"/>
    </row>
    <row r="345" spans="5:14" s="121" customFormat="1" hidden="1">
      <c r="E345" s="88"/>
      <c r="F345" s="128"/>
      <c r="G345" s="56"/>
      <c r="H345" s="98"/>
      <c r="J345" s="221"/>
      <c r="K345" s="221"/>
      <c r="L345" s="221"/>
      <c r="M345" s="221"/>
      <c r="N345" s="144"/>
    </row>
    <row r="346" spans="5:14" s="121" customFormat="1" hidden="1">
      <c r="E346" s="88"/>
      <c r="F346" s="128"/>
      <c r="G346" s="56"/>
      <c r="H346" s="98"/>
      <c r="J346" s="221"/>
      <c r="K346" s="221"/>
      <c r="L346" s="221"/>
      <c r="M346" s="221"/>
      <c r="N346" s="144"/>
    </row>
    <row r="347" spans="5:14" s="121" customFormat="1" hidden="1">
      <c r="E347" s="88"/>
      <c r="F347" s="128"/>
      <c r="G347" s="56"/>
      <c r="H347" s="98"/>
      <c r="J347" s="221"/>
      <c r="K347" s="221"/>
      <c r="L347" s="221"/>
      <c r="M347" s="221"/>
      <c r="N347" s="144"/>
    </row>
    <row r="348" spans="5:14" s="121" customFormat="1" hidden="1">
      <c r="E348" s="88"/>
      <c r="F348" s="128"/>
      <c r="G348" s="56"/>
      <c r="H348" s="98"/>
      <c r="J348" s="221"/>
      <c r="K348" s="221"/>
      <c r="L348" s="221"/>
      <c r="M348" s="221"/>
      <c r="N348" s="144"/>
    </row>
    <row r="349" spans="5:14" s="121" customFormat="1" hidden="1">
      <c r="E349" s="88"/>
      <c r="F349" s="128"/>
      <c r="G349" s="56"/>
      <c r="H349" s="98"/>
      <c r="J349" s="221"/>
      <c r="K349" s="221"/>
      <c r="L349" s="221"/>
      <c r="M349" s="221"/>
      <c r="N349" s="144"/>
    </row>
    <row r="350" spans="5:14" s="121" customFormat="1" hidden="1">
      <c r="E350" s="88"/>
      <c r="F350" s="128"/>
      <c r="G350" s="56"/>
      <c r="H350" s="98"/>
      <c r="J350" s="221"/>
      <c r="K350" s="221"/>
      <c r="L350" s="221"/>
      <c r="M350" s="221"/>
      <c r="N350" s="144"/>
    </row>
    <row r="351" spans="5:14" s="121" customFormat="1" hidden="1">
      <c r="E351" s="88"/>
      <c r="F351" s="128"/>
      <c r="G351" s="56"/>
      <c r="H351" s="98"/>
      <c r="J351" s="221"/>
      <c r="K351" s="221"/>
      <c r="L351" s="221"/>
      <c r="M351" s="221"/>
      <c r="N351" s="144"/>
    </row>
    <row r="352" spans="5:14" s="121" customFormat="1" hidden="1">
      <c r="E352" s="88"/>
      <c r="F352" s="128"/>
      <c r="G352" s="56"/>
      <c r="H352" s="98"/>
      <c r="J352" s="221"/>
      <c r="K352" s="221"/>
      <c r="L352" s="221"/>
      <c r="M352" s="221"/>
      <c r="N352" s="144"/>
    </row>
    <row r="353" spans="5:14" s="121" customFormat="1" hidden="1">
      <c r="E353" s="88"/>
      <c r="F353" s="128"/>
      <c r="G353" s="56"/>
      <c r="H353" s="98"/>
      <c r="J353" s="221"/>
      <c r="K353" s="221"/>
      <c r="L353" s="221"/>
      <c r="M353" s="221"/>
      <c r="N353" s="144"/>
    </row>
    <row r="354" spans="5:14" s="121" customFormat="1" hidden="1">
      <c r="E354" s="88"/>
      <c r="F354" s="128"/>
      <c r="G354" s="56"/>
      <c r="H354" s="98"/>
      <c r="J354" s="221"/>
      <c r="K354" s="221"/>
      <c r="L354" s="221"/>
      <c r="M354" s="221"/>
      <c r="N354" s="144"/>
    </row>
    <row r="355" spans="5:14" s="121" customFormat="1" hidden="1">
      <c r="E355" s="88"/>
      <c r="F355" s="128"/>
      <c r="G355" s="56"/>
      <c r="H355" s="98"/>
      <c r="J355" s="221"/>
      <c r="K355" s="221"/>
      <c r="L355" s="221"/>
      <c r="M355" s="221"/>
      <c r="N355" s="144"/>
    </row>
    <row r="356" spans="5:14" s="121" customFormat="1" hidden="1">
      <c r="E356" s="88"/>
      <c r="F356" s="128"/>
      <c r="G356" s="56"/>
      <c r="H356" s="98"/>
      <c r="J356" s="221"/>
      <c r="K356" s="221"/>
      <c r="L356" s="221"/>
      <c r="M356" s="221"/>
      <c r="N356" s="144"/>
    </row>
    <row r="357" spans="5:14" s="121" customFormat="1" hidden="1">
      <c r="E357" s="88"/>
      <c r="F357" s="128"/>
      <c r="G357" s="56"/>
      <c r="H357" s="98"/>
      <c r="J357" s="221"/>
      <c r="K357" s="221"/>
      <c r="L357" s="221"/>
      <c r="M357" s="221"/>
      <c r="N357" s="144"/>
    </row>
    <row r="358" spans="5:14" s="121" customFormat="1" hidden="1">
      <c r="E358" s="88"/>
      <c r="F358" s="128"/>
      <c r="G358" s="56"/>
      <c r="H358" s="98"/>
      <c r="J358" s="221"/>
      <c r="K358" s="221"/>
      <c r="L358" s="221"/>
      <c r="M358" s="221"/>
      <c r="N358" s="144"/>
    </row>
    <row r="359" spans="5:14" s="121" customFormat="1" hidden="1">
      <c r="E359" s="88"/>
      <c r="F359" s="128"/>
      <c r="G359" s="56"/>
      <c r="H359" s="98"/>
      <c r="J359" s="221"/>
      <c r="K359" s="221"/>
      <c r="L359" s="221"/>
      <c r="M359" s="221"/>
      <c r="N359" s="144"/>
    </row>
    <row r="360" spans="5:14" s="121" customFormat="1" hidden="1">
      <c r="E360" s="88"/>
      <c r="F360" s="128"/>
      <c r="G360" s="56"/>
      <c r="H360" s="98"/>
      <c r="J360" s="221"/>
      <c r="K360" s="221"/>
      <c r="L360" s="221"/>
      <c r="M360" s="221"/>
      <c r="N360" s="144"/>
    </row>
    <row r="361" spans="5:14" s="121" customFormat="1" hidden="1">
      <c r="E361" s="88"/>
      <c r="F361" s="128"/>
      <c r="G361" s="56"/>
      <c r="H361" s="98"/>
      <c r="J361" s="221"/>
      <c r="K361" s="221"/>
      <c r="L361" s="221"/>
      <c r="M361" s="221"/>
      <c r="N361" s="144"/>
    </row>
    <row r="362" spans="5:14" s="121" customFormat="1" hidden="1">
      <c r="E362" s="88"/>
      <c r="F362" s="128"/>
      <c r="G362" s="56"/>
      <c r="H362" s="98"/>
      <c r="J362" s="221"/>
      <c r="K362" s="221"/>
      <c r="L362" s="221"/>
      <c r="M362" s="221"/>
      <c r="N362" s="144"/>
    </row>
    <row r="363" spans="5:14" s="121" customFormat="1" hidden="1">
      <c r="E363" s="88"/>
      <c r="F363" s="128"/>
      <c r="G363" s="56"/>
      <c r="H363" s="98"/>
      <c r="J363" s="221"/>
      <c r="K363" s="221"/>
      <c r="L363" s="221"/>
      <c r="M363" s="221"/>
      <c r="N363" s="144"/>
    </row>
    <row r="364" spans="5:14" s="121" customFormat="1" hidden="1">
      <c r="E364" s="88"/>
      <c r="F364" s="128"/>
      <c r="G364" s="56"/>
      <c r="H364" s="98"/>
      <c r="J364" s="221"/>
      <c r="K364" s="221"/>
      <c r="L364" s="221"/>
      <c r="M364" s="221"/>
      <c r="N364" s="144"/>
    </row>
    <row r="365" spans="5:14" s="121" customFormat="1" hidden="1">
      <c r="E365" s="88"/>
      <c r="F365" s="128"/>
      <c r="G365" s="56"/>
      <c r="H365" s="98"/>
      <c r="J365" s="221"/>
      <c r="K365" s="221"/>
      <c r="L365" s="221"/>
      <c r="M365" s="221"/>
      <c r="N365" s="144"/>
    </row>
    <row r="366" spans="5:14" s="121" customFormat="1" hidden="1">
      <c r="E366" s="88"/>
      <c r="F366" s="128"/>
      <c r="G366" s="56"/>
      <c r="H366" s="98"/>
      <c r="J366" s="221"/>
      <c r="K366" s="221"/>
      <c r="L366" s="221"/>
      <c r="M366" s="221"/>
      <c r="N366" s="144"/>
    </row>
    <row r="367" spans="5:14" s="121" customFormat="1" hidden="1">
      <c r="E367" s="88"/>
      <c r="F367" s="128"/>
      <c r="G367" s="56"/>
      <c r="H367" s="98"/>
      <c r="J367" s="221"/>
      <c r="K367" s="221"/>
      <c r="L367" s="221"/>
      <c r="M367" s="221"/>
      <c r="N367" s="144"/>
    </row>
    <row r="368" spans="5:14" s="121" customFormat="1" hidden="1">
      <c r="E368" s="88"/>
      <c r="F368" s="128"/>
      <c r="G368" s="56"/>
      <c r="H368" s="98"/>
      <c r="J368" s="221"/>
      <c r="K368" s="221"/>
      <c r="L368" s="221"/>
      <c r="M368" s="221"/>
      <c r="N368" s="144"/>
    </row>
    <row r="369" spans="5:14" s="121" customFormat="1" hidden="1">
      <c r="E369" s="88"/>
      <c r="F369" s="128"/>
      <c r="G369" s="56"/>
      <c r="H369" s="98"/>
      <c r="J369" s="221"/>
      <c r="K369" s="221"/>
      <c r="L369" s="221"/>
      <c r="M369" s="221"/>
      <c r="N369" s="144"/>
    </row>
    <row r="370" spans="5:14" s="121" customFormat="1" hidden="1">
      <c r="E370" s="88"/>
      <c r="F370" s="128"/>
      <c r="G370" s="56"/>
      <c r="H370" s="98"/>
      <c r="J370" s="221"/>
      <c r="K370" s="221"/>
      <c r="L370" s="221"/>
      <c r="M370" s="221"/>
      <c r="N370" s="144"/>
    </row>
    <row r="371" spans="5:14" s="121" customFormat="1" hidden="1">
      <c r="E371" s="88"/>
      <c r="F371" s="128"/>
      <c r="G371" s="56"/>
      <c r="H371" s="98"/>
      <c r="J371" s="221"/>
      <c r="K371" s="221"/>
      <c r="L371" s="221"/>
      <c r="M371" s="221"/>
      <c r="N371" s="144"/>
    </row>
    <row r="372" spans="5:14" s="121" customFormat="1" hidden="1">
      <c r="E372" s="88"/>
      <c r="F372" s="128"/>
      <c r="G372" s="56"/>
      <c r="H372" s="98"/>
      <c r="J372" s="221"/>
      <c r="K372" s="221"/>
      <c r="L372" s="221"/>
      <c r="M372" s="221"/>
      <c r="N372" s="144"/>
    </row>
    <row r="373" spans="5:14" s="121" customFormat="1" hidden="1">
      <c r="E373" s="88"/>
      <c r="F373" s="128"/>
      <c r="G373" s="56"/>
      <c r="H373" s="98"/>
      <c r="J373" s="221"/>
      <c r="K373" s="221"/>
      <c r="L373" s="221"/>
      <c r="M373" s="221"/>
      <c r="N373" s="144"/>
    </row>
    <row r="374" spans="5:14" s="121" customFormat="1" hidden="1">
      <c r="E374" s="88"/>
      <c r="F374" s="128"/>
      <c r="G374" s="56"/>
      <c r="H374" s="98"/>
      <c r="J374" s="221"/>
      <c r="K374" s="221"/>
      <c r="L374" s="221"/>
      <c r="M374" s="221"/>
      <c r="N374" s="144"/>
    </row>
    <row r="375" spans="5:14" s="121" customFormat="1" hidden="1">
      <c r="E375" s="88"/>
      <c r="F375" s="128"/>
      <c r="G375" s="56"/>
      <c r="H375" s="98"/>
      <c r="J375" s="221"/>
      <c r="K375" s="221"/>
      <c r="L375" s="221"/>
      <c r="M375" s="221"/>
      <c r="N375" s="144"/>
    </row>
    <row r="376" spans="5:14" s="121" customFormat="1" hidden="1">
      <c r="E376" s="88"/>
      <c r="F376" s="128"/>
      <c r="G376" s="56"/>
      <c r="H376" s="98"/>
      <c r="J376" s="221"/>
      <c r="K376" s="221"/>
      <c r="L376" s="221"/>
      <c r="M376" s="221"/>
      <c r="N376" s="144"/>
    </row>
    <row r="377" spans="5:14" s="121" customFormat="1" hidden="1">
      <c r="E377" s="88"/>
      <c r="F377" s="128"/>
      <c r="G377" s="56"/>
      <c r="H377" s="98"/>
      <c r="J377" s="221"/>
      <c r="K377" s="221"/>
      <c r="L377" s="221"/>
      <c r="M377" s="221"/>
      <c r="N377" s="144"/>
    </row>
    <row r="378" spans="5:14" s="121" customFormat="1" hidden="1">
      <c r="E378" s="88"/>
      <c r="F378" s="128"/>
      <c r="G378" s="56"/>
      <c r="H378" s="98"/>
      <c r="J378" s="221"/>
      <c r="K378" s="221"/>
      <c r="L378" s="221"/>
      <c r="M378" s="221"/>
      <c r="N378" s="144"/>
    </row>
    <row r="379" spans="5:14" s="121" customFormat="1" hidden="1">
      <c r="E379" s="88"/>
      <c r="F379" s="128"/>
      <c r="G379" s="56"/>
      <c r="H379" s="98"/>
      <c r="J379" s="221"/>
      <c r="K379" s="221"/>
      <c r="L379" s="221"/>
      <c r="M379" s="221"/>
      <c r="N379" s="144"/>
    </row>
    <row r="380" spans="5:14" s="121" customFormat="1" hidden="1">
      <c r="E380" s="88"/>
      <c r="F380" s="128"/>
      <c r="G380" s="56"/>
      <c r="H380" s="98"/>
      <c r="J380" s="221"/>
      <c r="K380" s="221"/>
      <c r="L380" s="221"/>
      <c r="M380" s="221"/>
      <c r="N380" s="144"/>
    </row>
    <row r="381" spans="5:14" s="121" customFormat="1" hidden="1">
      <c r="E381" s="88"/>
      <c r="F381" s="128"/>
      <c r="G381" s="56"/>
      <c r="H381" s="98"/>
      <c r="J381" s="221"/>
      <c r="K381" s="221"/>
      <c r="L381" s="221"/>
      <c r="M381" s="221"/>
      <c r="N381" s="144"/>
    </row>
    <row r="382" spans="5:14" s="121" customFormat="1" hidden="1">
      <c r="E382" s="88"/>
      <c r="F382" s="128"/>
      <c r="G382" s="56"/>
      <c r="H382" s="98"/>
      <c r="J382" s="221"/>
      <c r="K382" s="221"/>
      <c r="L382" s="221"/>
      <c r="M382" s="221"/>
      <c r="N382" s="144"/>
    </row>
    <row r="383" spans="5:14" s="121" customFormat="1" hidden="1">
      <c r="E383" s="88"/>
      <c r="F383" s="128"/>
      <c r="G383" s="56"/>
      <c r="H383" s="98"/>
      <c r="J383" s="221"/>
      <c r="K383" s="221"/>
      <c r="L383" s="221"/>
      <c r="M383" s="221"/>
      <c r="N383" s="144"/>
    </row>
    <row r="384" spans="5:14" s="121" customFormat="1" hidden="1">
      <c r="E384" s="88"/>
      <c r="F384" s="128"/>
      <c r="G384" s="56"/>
      <c r="H384" s="98"/>
      <c r="J384" s="221"/>
      <c r="K384" s="221"/>
      <c r="L384" s="221"/>
      <c r="M384" s="221"/>
      <c r="N384" s="144"/>
    </row>
    <row r="385" spans="5:14" s="121" customFormat="1" hidden="1">
      <c r="E385" s="88"/>
      <c r="F385" s="128"/>
      <c r="G385" s="56"/>
      <c r="H385" s="98"/>
      <c r="J385" s="221"/>
      <c r="K385" s="221"/>
      <c r="L385" s="221"/>
      <c r="M385" s="221"/>
      <c r="N385" s="144"/>
    </row>
    <row r="386" spans="5:14" s="121" customFormat="1" hidden="1">
      <c r="E386" s="88"/>
      <c r="F386" s="128"/>
      <c r="G386" s="56"/>
      <c r="H386" s="98"/>
      <c r="J386" s="221"/>
      <c r="K386" s="221"/>
      <c r="L386" s="221"/>
      <c r="M386" s="221"/>
      <c r="N386" s="144"/>
    </row>
    <row r="387" spans="5:14" s="121" customFormat="1" hidden="1">
      <c r="E387" s="88"/>
      <c r="F387" s="128"/>
      <c r="G387" s="56"/>
      <c r="H387" s="98"/>
      <c r="J387" s="221"/>
      <c r="K387" s="221"/>
      <c r="L387" s="221"/>
      <c r="M387" s="221"/>
      <c r="N387" s="144"/>
    </row>
    <row r="388" spans="5:14" s="121" customFormat="1" hidden="1">
      <c r="E388" s="88"/>
      <c r="F388" s="128"/>
      <c r="G388" s="56"/>
      <c r="H388" s="98"/>
      <c r="J388" s="221"/>
      <c r="K388" s="221"/>
      <c r="L388" s="221"/>
      <c r="M388" s="221"/>
      <c r="N388" s="144"/>
    </row>
    <row r="389" spans="5:14" s="121" customFormat="1" hidden="1">
      <c r="E389" s="88"/>
      <c r="F389" s="128"/>
      <c r="G389" s="56"/>
      <c r="H389" s="98"/>
      <c r="J389" s="221"/>
      <c r="K389" s="221"/>
      <c r="L389" s="221"/>
      <c r="M389" s="221"/>
      <c r="N389" s="144"/>
    </row>
    <row r="390" spans="5:14" s="121" customFormat="1" hidden="1">
      <c r="E390" s="88"/>
      <c r="F390" s="128"/>
      <c r="G390" s="56"/>
      <c r="H390" s="98"/>
      <c r="J390" s="221"/>
      <c r="K390" s="221"/>
      <c r="L390" s="221"/>
      <c r="M390" s="221"/>
      <c r="N390" s="144"/>
    </row>
    <row r="391" spans="5:14" s="121" customFormat="1" hidden="1">
      <c r="E391" s="88"/>
      <c r="F391" s="128"/>
      <c r="G391" s="56"/>
      <c r="H391" s="98"/>
      <c r="J391" s="221"/>
      <c r="K391" s="221"/>
      <c r="L391" s="221"/>
      <c r="M391" s="221"/>
      <c r="N391" s="144"/>
    </row>
    <row r="392" spans="5:14" s="121" customFormat="1" hidden="1">
      <c r="E392" s="88"/>
      <c r="F392" s="128"/>
      <c r="G392" s="56"/>
      <c r="H392" s="98"/>
      <c r="J392" s="221"/>
      <c r="K392" s="221"/>
      <c r="L392" s="221"/>
      <c r="M392" s="221"/>
      <c r="N392" s="144"/>
    </row>
    <row r="393" spans="5:14" s="121" customFormat="1" hidden="1">
      <c r="E393" s="88"/>
      <c r="F393" s="128"/>
      <c r="G393" s="56"/>
      <c r="H393" s="98"/>
      <c r="J393" s="221"/>
      <c r="K393" s="221"/>
      <c r="L393" s="221"/>
      <c r="M393" s="221"/>
      <c r="N393" s="144"/>
    </row>
    <row r="394" spans="5:14" s="121" customFormat="1" hidden="1">
      <c r="E394" s="88"/>
      <c r="F394" s="128"/>
      <c r="G394" s="56"/>
      <c r="H394" s="98"/>
      <c r="J394" s="221"/>
      <c r="K394" s="221"/>
      <c r="L394" s="221"/>
      <c r="M394" s="221"/>
      <c r="N394" s="144"/>
    </row>
    <row r="395" spans="5:14" s="121" customFormat="1" hidden="1">
      <c r="E395" s="88"/>
      <c r="F395" s="128"/>
      <c r="G395" s="56"/>
      <c r="H395" s="98"/>
      <c r="J395" s="221"/>
      <c r="K395" s="221"/>
      <c r="L395" s="221"/>
      <c r="M395" s="221"/>
      <c r="N395" s="144"/>
    </row>
    <row r="396" spans="5:14" s="121" customFormat="1" hidden="1">
      <c r="E396" s="88"/>
      <c r="F396" s="128"/>
      <c r="G396" s="56"/>
      <c r="H396" s="98"/>
      <c r="J396" s="221"/>
      <c r="K396" s="221"/>
      <c r="L396" s="221"/>
      <c r="M396" s="221"/>
      <c r="N396" s="144"/>
    </row>
    <row r="397" spans="5:14" s="121" customFormat="1" hidden="1">
      <c r="E397" s="88"/>
      <c r="F397" s="128"/>
      <c r="G397" s="56"/>
      <c r="H397" s="98"/>
      <c r="J397" s="221"/>
      <c r="K397" s="221"/>
      <c r="L397" s="221"/>
      <c r="M397" s="221"/>
      <c r="N397" s="144"/>
    </row>
    <row r="398" spans="5:14" s="121" customFormat="1" hidden="1">
      <c r="E398" s="88"/>
      <c r="F398" s="128"/>
      <c r="G398" s="56"/>
      <c r="H398" s="98"/>
      <c r="J398" s="221"/>
      <c r="K398" s="221"/>
      <c r="L398" s="221"/>
      <c r="M398" s="221"/>
      <c r="N398" s="144"/>
    </row>
    <row r="399" spans="5:14" s="121" customFormat="1" hidden="1">
      <c r="E399" s="88"/>
      <c r="F399" s="128"/>
      <c r="G399" s="56"/>
      <c r="H399" s="98"/>
      <c r="J399" s="221"/>
      <c r="K399" s="221"/>
      <c r="L399" s="221"/>
      <c r="M399" s="221"/>
      <c r="N399" s="144"/>
    </row>
    <row r="400" spans="5:14" s="121" customFormat="1" hidden="1">
      <c r="E400" s="88"/>
      <c r="F400" s="128"/>
      <c r="G400" s="56"/>
      <c r="H400" s="98"/>
      <c r="J400" s="221"/>
      <c r="K400" s="221"/>
      <c r="L400" s="221"/>
      <c r="M400" s="221"/>
      <c r="N400" s="144"/>
    </row>
    <row r="401" spans="5:14" s="121" customFormat="1" hidden="1">
      <c r="E401" s="88"/>
      <c r="F401" s="128"/>
      <c r="G401" s="56"/>
      <c r="H401" s="98"/>
      <c r="J401" s="221"/>
      <c r="K401" s="221"/>
      <c r="L401" s="221"/>
      <c r="M401" s="221"/>
      <c r="N401" s="144"/>
    </row>
    <row r="402" spans="5:14" s="121" customFormat="1" hidden="1">
      <c r="E402" s="88"/>
      <c r="F402" s="128"/>
      <c r="G402" s="56"/>
      <c r="H402" s="98"/>
      <c r="J402" s="221"/>
      <c r="K402" s="221"/>
      <c r="L402" s="221"/>
      <c r="M402" s="221"/>
      <c r="N402" s="144"/>
    </row>
    <row r="403" spans="5:14" s="121" customFormat="1" hidden="1">
      <c r="E403" s="88"/>
      <c r="F403" s="128"/>
      <c r="G403" s="56"/>
      <c r="H403" s="98"/>
      <c r="J403" s="221"/>
      <c r="K403" s="221"/>
      <c r="L403" s="221"/>
      <c r="M403" s="221"/>
      <c r="N403" s="144"/>
    </row>
    <row r="404" spans="5:14" s="121" customFormat="1" hidden="1">
      <c r="E404" s="88"/>
      <c r="F404" s="128"/>
      <c r="G404" s="56"/>
      <c r="H404" s="98"/>
      <c r="J404" s="221"/>
      <c r="K404" s="221"/>
      <c r="L404" s="221"/>
      <c r="M404" s="221"/>
      <c r="N404" s="144"/>
    </row>
    <row r="405" spans="5:14" s="121" customFormat="1" hidden="1">
      <c r="E405" s="88"/>
      <c r="F405" s="128"/>
      <c r="G405" s="56"/>
      <c r="H405" s="98"/>
      <c r="J405" s="221"/>
      <c r="K405" s="221"/>
      <c r="L405" s="221"/>
      <c r="M405" s="221"/>
      <c r="N405" s="144"/>
    </row>
    <row r="406" spans="5:14" s="121" customFormat="1" hidden="1">
      <c r="E406" s="88"/>
      <c r="F406" s="128"/>
      <c r="G406" s="56"/>
      <c r="H406" s="98"/>
      <c r="J406" s="221"/>
      <c r="K406" s="221"/>
      <c r="L406" s="221"/>
      <c r="M406" s="221"/>
      <c r="N406" s="144"/>
    </row>
    <row r="407" spans="5:14" s="121" customFormat="1" hidden="1">
      <c r="E407" s="88"/>
      <c r="F407" s="128"/>
      <c r="G407" s="56"/>
      <c r="H407" s="98"/>
      <c r="J407" s="221"/>
      <c r="K407" s="221"/>
      <c r="L407" s="221"/>
      <c r="M407" s="221"/>
      <c r="N407" s="144"/>
    </row>
    <row r="408" spans="5:14" s="121" customFormat="1" hidden="1">
      <c r="E408" s="88"/>
      <c r="F408" s="128"/>
      <c r="G408" s="56"/>
      <c r="H408" s="98"/>
      <c r="J408" s="221"/>
      <c r="K408" s="221"/>
      <c r="L408" s="221"/>
      <c r="M408" s="221"/>
      <c r="N408" s="144"/>
    </row>
    <row r="409" spans="5:14" s="121" customFormat="1" hidden="1">
      <c r="E409" s="88"/>
      <c r="F409" s="128"/>
      <c r="G409" s="56"/>
      <c r="H409" s="98"/>
      <c r="J409" s="221"/>
      <c r="K409" s="221"/>
      <c r="L409" s="221"/>
      <c r="M409" s="221"/>
      <c r="N409" s="144"/>
    </row>
    <row r="410" spans="5:14" s="121" customFormat="1" hidden="1">
      <c r="E410" s="88"/>
      <c r="F410" s="128"/>
      <c r="G410" s="56"/>
      <c r="H410" s="98"/>
      <c r="J410" s="221"/>
      <c r="K410" s="221"/>
      <c r="L410" s="221"/>
      <c r="M410" s="221"/>
      <c r="N410" s="144"/>
    </row>
    <row r="411" spans="5:14" s="121" customFormat="1" hidden="1">
      <c r="E411" s="88"/>
      <c r="F411" s="128"/>
      <c r="G411" s="56"/>
      <c r="H411" s="98"/>
      <c r="J411" s="221"/>
      <c r="K411" s="221"/>
      <c r="L411" s="221"/>
      <c r="M411" s="221"/>
      <c r="N411" s="144"/>
    </row>
    <row r="412" spans="5:14" s="121" customFormat="1" hidden="1">
      <c r="E412" s="88"/>
      <c r="F412" s="128"/>
      <c r="G412" s="56"/>
      <c r="H412" s="98"/>
      <c r="J412" s="221"/>
      <c r="K412" s="221"/>
      <c r="L412" s="221"/>
      <c r="M412" s="221"/>
      <c r="N412" s="144"/>
    </row>
    <row r="413" spans="5:14" s="121" customFormat="1" hidden="1">
      <c r="E413" s="88"/>
      <c r="F413" s="128"/>
      <c r="G413" s="56"/>
      <c r="H413" s="98"/>
      <c r="J413" s="221"/>
      <c r="K413" s="221"/>
      <c r="L413" s="221"/>
      <c r="M413" s="221"/>
      <c r="N413" s="144"/>
    </row>
    <row r="414" spans="5:14" s="121" customFormat="1" hidden="1">
      <c r="E414" s="88"/>
      <c r="F414" s="128"/>
      <c r="G414" s="56"/>
      <c r="H414" s="98"/>
      <c r="J414" s="221"/>
      <c r="K414" s="221"/>
      <c r="L414" s="221"/>
      <c r="M414" s="221"/>
      <c r="N414" s="144"/>
    </row>
    <row r="415" spans="5:14" s="121" customFormat="1" hidden="1">
      <c r="E415" s="88"/>
      <c r="F415" s="128"/>
      <c r="G415" s="56"/>
      <c r="H415" s="98"/>
      <c r="J415" s="221"/>
      <c r="K415" s="221"/>
      <c r="L415" s="221"/>
      <c r="M415" s="221"/>
      <c r="N415" s="144"/>
    </row>
    <row r="416" spans="5:14" s="121" customFormat="1" hidden="1">
      <c r="E416" s="88"/>
      <c r="F416" s="128"/>
      <c r="G416" s="56"/>
      <c r="H416" s="98"/>
      <c r="J416" s="221"/>
      <c r="K416" s="221"/>
      <c r="L416" s="221"/>
      <c r="M416" s="221"/>
      <c r="N416" s="144"/>
    </row>
    <row r="417" spans="5:14" s="121" customFormat="1" hidden="1">
      <c r="E417" s="88"/>
      <c r="F417" s="128"/>
      <c r="G417" s="56"/>
      <c r="H417" s="98"/>
      <c r="J417" s="221"/>
      <c r="K417" s="221"/>
      <c r="L417" s="221"/>
      <c r="M417" s="221"/>
      <c r="N417" s="144"/>
    </row>
    <row r="418" spans="5:14" s="121" customFormat="1" hidden="1">
      <c r="E418" s="88"/>
      <c r="F418" s="128"/>
      <c r="G418" s="56"/>
      <c r="H418" s="98"/>
      <c r="J418" s="221"/>
      <c r="K418" s="221"/>
      <c r="L418" s="221"/>
      <c r="M418" s="221"/>
      <c r="N418" s="144"/>
    </row>
    <row r="419" spans="5:14" s="121" customFormat="1" hidden="1">
      <c r="E419" s="88"/>
      <c r="F419" s="128"/>
      <c r="G419" s="56"/>
      <c r="H419" s="98"/>
      <c r="J419" s="221"/>
      <c r="K419" s="221"/>
      <c r="L419" s="221"/>
      <c r="M419" s="221"/>
      <c r="N419" s="144"/>
    </row>
    <row r="420" spans="5:14" s="121" customFormat="1" hidden="1">
      <c r="E420" s="88"/>
      <c r="F420" s="128"/>
      <c r="G420" s="56"/>
      <c r="H420" s="98"/>
      <c r="J420" s="221"/>
      <c r="K420" s="221"/>
      <c r="L420" s="221"/>
      <c r="M420" s="221"/>
      <c r="N420" s="144"/>
    </row>
    <row r="421" spans="5:14" s="121" customFormat="1" hidden="1">
      <c r="E421" s="88"/>
      <c r="F421" s="128"/>
      <c r="G421" s="56"/>
      <c r="H421" s="98"/>
      <c r="J421" s="221"/>
      <c r="K421" s="221"/>
      <c r="L421" s="221"/>
      <c r="M421" s="221"/>
      <c r="N421" s="144"/>
    </row>
    <row r="422" spans="5:14" s="121" customFormat="1" hidden="1">
      <c r="E422" s="88"/>
      <c r="F422" s="128"/>
      <c r="G422" s="56"/>
      <c r="H422" s="98"/>
      <c r="J422" s="221"/>
      <c r="K422" s="221"/>
      <c r="L422" s="221"/>
      <c r="M422" s="221"/>
      <c r="N422" s="144"/>
    </row>
    <row r="423" spans="5:14" s="121" customFormat="1" hidden="1">
      <c r="E423" s="88"/>
      <c r="F423" s="128"/>
      <c r="G423" s="56"/>
      <c r="H423" s="98"/>
      <c r="J423" s="221"/>
      <c r="K423" s="221"/>
      <c r="L423" s="221"/>
      <c r="M423" s="221"/>
      <c r="N423" s="144"/>
    </row>
    <row r="424" spans="5:14" s="121" customFormat="1" hidden="1">
      <c r="E424" s="88"/>
      <c r="F424" s="128"/>
      <c r="G424" s="56"/>
      <c r="H424" s="98"/>
      <c r="J424" s="221"/>
      <c r="K424" s="221"/>
      <c r="L424" s="221"/>
      <c r="M424" s="221"/>
      <c r="N424" s="144"/>
    </row>
    <row r="425" spans="5:14" s="121" customFormat="1" hidden="1">
      <c r="E425" s="88"/>
      <c r="F425" s="128"/>
      <c r="G425" s="56"/>
      <c r="H425" s="98"/>
      <c r="J425" s="221"/>
      <c r="K425" s="221"/>
      <c r="L425" s="221"/>
      <c r="M425" s="221"/>
      <c r="N425" s="144"/>
    </row>
    <row r="426" spans="5:14" s="121" customFormat="1" hidden="1">
      <c r="E426" s="88"/>
      <c r="F426" s="128"/>
      <c r="G426" s="56"/>
      <c r="H426" s="98"/>
      <c r="J426" s="221"/>
      <c r="K426" s="221"/>
      <c r="L426" s="221"/>
      <c r="M426" s="221"/>
      <c r="N426" s="144"/>
    </row>
    <row r="427" spans="5:14" s="121" customFormat="1" hidden="1">
      <c r="E427" s="88"/>
      <c r="F427" s="128"/>
      <c r="G427" s="56"/>
      <c r="H427" s="98"/>
      <c r="J427" s="221"/>
      <c r="K427" s="221"/>
      <c r="L427" s="221"/>
      <c r="M427" s="221"/>
      <c r="N427" s="144"/>
    </row>
    <row r="428" spans="5:14" s="121" customFormat="1" hidden="1">
      <c r="E428" s="88"/>
      <c r="F428" s="128"/>
      <c r="G428" s="56"/>
      <c r="H428" s="98"/>
      <c r="J428" s="221"/>
      <c r="K428" s="221"/>
      <c r="L428" s="221"/>
      <c r="M428" s="221"/>
      <c r="N428" s="144"/>
    </row>
    <row r="429" spans="5:14" s="121" customFormat="1" hidden="1">
      <c r="E429" s="88"/>
      <c r="F429" s="128"/>
      <c r="G429" s="56"/>
      <c r="H429" s="98"/>
      <c r="J429" s="221"/>
      <c r="K429" s="221"/>
      <c r="L429" s="221"/>
      <c r="M429" s="221"/>
      <c r="N429" s="144"/>
    </row>
    <row r="430" spans="5:14" s="121" customFormat="1" hidden="1">
      <c r="E430" s="88"/>
      <c r="F430" s="128"/>
      <c r="G430" s="56"/>
      <c r="H430" s="98"/>
      <c r="J430" s="221"/>
      <c r="K430" s="221"/>
      <c r="L430" s="221"/>
      <c r="M430" s="221"/>
      <c r="N430" s="144"/>
    </row>
    <row r="431" spans="5:14" s="121" customFormat="1" hidden="1">
      <c r="E431" s="88"/>
      <c r="F431" s="128"/>
      <c r="G431" s="56"/>
      <c r="H431" s="98"/>
      <c r="J431" s="221"/>
      <c r="K431" s="221"/>
      <c r="L431" s="221"/>
      <c r="M431" s="221"/>
      <c r="N431" s="144"/>
    </row>
    <row r="432" spans="5:14" s="121" customFormat="1" hidden="1">
      <c r="E432" s="88"/>
      <c r="F432" s="128"/>
      <c r="G432" s="56"/>
      <c r="H432" s="98"/>
      <c r="J432" s="221"/>
      <c r="K432" s="221"/>
      <c r="L432" s="221"/>
      <c r="M432" s="221"/>
      <c r="N432" s="144"/>
    </row>
    <row r="433" spans="5:14" s="121" customFormat="1" hidden="1">
      <c r="E433" s="88"/>
      <c r="F433" s="128"/>
      <c r="G433" s="56"/>
      <c r="H433" s="98"/>
      <c r="J433" s="221"/>
      <c r="K433" s="221"/>
      <c r="L433" s="221"/>
      <c r="M433" s="221"/>
      <c r="N433" s="144"/>
    </row>
    <row r="434" spans="5:14" s="121" customFormat="1" hidden="1">
      <c r="E434" s="88"/>
      <c r="F434" s="128"/>
      <c r="G434" s="56"/>
      <c r="H434" s="98"/>
      <c r="J434" s="221"/>
      <c r="K434" s="221"/>
      <c r="L434" s="221"/>
      <c r="M434" s="221"/>
      <c r="N434" s="144"/>
    </row>
    <row r="435" spans="5:14" s="121" customFormat="1" hidden="1">
      <c r="E435" s="88"/>
      <c r="F435" s="128"/>
      <c r="G435" s="56"/>
      <c r="H435" s="98"/>
      <c r="J435" s="221"/>
      <c r="K435" s="221"/>
      <c r="L435" s="221"/>
      <c r="M435" s="221"/>
      <c r="N435" s="144"/>
    </row>
    <row r="436" spans="5:14" s="121" customFormat="1" hidden="1">
      <c r="E436" s="88"/>
      <c r="F436" s="128"/>
      <c r="G436" s="56"/>
      <c r="H436" s="98"/>
      <c r="J436" s="221"/>
      <c r="K436" s="221"/>
      <c r="L436" s="221"/>
      <c r="M436" s="221"/>
      <c r="N436" s="144"/>
    </row>
    <row r="437" spans="5:14" s="121" customFormat="1" hidden="1">
      <c r="E437" s="88"/>
      <c r="F437" s="128"/>
      <c r="G437" s="56"/>
      <c r="H437" s="98"/>
      <c r="J437" s="221"/>
      <c r="K437" s="221"/>
      <c r="L437" s="221"/>
      <c r="M437" s="221"/>
      <c r="N437" s="144"/>
    </row>
    <row r="438" spans="5:14" s="121" customFormat="1" hidden="1">
      <c r="E438" s="88"/>
      <c r="F438" s="128"/>
      <c r="G438" s="56"/>
      <c r="H438" s="98"/>
      <c r="J438" s="221"/>
      <c r="K438" s="221"/>
      <c r="L438" s="221"/>
      <c r="M438" s="221"/>
      <c r="N438" s="144"/>
    </row>
    <row r="439" spans="5:14" s="121" customFormat="1" hidden="1">
      <c r="E439" s="88"/>
      <c r="F439" s="128"/>
      <c r="G439" s="56"/>
      <c r="H439" s="98"/>
      <c r="J439" s="221"/>
      <c r="K439" s="221"/>
      <c r="L439" s="221"/>
      <c r="M439" s="221"/>
      <c r="N439" s="144"/>
    </row>
    <row r="440" spans="5:14" s="121" customFormat="1" hidden="1">
      <c r="E440" s="88"/>
      <c r="F440" s="128"/>
      <c r="G440" s="56"/>
      <c r="H440" s="98"/>
      <c r="J440" s="221"/>
      <c r="K440" s="221"/>
      <c r="L440" s="221"/>
      <c r="M440" s="221"/>
      <c r="N440" s="144"/>
    </row>
    <row r="441" spans="5:14" s="121" customFormat="1" hidden="1">
      <c r="E441" s="88"/>
      <c r="F441" s="128"/>
      <c r="G441" s="56"/>
      <c r="H441" s="98"/>
      <c r="J441" s="221"/>
      <c r="K441" s="221"/>
      <c r="L441" s="221"/>
      <c r="M441" s="221"/>
      <c r="N441" s="144"/>
    </row>
    <row r="442" spans="5:14" s="121" customFormat="1" hidden="1">
      <c r="E442" s="88"/>
      <c r="F442" s="128"/>
      <c r="G442" s="56"/>
      <c r="H442" s="98"/>
      <c r="J442" s="221"/>
      <c r="K442" s="221"/>
      <c r="L442" s="221"/>
      <c r="M442" s="221"/>
      <c r="N442" s="144"/>
    </row>
    <row r="443" spans="5:14" s="121" customFormat="1" hidden="1">
      <c r="E443" s="88"/>
      <c r="F443" s="128"/>
      <c r="G443" s="56"/>
      <c r="H443" s="98"/>
      <c r="J443" s="221"/>
      <c r="K443" s="221"/>
      <c r="L443" s="221"/>
      <c r="M443" s="221"/>
      <c r="N443" s="144"/>
    </row>
    <row r="444" spans="5:14" s="121" customFormat="1" hidden="1">
      <c r="E444" s="88"/>
      <c r="F444" s="128"/>
      <c r="G444" s="56"/>
      <c r="H444" s="98"/>
      <c r="J444" s="221"/>
      <c r="K444" s="221"/>
      <c r="L444" s="221"/>
      <c r="M444" s="221"/>
      <c r="N444" s="144"/>
    </row>
    <row r="445" spans="5:14" s="121" customFormat="1" hidden="1">
      <c r="E445" s="88"/>
      <c r="F445" s="128"/>
      <c r="G445" s="56"/>
      <c r="H445" s="98"/>
      <c r="J445" s="221"/>
      <c r="K445" s="221"/>
      <c r="L445" s="221"/>
      <c r="M445" s="221"/>
      <c r="N445" s="144"/>
    </row>
    <row r="446" spans="5:14" s="121" customFormat="1" hidden="1">
      <c r="E446" s="88"/>
      <c r="F446" s="128"/>
      <c r="G446" s="56"/>
      <c r="H446" s="98"/>
      <c r="J446" s="221"/>
      <c r="K446" s="221"/>
      <c r="L446" s="221"/>
      <c r="M446" s="221"/>
      <c r="N446" s="144"/>
    </row>
    <row r="447" spans="5:14" s="121" customFormat="1" hidden="1">
      <c r="E447" s="88"/>
      <c r="F447" s="128"/>
      <c r="G447" s="56"/>
      <c r="H447" s="98"/>
      <c r="J447" s="221"/>
      <c r="K447" s="221"/>
      <c r="L447" s="221"/>
      <c r="M447" s="221"/>
      <c r="N447" s="144"/>
    </row>
    <row r="448" spans="5:14" s="121" customFormat="1" hidden="1">
      <c r="E448" s="88"/>
      <c r="F448" s="128"/>
      <c r="G448" s="56"/>
      <c r="H448" s="98"/>
      <c r="J448" s="221"/>
      <c r="K448" s="221"/>
      <c r="L448" s="221"/>
      <c r="M448" s="221"/>
      <c r="N448" s="144"/>
    </row>
    <row r="449" spans="5:14" s="121" customFormat="1" hidden="1">
      <c r="E449" s="88"/>
      <c r="F449" s="128"/>
      <c r="G449" s="56"/>
      <c r="H449" s="98"/>
      <c r="J449" s="221"/>
      <c r="K449" s="221"/>
      <c r="L449" s="221"/>
      <c r="M449" s="221"/>
      <c r="N449" s="144"/>
    </row>
    <row r="450" spans="5:14" s="121" customFormat="1" hidden="1">
      <c r="E450" s="88"/>
      <c r="F450" s="128"/>
      <c r="G450" s="56"/>
      <c r="H450" s="98"/>
      <c r="J450" s="221"/>
      <c r="K450" s="221"/>
      <c r="L450" s="221"/>
      <c r="M450" s="221"/>
      <c r="N450" s="144"/>
    </row>
    <row r="451" spans="5:14" s="121" customFormat="1" hidden="1">
      <c r="E451" s="88"/>
      <c r="F451" s="128"/>
      <c r="G451" s="56"/>
      <c r="H451" s="98"/>
      <c r="J451" s="221"/>
      <c r="K451" s="221"/>
      <c r="L451" s="221"/>
      <c r="M451" s="221"/>
      <c r="N451" s="144"/>
    </row>
    <row r="452" spans="5:14" s="121" customFormat="1" hidden="1">
      <c r="E452" s="88"/>
      <c r="F452" s="128"/>
      <c r="G452" s="56"/>
      <c r="H452" s="98"/>
      <c r="J452" s="221"/>
      <c r="K452" s="221"/>
      <c r="L452" s="221"/>
      <c r="M452" s="221"/>
      <c r="N452" s="144"/>
    </row>
    <row r="453" spans="5:14" s="121" customFormat="1" hidden="1">
      <c r="E453" s="88"/>
      <c r="F453" s="128"/>
      <c r="G453" s="56"/>
      <c r="H453" s="98"/>
      <c r="J453" s="221"/>
      <c r="K453" s="221"/>
      <c r="L453" s="221"/>
      <c r="M453" s="221"/>
      <c r="N453" s="144"/>
    </row>
    <row r="454" spans="5:14" s="121" customFormat="1" hidden="1">
      <c r="E454" s="88"/>
      <c r="F454" s="128"/>
      <c r="G454" s="56"/>
      <c r="H454" s="98"/>
      <c r="J454" s="221"/>
      <c r="K454" s="221"/>
      <c r="L454" s="221"/>
      <c r="M454" s="221"/>
      <c r="N454" s="144"/>
    </row>
    <row r="455" spans="5:14" s="121" customFormat="1" hidden="1">
      <c r="E455" s="88"/>
      <c r="F455" s="128"/>
      <c r="G455" s="56"/>
      <c r="H455" s="98"/>
      <c r="J455" s="221"/>
      <c r="K455" s="221"/>
      <c r="L455" s="221"/>
      <c r="M455" s="221"/>
      <c r="N455" s="144"/>
    </row>
    <row r="456" spans="5:14" s="121" customFormat="1" hidden="1">
      <c r="E456" s="88"/>
      <c r="F456" s="128"/>
      <c r="G456" s="56"/>
      <c r="H456" s="98"/>
      <c r="J456" s="221"/>
      <c r="K456" s="221"/>
      <c r="L456" s="221"/>
      <c r="M456" s="221"/>
      <c r="N456" s="144"/>
    </row>
    <row r="457" spans="5:14" s="121" customFormat="1" hidden="1">
      <c r="E457" s="88"/>
      <c r="F457" s="128"/>
      <c r="G457" s="56"/>
      <c r="H457" s="98"/>
      <c r="J457" s="221"/>
      <c r="K457" s="221"/>
      <c r="L457" s="221"/>
      <c r="M457" s="221"/>
      <c r="N457" s="144"/>
    </row>
    <row r="458" spans="5:14" s="121" customFormat="1" hidden="1">
      <c r="E458" s="88"/>
      <c r="F458" s="128"/>
      <c r="G458" s="56"/>
      <c r="H458" s="98"/>
      <c r="J458" s="221"/>
      <c r="K458" s="221"/>
      <c r="L458" s="221"/>
      <c r="M458" s="221"/>
      <c r="N458" s="144"/>
    </row>
    <row r="459" spans="5:14" s="121" customFormat="1" hidden="1">
      <c r="E459" s="88"/>
      <c r="F459" s="128"/>
      <c r="G459" s="56"/>
      <c r="H459" s="98"/>
      <c r="J459" s="221"/>
      <c r="K459" s="221"/>
      <c r="L459" s="221"/>
      <c r="M459" s="221"/>
      <c r="N459" s="144"/>
    </row>
    <row r="460" spans="5:14" s="121" customFormat="1" hidden="1">
      <c r="E460" s="88"/>
      <c r="F460" s="128"/>
      <c r="G460" s="56"/>
      <c r="H460" s="98"/>
      <c r="J460" s="221"/>
      <c r="K460" s="221"/>
      <c r="L460" s="221"/>
      <c r="M460" s="221"/>
      <c r="N460" s="144"/>
    </row>
    <row r="461" spans="5:14" s="121" customFormat="1" hidden="1">
      <c r="E461" s="88"/>
      <c r="F461" s="128"/>
      <c r="G461" s="56"/>
      <c r="H461" s="98"/>
      <c r="J461" s="221"/>
      <c r="K461" s="221"/>
      <c r="L461" s="221"/>
      <c r="M461" s="221"/>
      <c r="N461" s="144"/>
    </row>
    <row r="462" spans="5:14" s="121" customFormat="1" hidden="1">
      <c r="E462" s="88"/>
      <c r="F462" s="128"/>
      <c r="G462" s="56"/>
      <c r="H462" s="98"/>
      <c r="J462" s="221"/>
      <c r="K462" s="221"/>
      <c r="L462" s="221"/>
      <c r="M462" s="221"/>
      <c r="N462" s="144"/>
    </row>
    <row r="463" spans="5:14" s="121" customFormat="1" hidden="1">
      <c r="E463" s="88"/>
      <c r="F463" s="128"/>
      <c r="G463" s="56"/>
      <c r="H463" s="98"/>
      <c r="J463" s="221"/>
      <c r="K463" s="221"/>
      <c r="L463" s="221"/>
      <c r="M463" s="221"/>
      <c r="N463" s="144"/>
    </row>
    <row r="464" spans="5:14" s="121" customFormat="1" hidden="1">
      <c r="E464" s="88"/>
      <c r="F464" s="128"/>
      <c r="G464" s="56"/>
      <c r="H464" s="98"/>
      <c r="J464" s="221"/>
      <c r="K464" s="221"/>
      <c r="L464" s="221"/>
      <c r="M464" s="221"/>
      <c r="N464" s="144"/>
    </row>
    <row r="465" spans="5:14" s="121" customFormat="1" hidden="1">
      <c r="E465" s="88"/>
      <c r="F465" s="128"/>
      <c r="G465" s="56"/>
      <c r="H465" s="98"/>
      <c r="J465" s="221"/>
      <c r="K465" s="221"/>
      <c r="L465" s="221"/>
      <c r="M465" s="221"/>
      <c r="N465" s="144"/>
    </row>
    <row r="466" spans="5:14" s="121" customFormat="1" hidden="1">
      <c r="E466" s="88"/>
      <c r="F466" s="128"/>
      <c r="G466" s="56"/>
      <c r="H466" s="98"/>
      <c r="J466" s="221"/>
      <c r="K466" s="221"/>
      <c r="L466" s="221"/>
      <c r="M466" s="221"/>
      <c r="N466" s="144"/>
    </row>
    <row r="467" spans="5:14" s="121" customFormat="1" hidden="1">
      <c r="E467" s="88"/>
      <c r="F467" s="128"/>
      <c r="G467" s="56"/>
      <c r="H467" s="98"/>
      <c r="J467" s="221"/>
      <c r="K467" s="221"/>
      <c r="L467" s="221"/>
      <c r="M467" s="221"/>
      <c r="N467" s="144"/>
    </row>
    <row r="468" spans="5:14" s="121" customFormat="1" hidden="1">
      <c r="E468" s="88"/>
      <c r="F468" s="128"/>
      <c r="G468" s="56"/>
      <c r="H468" s="98"/>
      <c r="J468" s="221"/>
      <c r="K468" s="221"/>
      <c r="L468" s="221"/>
      <c r="M468" s="221"/>
      <c r="N468" s="144"/>
    </row>
    <row r="469" spans="5:14" s="121" customFormat="1" hidden="1">
      <c r="E469" s="88"/>
      <c r="F469" s="128"/>
      <c r="G469" s="56"/>
      <c r="H469" s="98"/>
      <c r="J469" s="221"/>
      <c r="K469" s="221"/>
      <c r="L469" s="221"/>
      <c r="M469" s="221"/>
      <c r="N469" s="144"/>
    </row>
    <row r="470" spans="5:14" s="121" customFormat="1" hidden="1">
      <c r="E470" s="88"/>
      <c r="F470" s="128"/>
      <c r="G470" s="56"/>
      <c r="H470" s="98"/>
      <c r="J470" s="221"/>
      <c r="K470" s="221"/>
      <c r="L470" s="221"/>
      <c r="M470" s="221"/>
      <c r="N470" s="144"/>
    </row>
    <row r="471" spans="5:14" s="121" customFormat="1" hidden="1">
      <c r="E471" s="88"/>
      <c r="F471" s="128"/>
      <c r="G471" s="56"/>
      <c r="H471" s="98"/>
      <c r="J471" s="221"/>
      <c r="K471" s="221"/>
      <c r="L471" s="221"/>
      <c r="M471" s="221"/>
      <c r="N471" s="144"/>
    </row>
    <row r="472" spans="5:14" s="121" customFormat="1" hidden="1">
      <c r="E472" s="88"/>
      <c r="F472" s="128"/>
      <c r="G472" s="56"/>
      <c r="H472" s="98"/>
      <c r="J472" s="221"/>
      <c r="K472" s="221"/>
      <c r="L472" s="221"/>
      <c r="M472" s="221"/>
      <c r="N472" s="144"/>
    </row>
    <row r="473" spans="5:14" s="121" customFormat="1" hidden="1">
      <c r="E473" s="88"/>
      <c r="F473" s="128"/>
      <c r="G473" s="56"/>
      <c r="H473" s="98"/>
      <c r="J473" s="221"/>
      <c r="K473" s="221"/>
      <c r="L473" s="221"/>
      <c r="M473" s="221"/>
      <c r="N473" s="144"/>
    </row>
    <row r="474" spans="5:14" s="121" customFormat="1" hidden="1">
      <c r="E474" s="88"/>
      <c r="F474" s="128"/>
      <c r="G474" s="56"/>
      <c r="H474" s="98"/>
      <c r="J474" s="221"/>
      <c r="K474" s="221"/>
      <c r="L474" s="221"/>
      <c r="M474" s="221"/>
      <c r="N474" s="144"/>
    </row>
    <row r="475" spans="5:14" s="121" customFormat="1" hidden="1">
      <c r="E475" s="88"/>
      <c r="F475" s="128"/>
      <c r="G475" s="56"/>
      <c r="H475" s="98"/>
      <c r="J475" s="221"/>
      <c r="K475" s="221"/>
      <c r="L475" s="221"/>
      <c r="M475" s="221"/>
      <c r="N475" s="144"/>
    </row>
    <row r="476" spans="5:14" s="121" customFormat="1" hidden="1">
      <c r="E476" s="88"/>
      <c r="F476" s="128"/>
      <c r="G476" s="56"/>
      <c r="H476" s="98"/>
      <c r="J476" s="221"/>
      <c r="K476" s="221"/>
      <c r="L476" s="221"/>
      <c r="M476" s="221"/>
      <c r="N476" s="144"/>
    </row>
    <row r="477" spans="5:14" s="121" customFormat="1" hidden="1">
      <c r="E477" s="88"/>
      <c r="F477" s="128"/>
      <c r="G477" s="56"/>
      <c r="H477" s="98"/>
      <c r="J477" s="221"/>
      <c r="K477" s="221"/>
      <c r="L477" s="221"/>
      <c r="M477" s="221"/>
      <c r="N477" s="144"/>
    </row>
    <row r="478" spans="5:14" s="121" customFormat="1" hidden="1">
      <c r="E478" s="88"/>
      <c r="F478" s="128"/>
      <c r="G478" s="56"/>
      <c r="H478" s="98"/>
      <c r="J478" s="221"/>
      <c r="K478" s="221"/>
      <c r="L478" s="221"/>
      <c r="M478" s="221"/>
      <c r="N478" s="144"/>
    </row>
    <row r="479" spans="5:14" s="121" customFormat="1" hidden="1">
      <c r="E479" s="88"/>
      <c r="F479" s="128"/>
      <c r="G479" s="56"/>
      <c r="H479" s="98"/>
      <c r="J479" s="221"/>
      <c r="K479" s="221"/>
      <c r="L479" s="221"/>
      <c r="M479" s="221"/>
      <c r="N479" s="144"/>
    </row>
    <row r="480" spans="5:14" s="121" customFormat="1" hidden="1">
      <c r="E480" s="88"/>
      <c r="F480" s="128"/>
      <c r="G480" s="56"/>
      <c r="H480" s="98"/>
      <c r="J480" s="221"/>
      <c r="K480" s="221"/>
      <c r="L480" s="221"/>
      <c r="M480" s="221"/>
      <c r="N480" s="144"/>
    </row>
    <row r="481" spans="5:14" s="121" customFormat="1" hidden="1">
      <c r="E481" s="88"/>
      <c r="F481" s="128"/>
      <c r="G481" s="56"/>
      <c r="H481" s="98"/>
      <c r="J481" s="221"/>
      <c r="K481" s="221"/>
      <c r="L481" s="221"/>
      <c r="M481" s="221"/>
      <c r="N481" s="144"/>
    </row>
    <row r="482" spans="5:14" s="121" customFormat="1" hidden="1">
      <c r="E482" s="88"/>
      <c r="F482" s="128"/>
      <c r="G482" s="56"/>
      <c r="H482" s="98"/>
      <c r="J482" s="221"/>
      <c r="K482" s="221"/>
      <c r="L482" s="221"/>
      <c r="M482" s="221"/>
      <c r="N482" s="144"/>
    </row>
    <row r="483" spans="5:14" s="121" customFormat="1" hidden="1">
      <c r="E483" s="88"/>
      <c r="F483" s="128"/>
      <c r="G483" s="56"/>
      <c r="H483" s="98"/>
      <c r="J483" s="221"/>
      <c r="K483" s="221"/>
      <c r="L483" s="221"/>
      <c r="M483" s="221"/>
      <c r="N483" s="144"/>
    </row>
    <row r="484" spans="5:14" s="121" customFormat="1" hidden="1">
      <c r="E484" s="88"/>
      <c r="F484" s="128"/>
      <c r="G484" s="56"/>
      <c r="H484" s="98"/>
      <c r="J484" s="221"/>
      <c r="K484" s="221"/>
      <c r="L484" s="221"/>
      <c r="M484" s="221"/>
      <c r="N484" s="144"/>
    </row>
    <row r="485" spans="5:14" s="121" customFormat="1" hidden="1">
      <c r="E485" s="88"/>
      <c r="F485" s="128"/>
      <c r="G485" s="56"/>
      <c r="H485" s="98"/>
      <c r="J485" s="221"/>
      <c r="K485" s="221"/>
      <c r="L485" s="221"/>
      <c r="M485" s="221"/>
      <c r="N485" s="144"/>
    </row>
    <row r="486" spans="5:14" s="121" customFormat="1" hidden="1">
      <c r="E486" s="88"/>
      <c r="F486" s="128"/>
      <c r="G486" s="56"/>
      <c r="H486" s="98"/>
      <c r="J486" s="221"/>
      <c r="K486" s="221"/>
      <c r="L486" s="221"/>
      <c r="M486" s="221"/>
      <c r="N486" s="144"/>
    </row>
    <row r="487" spans="5:14" s="121" customFormat="1" hidden="1">
      <c r="E487" s="88"/>
      <c r="F487" s="128"/>
      <c r="G487" s="56"/>
      <c r="H487" s="98"/>
      <c r="J487" s="221"/>
      <c r="K487" s="221"/>
      <c r="L487" s="221"/>
      <c r="M487" s="221"/>
      <c r="N487" s="144"/>
    </row>
    <row r="488" spans="5:14" s="121" customFormat="1" hidden="1">
      <c r="E488" s="88"/>
      <c r="F488" s="128"/>
      <c r="G488" s="56"/>
      <c r="H488" s="98"/>
      <c r="J488" s="221"/>
      <c r="K488" s="221"/>
      <c r="L488" s="221"/>
      <c r="M488" s="221"/>
      <c r="N488" s="144"/>
    </row>
    <row r="489" spans="5:14" s="121" customFormat="1" hidden="1">
      <c r="E489" s="88"/>
      <c r="F489" s="128"/>
      <c r="G489" s="56"/>
      <c r="H489" s="98"/>
      <c r="J489" s="221"/>
      <c r="K489" s="221"/>
      <c r="L489" s="221"/>
      <c r="M489" s="221"/>
      <c r="N489" s="144"/>
    </row>
    <row r="490" spans="5:14" s="121" customFormat="1" hidden="1">
      <c r="E490" s="88"/>
      <c r="F490" s="128"/>
      <c r="G490" s="56"/>
      <c r="H490" s="98"/>
      <c r="J490" s="221"/>
      <c r="K490" s="221"/>
      <c r="L490" s="221"/>
      <c r="M490" s="221"/>
      <c r="N490" s="144"/>
    </row>
    <row r="491" spans="5:14" s="121" customFormat="1" hidden="1">
      <c r="E491" s="88"/>
      <c r="F491" s="128"/>
      <c r="G491" s="56"/>
      <c r="H491" s="98"/>
      <c r="J491" s="221"/>
      <c r="K491" s="221"/>
      <c r="L491" s="221"/>
      <c r="M491" s="221"/>
      <c r="N491" s="144"/>
    </row>
    <row r="492" spans="5:14" s="121" customFormat="1" hidden="1">
      <c r="E492" s="88"/>
      <c r="F492" s="128"/>
      <c r="G492" s="56"/>
      <c r="H492" s="98"/>
      <c r="J492" s="221"/>
      <c r="K492" s="221"/>
      <c r="L492" s="221"/>
      <c r="M492" s="221"/>
      <c r="N492" s="144"/>
    </row>
    <row r="493" spans="5:14" s="121" customFormat="1" hidden="1">
      <c r="E493" s="88"/>
      <c r="F493" s="128"/>
      <c r="G493" s="56"/>
      <c r="H493" s="98"/>
      <c r="J493" s="221"/>
      <c r="K493" s="221"/>
      <c r="L493" s="221"/>
      <c r="M493" s="221"/>
      <c r="N493" s="144"/>
    </row>
    <row r="494" spans="5:14" s="121" customFormat="1" hidden="1">
      <c r="E494" s="88"/>
      <c r="F494" s="128"/>
      <c r="G494" s="56"/>
      <c r="H494" s="98"/>
      <c r="J494" s="221"/>
      <c r="K494" s="221"/>
      <c r="L494" s="221"/>
      <c r="M494" s="221"/>
      <c r="N494" s="144"/>
    </row>
    <row r="495" spans="5:14" s="121" customFormat="1" hidden="1">
      <c r="E495" s="88"/>
      <c r="F495" s="128"/>
      <c r="G495" s="56"/>
      <c r="H495" s="98"/>
      <c r="J495" s="221"/>
      <c r="K495" s="221"/>
      <c r="L495" s="221"/>
      <c r="M495" s="221"/>
      <c r="N495" s="144"/>
    </row>
    <row r="496" spans="5:14" s="121" customFormat="1" hidden="1">
      <c r="E496" s="88"/>
      <c r="F496" s="128"/>
      <c r="G496" s="56"/>
      <c r="H496" s="98"/>
      <c r="J496" s="221"/>
      <c r="K496" s="221"/>
      <c r="L496" s="221"/>
      <c r="M496" s="221"/>
      <c r="N496" s="144"/>
    </row>
    <row r="497" spans="5:14" s="121" customFormat="1" hidden="1">
      <c r="E497" s="88"/>
      <c r="F497" s="128"/>
      <c r="G497" s="56"/>
      <c r="H497" s="98"/>
      <c r="J497" s="221"/>
      <c r="K497" s="221"/>
      <c r="L497" s="221"/>
      <c r="M497" s="221"/>
      <c r="N497" s="144"/>
    </row>
    <row r="498" spans="5:14" s="121" customFormat="1" hidden="1">
      <c r="E498" s="88"/>
      <c r="F498" s="128"/>
      <c r="G498" s="56"/>
      <c r="H498" s="98"/>
      <c r="J498" s="221"/>
      <c r="K498" s="221"/>
      <c r="L498" s="221"/>
      <c r="M498" s="221"/>
      <c r="N498" s="144"/>
    </row>
    <row r="499" spans="5:14" s="121" customFormat="1" hidden="1">
      <c r="E499" s="88"/>
      <c r="F499" s="128"/>
      <c r="G499" s="56"/>
      <c r="H499" s="98"/>
      <c r="J499" s="221"/>
      <c r="K499" s="221"/>
      <c r="L499" s="221"/>
      <c r="M499" s="221"/>
      <c r="N499" s="144"/>
    </row>
    <row r="500" spans="5:14" s="121" customFormat="1" hidden="1">
      <c r="E500" s="88"/>
      <c r="F500" s="128"/>
      <c r="G500" s="56"/>
      <c r="H500" s="98"/>
      <c r="J500" s="221"/>
      <c r="K500" s="221"/>
      <c r="L500" s="221"/>
      <c r="M500" s="221"/>
      <c r="N500" s="144"/>
    </row>
    <row r="501" spans="5:14" s="121" customFormat="1" hidden="1">
      <c r="E501" s="88"/>
      <c r="F501" s="128"/>
      <c r="G501" s="56"/>
      <c r="H501" s="98"/>
      <c r="J501" s="221"/>
      <c r="K501" s="221"/>
      <c r="L501" s="221"/>
      <c r="M501" s="221"/>
      <c r="N501" s="144"/>
    </row>
    <row r="502" spans="5:14" s="121" customFormat="1" hidden="1">
      <c r="E502" s="88"/>
      <c r="F502" s="128"/>
      <c r="G502" s="56"/>
      <c r="H502" s="98"/>
      <c r="J502" s="221"/>
      <c r="K502" s="221"/>
      <c r="L502" s="221"/>
      <c r="M502" s="221"/>
      <c r="N502" s="144"/>
    </row>
    <row r="503" spans="5:14" s="121" customFormat="1" hidden="1">
      <c r="E503" s="88"/>
      <c r="F503" s="128"/>
      <c r="G503" s="56"/>
      <c r="H503" s="98"/>
      <c r="J503" s="221"/>
      <c r="K503" s="221"/>
      <c r="L503" s="221"/>
      <c r="M503" s="221"/>
      <c r="N503" s="144"/>
    </row>
    <row r="504" spans="5:14" s="121" customFormat="1" hidden="1">
      <c r="E504" s="88"/>
      <c r="F504" s="128"/>
      <c r="G504" s="56"/>
      <c r="H504" s="98"/>
      <c r="J504" s="221"/>
      <c r="K504" s="221"/>
      <c r="L504" s="221"/>
      <c r="M504" s="221"/>
      <c r="N504" s="144"/>
    </row>
    <row r="505" spans="5:14" s="121" customFormat="1" hidden="1">
      <c r="E505" s="88"/>
      <c r="F505" s="128"/>
      <c r="G505" s="56"/>
      <c r="H505" s="98"/>
      <c r="J505" s="221"/>
      <c r="K505" s="221"/>
      <c r="L505" s="221"/>
      <c r="M505" s="221"/>
      <c r="N505" s="144"/>
    </row>
    <row r="506" spans="5:14" s="121" customFormat="1" hidden="1">
      <c r="E506" s="88"/>
      <c r="F506" s="128"/>
      <c r="G506" s="56"/>
      <c r="H506" s="98"/>
      <c r="J506" s="221"/>
      <c r="K506" s="221"/>
      <c r="L506" s="221"/>
      <c r="M506" s="221"/>
      <c r="N506" s="144"/>
    </row>
    <row r="507" spans="5:14" s="121" customFormat="1" hidden="1">
      <c r="E507" s="88"/>
      <c r="F507" s="128"/>
      <c r="G507" s="56"/>
      <c r="H507" s="98"/>
      <c r="J507" s="221"/>
      <c r="K507" s="221"/>
      <c r="L507" s="221"/>
      <c r="M507" s="221"/>
      <c r="N507" s="144"/>
    </row>
    <row r="508" spans="5:14" s="121" customFormat="1" hidden="1">
      <c r="E508" s="88"/>
      <c r="F508" s="128"/>
      <c r="G508" s="56"/>
      <c r="H508" s="98"/>
      <c r="J508" s="221"/>
      <c r="K508" s="221"/>
      <c r="L508" s="221"/>
      <c r="M508" s="221"/>
      <c r="N508" s="144"/>
    </row>
    <row r="509" spans="5:14" s="121" customFormat="1" hidden="1">
      <c r="E509" s="88"/>
      <c r="F509" s="128"/>
      <c r="G509" s="56"/>
      <c r="H509" s="98"/>
      <c r="J509" s="221"/>
      <c r="K509" s="221"/>
      <c r="L509" s="221"/>
      <c r="M509" s="221"/>
      <c r="N509" s="144"/>
    </row>
    <row r="510" spans="5:14" s="121" customFormat="1" hidden="1">
      <c r="E510" s="88"/>
      <c r="F510" s="128"/>
      <c r="G510" s="56"/>
      <c r="H510" s="98"/>
      <c r="J510" s="221"/>
      <c r="K510" s="221"/>
      <c r="L510" s="221"/>
      <c r="M510" s="221"/>
      <c r="N510" s="144"/>
    </row>
    <row r="511" spans="5:14" s="121" customFormat="1" hidden="1">
      <c r="E511" s="88"/>
      <c r="F511" s="128"/>
      <c r="G511" s="56"/>
      <c r="H511" s="98"/>
      <c r="J511" s="221"/>
      <c r="K511" s="221"/>
      <c r="L511" s="221"/>
      <c r="M511" s="221"/>
      <c r="N511" s="144"/>
    </row>
    <row r="512" spans="5:14" s="121" customFormat="1" hidden="1">
      <c r="E512" s="88"/>
      <c r="F512" s="128"/>
      <c r="G512" s="56"/>
      <c r="H512" s="98"/>
      <c r="J512" s="221"/>
      <c r="K512" s="221"/>
      <c r="L512" s="221"/>
      <c r="M512" s="221"/>
      <c r="N512" s="144"/>
    </row>
    <row r="513" spans="5:14" s="121" customFormat="1" hidden="1">
      <c r="E513" s="88"/>
      <c r="F513" s="128"/>
      <c r="G513" s="56"/>
      <c r="H513" s="98"/>
      <c r="J513" s="221"/>
      <c r="K513" s="221"/>
      <c r="L513" s="221"/>
      <c r="M513" s="221"/>
      <c r="N513" s="144"/>
    </row>
    <row r="514" spans="5:14" s="121" customFormat="1" hidden="1">
      <c r="E514" s="88"/>
      <c r="F514" s="128"/>
      <c r="G514" s="56"/>
      <c r="H514" s="98"/>
      <c r="J514" s="221"/>
      <c r="K514" s="221"/>
      <c r="L514" s="221"/>
      <c r="M514" s="221"/>
      <c r="N514" s="144"/>
    </row>
    <row r="515" spans="5:14" s="121" customFormat="1" hidden="1">
      <c r="E515" s="88"/>
      <c r="F515" s="128"/>
      <c r="G515" s="56"/>
      <c r="H515" s="98"/>
      <c r="J515" s="221"/>
      <c r="K515" s="221"/>
      <c r="L515" s="221"/>
      <c r="M515" s="221"/>
      <c r="N515" s="144"/>
    </row>
    <row r="516" spans="5:14" s="121" customFormat="1" hidden="1">
      <c r="E516" s="88"/>
      <c r="F516" s="128"/>
      <c r="G516" s="56"/>
      <c r="H516" s="98"/>
      <c r="J516" s="221"/>
      <c r="K516" s="221"/>
      <c r="L516" s="221"/>
      <c r="M516" s="221"/>
      <c r="N516" s="144"/>
    </row>
    <row r="517" spans="5:14" s="121" customFormat="1" hidden="1">
      <c r="E517" s="88"/>
      <c r="F517" s="128"/>
      <c r="G517" s="56"/>
      <c r="H517" s="98"/>
      <c r="J517" s="221"/>
      <c r="K517" s="221"/>
      <c r="L517" s="221"/>
      <c r="M517" s="221"/>
      <c r="N517" s="144"/>
    </row>
    <row r="518" spans="5:14" s="121" customFormat="1" hidden="1">
      <c r="E518" s="88"/>
      <c r="F518" s="128"/>
      <c r="G518" s="56"/>
      <c r="H518" s="98"/>
      <c r="J518" s="221"/>
      <c r="K518" s="221"/>
      <c r="L518" s="221"/>
      <c r="M518" s="221"/>
      <c r="N518" s="144"/>
    </row>
    <row r="519" spans="5:14" s="121" customFormat="1" hidden="1">
      <c r="E519" s="88"/>
      <c r="F519" s="128"/>
      <c r="G519" s="56"/>
      <c r="H519" s="98"/>
      <c r="J519" s="221"/>
      <c r="K519" s="221"/>
      <c r="L519" s="221"/>
      <c r="M519" s="221"/>
      <c r="N519" s="144"/>
    </row>
    <row r="520" spans="5:14" s="121" customFormat="1" hidden="1">
      <c r="E520" s="88"/>
      <c r="F520" s="128"/>
      <c r="G520" s="56"/>
      <c r="H520" s="98"/>
      <c r="J520" s="221"/>
      <c r="K520" s="221"/>
      <c r="L520" s="221"/>
      <c r="M520" s="221"/>
      <c r="N520" s="144"/>
    </row>
    <row r="521" spans="5:14" s="121" customFormat="1" hidden="1">
      <c r="E521" s="88"/>
      <c r="F521" s="128"/>
      <c r="G521" s="56"/>
      <c r="H521" s="98"/>
      <c r="J521" s="221"/>
      <c r="K521" s="221"/>
      <c r="L521" s="221"/>
      <c r="M521" s="221"/>
      <c r="N521" s="144"/>
    </row>
    <row r="522" spans="5:14" s="121" customFormat="1" hidden="1">
      <c r="E522" s="88"/>
      <c r="F522" s="128"/>
      <c r="G522" s="56"/>
      <c r="H522" s="98"/>
      <c r="J522" s="221"/>
      <c r="K522" s="221"/>
      <c r="L522" s="221"/>
      <c r="M522" s="221"/>
      <c r="N522" s="144"/>
    </row>
    <row r="523" spans="5:14" s="121" customFormat="1" hidden="1">
      <c r="E523" s="88"/>
      <c r="F523" s="128"/>
      <c r="G523" s="56"/>
      <c r="H523" s="98"/>
      <c r="J523" s="221"/>
      <c r="K523" s="221"/>
      <c r="L523" s="221"/>
      <c r="M523" s="221"/>
      <c r="N523" s="144"/>
    </row>
    <row r="524" spans="5:14" s="121" customFormat="1" hidden="1">
      <c r="E524" s="88"/>
      <c r="F524" s="128"/>
      <c r="G524" s="56"/>
      <c r="H524" s="98"/>
      <c r="J524" s="221"/>
      <c r="K524" s="221"/>
      <c r="L524" s="221"/>
      <c r="M524" s="221"/>
      <c r="N524" s="144"/>
    </row>
    <row r="525" spans="5:14" s="121" customFormat="1" hidden="1">
      <c r="E525" s="88"/>
      <c r="F525" s="128"/>
      <c r="G525" s="56"/>
      <c r="H525" s="98"/>
      <c r="J525" s="221"/>
      <c r="K525" s="221"/>
      <c r="L525" s="221"/>
      <c r="M525" s="221"/>
      <c r="N525" s="144"/>
    </row>
    <row r="526" spans="5:14" s="121" customFormat="1" hidden="1">
      <c r="E526" s="88"/>
      <c r="F526" s="128"/>
      <c r="G526" s="56"/>
      <c r="H526" s="98"/>
      <c r="J526" s="221"/>
      <c r="K526" s="221"/>
      <c r="L526" s="221"/>
      <c r="M526" s="221"/>
      <c r="N526" s="144"/>
    </row>
    <row r="527" spans="5:14" s="121" customFormat="1" hidden="1">
      <c r="E527" s="88"/>
      <c r="F527" s="128"/>
      <c r="G527" s="56"/>
      <c r="H527" s="98"/>
      <c r="J527" s="221"/>
      <c r="K527" s="221"/>
      <c r="L527" s="221"/>
      <c r="M527" s="221"/>
      <c r="N527" s="144"/>
    </row>
    <row r="528" spans="5:14" s="121" customFormat="1" hidden="1">
      <c r="E528" s="88"/>
      <c r="F528" s="128"/>
      <c r="G528" s="56"/>
      <c r="H528" s="98"/>
      <c r="J528" s="221"/>
      <c r="K528" s="221"/>
      <c r="L528" s="221"/>
      <c r="M528" s="221"/>
      <c r="N528" s="144"/>
    </row>
    <row r="529" spans="5:14" s="121" customFormat="1" hidden="1">
      <c r="E529" s="88"/>
      <c r="F529" s="128"/>
      <c r="G529" s="56"/>
      <c r="H529" s="98"/>
      <c r="J529" s="221"/>
      <c r="K529" s="221"/>
      <c r="L529" s="221"/>
      <c r="M529" s="221"/>
      <c r="N529" s="144"/>
    </row>
    <row r="530" spans="5:14" s="121" customFormat="1" hidden="1">
      <c r="E530" s="88"/>
      <c r="F530" s="128"/>
      <c r="G530" s="56"/>
      <c r="H530" s="98"/>
      <c r="J530" s="221"/>
      <c r="K530" s="221"/>
      <c r="L530" s="221"/>
      <c r="M530" s="221"/>
      <c r="N530" s="144"/>
    </row>
    <row r="531" spans="5:14" s="121" customFormat="1" hidden="1">
      <c r="E531" s="88"/>
      <c r="F531" s="128"/>
      <c r="G531" s="56"/>
      <c r="H531" s="98"/>
      <c r="J531" s="221"/>
      <c r="K531" s="221"/>
      <c r="L531" s="221"/>
      <c r="M531" s="221"/>
      <c r="N531" s="144"/>
    </row>
    <row r="532" spans="5:14" s="121" customFormat="1" hidden="1">
      <c r="E532" s="88"/>
      <c r="F532" s="128"/>
      <c r="G532" s="56"/>
      <c r="H532" s="98"/>
      <c r="J532" s="221"/>
      <c r="K532" s="221"/>
      <c r="L532" s="221"/>
      <c r="M532" s="221"/>
      <c r="N532" s="144"/>
    </row>
    <row r="533" spans="5:14" s="121" customFormat="1" hidden="1">
      <c r="E533" s="88"/>
      <c r="F533" s="128"/>
      <c r="G533" s="56"/>
      <c r="H533" s="98"/>
      <c r="J533" s="221"/>
      <c r="K533" s="221"/>
      <c r="L533" s="221"/>
      <c r="M533" s="221"/>
      <c r="N533" s="144"/>
    </row>
    <row r="534" spans="5:14" s="121" customFormat="1" hidden="1">
      <c r="E534" s="88"/>
      <c r="F534" s="128"/>
      <c r="G534" s="56"/>
      <c r="H534" s="98"/>
      <c r="J534" s="221"/>
      <c r="K534" s="221"/>
      <c r="L534" s="221"/>
      <c r="M534" s="221"/>
      <c r="N534" s="144"/>
    </row>
    <row r="535" spans="5:14" s="121" customFormat="1" hidden="1">
      <c r="E535" s="88"/>
      <c r="F535" s="128"/>
      <c r="G535" s="56"/>
      <c r="H535" s="98"/>
      <c r="J535" s="221"/>
      <c r="K535" s="221"/>
      <c r="L535" s="221"/>
      <c r="M535" s="221"/>
      <c r="N535" s="144"/>
    </row>
    <row r="536" spans="5:14" s="121" customFormat="1" hidden="1">
      <c r="E536" s="88"/>
      <c r="F536" s="128"/>
      <c r="G536" s="56"/>
      <c r="H536" s="98"/>
      <c r="J536" s="221"/>
      <c r="K536" s="221"/>
      <c r="L536" s="221"/>
      <c r="M536" s="221"/>
      <c r="N536" s="144"/>
    </row>
    <row r="537" spans="5:14" s="121" customFormat="1" hidden="1">
      <c r="E537" s="88"/>
      <c r="F537" s="128"/>
      <c r="G537" s="56"/>
      <c r="H537" s="98"/>
      <c r="J537" s="221"/>
      <c r="K537" s="221"/>
      <c r="L537" s="221"/>
      <c r="M537" s="221"/>
      <c r="N537" s="144"/>
    </row>
    <row r="538" spans="5:14" s="121" customFormat="1" hidden="1">
      <c r="E538" s="88"/>
      <c r="F538" s="128"/>
      <c r="G538" s="56"/>
      <c r="H538" s="98"/>
      <c r="J538" s="221"/>
      <c r="K538" s="221"/>
      <c r="L538" s="221"/>
      <c r="M538" s="221"/>
      <c r="N538" s="144"/>
    </row>
    <row r="539" spans="5:14" s="121" customFormat="1" hidden="1">
      <c r="E539" s="88"/>
      <c r="F539" s="128"/>
      <c r="G539" s="56"/>
      <c r="H539" s="98"/>
      <c r="J539" s="221"/>
      <c r="K539" s="221"/>
      <c r="L539" s="221"/>
      <c r="M539" s="221"/>
      <c r="N539" s="144"/>
    </row>
    <row r="540" spans="5:14" s="121" customFormat="1" hidden="1">
      <c r="E540" s="88"/>
      <c r="F540" s="128"/>
      <c r="G540" s="56"/>
      <c r="H540" s="98"/>
      <c r="J540" s="221"/>
      <c r="K540" s="221"/>
      <c r="L540" s="221"/>
      <c r="M540" s="221"/>
      <c r="N540" s="144"/>
    </row>
    <row r="541" spans="5:14" s="121" customFormat="1" hidden="1">
      <c r="E541" s="88"/>
      <c r="F541" s="128"/>
      <c r="G541" s="56"/>
      <c r="H541" s="98"/>
      <c r="J541" s="221"/>
      <c r="K541" s="221"/>
      <c r="L541" s="221"/>
      <c r="M541" s="221"/>
      <c r="N541" s="144"/>
    </row>
    <row r="542" spans="5:14" s="121" customFormat="1" hidden="1">
      <c r="E542" s="88"/>
      <c r="F542" s="128"/>
      <c r="G542" s="56"/>
      <c r="H542" s="98"/>
      <c r="J542" s="221"/>
      <c r="K542" s="221"/>
      <c r="L542" s="221"/>
      <c r="M542" s="221"/>
      <c r="N542" s="144"/>
    </row>
    <row r="543" spans="5:14" s="121" customFormat="1" hidden="1">
      <c r="E543" s="88"/>
      <c r="F543" s="128"/>
      <c r="G543" s="56"/>
      <c r="H543" s="98"/>
      <c r="J543" s="221"/>
      <c r="K543" s="221"/>
      <c r="L543" s="221"/>
      <c r="M543" s="221"/>
      <c r="N543" s="144"/>
    </row>
    <row r="544" spans="5:14" s="121" customFormat="1" hidden="1">
      <c r="E544" s="88"/>
      <c r="F544" s="128"/>
      <c r="G544" s="56"/>
      <c r="H544" s="98"/>
      <c r="J544" s="221"/>
      <c r="K544" s="221"/>
      <c r="L544" s="221"/>
      <c r="M544" s="221"/>
      <c r="N544" s="144"/>
    </row>
    <row r="545" spans="5:14" s="121" customFormat="1" hidden="1">
      <c r="E545" s="88"/>
      <c r="F545" s="128"/>
      <c r="G545" s="56"/>
      <c r="H545" s="98"/>
      <c r="J545" s="221"/>
      <c r="K545" s="221"/>
      <c r="L545" s="221"/>
      <c r="M545" s="221"/>
      <c r="N545" s="144"/>
    </row>
    <row r="546" spans="5:14" s="121" customFormat="1" hidden="1">
      <c r="E546" s="88"/>
      <c r="F546" s="128"/>
      <c r="G546" s="56"/>
      <c r="H546" s="98"/>
      <c r="J546" s="221"/>
      <c r="K546" s="221"/>
      <c r="L546" s="221"/>
      <c r="M546" s="221"/>
      <c r="N546" s="144"/>
    </row>
    <row r="547" spans="5:14" s="121" customFormat="1" hidden="1">
      <c r="E547" s="88"/>
      <c r="F547" s="128"/>
      <c r="G547" s="56"/>
      <c r="H547" s="98"/>
      <c r="J547" s="221"/>
      <c r="K547" s="221"/>
      <c r="L547" s="221"/>
      <c r="M547" s="221"/>
      <c r="N547" s="144"/>
    </row>
    <row r="548" spans="5:14" s="121" customFormat="1" hidden="1">
      <c r="E548" s="88"/>
      <c r="F548" s="128"/>
      <c r="G548" s="56"/>
      <c r="H548" s="98"/>
      <c r="J548" s="221"/>
      <c r="K548" s="221"/>
      <c r="L548" s="221"/>
      <c r="M548" s="221"/>
      <c r="N548" s="144"/>
    </row>
    <row r="549" spans="5:14" s="121" customFormat="1" hidden="1">
      <c r="E549" s="88"/>
      <c r="F549" s="128"/>
      <c r="G549" s="56"/>
      <c r="H549" s="98"/>
      <c r="J549" s="221"/>
      <c r="K549" s="221"/>
      <c r="L549" s="221"/>
      <c r="M549" s="221"/>
      <c r="N549" s="144"/>
    </row>
    <row r="550" spans="5:14" s="121" customFormat="1" hidden="1">
      <c r="E550" s="88"/>
      <c r="F550" s="128"/>
      <c r="G550" s="56"/>
      <c r="H550" s="98"/>
      <c r="J550" s="221"/>
      <c r="K550" s="221"/>
      <c r="L550" s="221"/>
      <c r="M550" s="221"/>
      <c r="N550" s="144"/>
    </row>
    <row r="551" spans="5:14" s="121" customFormat="1" hidden="1">
      <c r="E551" s="88"/>
      <c r="F551" s="128"/>
      <c r="G551" s="56"/>
      <c r="H551" s="98"/>
      <c r="J551" s="221"/>
      <c r="K551" s="221"/>
      <c r="L551" s="221"/>
      <c r="M551" s="221"/>
      <c r="N551" s="144"/>
    </row>
    <row r="552" spans="5:14" s="121" customFormat="1" hidden="1">
      <c r="E552" s="88"/>
      <c r="F552" s="128"/>
      <c r="G552" s="56"/>
      <c r="H552" s="98"/>
      <c r="J552" s="221"/>
      <c r="K552" s="221"/>
      <c r="L552" s="221"/>
      <c r="M552" s="221"/>
      <c r="N552" s="144"/>
    </row>
    <row r="553" spans="5:14" s="121" customFormat="1" hidden="1">
      <c r="E553" s="88"/>
      <c r="F553" s="128"/>
      <c r="G553" s="56"/>
      <c r="H553" s="98"/>
      <c r="J553" s="221"/>
      <c r="K553" s="221"/>
      <c r="L553" s="221"/>
      <c r="M553" s="221"/>
      <c r="N553" s="144"/>
    </row>
    <row r="554" spans="5:14" s="121" customFormat="1" hidden="1">
      <c r="E554" s="88"/>
      <c r="F554" s="128"/>
      <c r="G554" s="56"/>
      <c r="H554" s="98"/>
      <c r="J554" s="221"/>
      <c r="K554" s="221"/>
      <c r="L554" s="221"/>
      <c r="M554" s="221"/>
      <c r="N554" s="144"/>
    </row>
    <row r="555" spans="5:14" s="121" customFormat="1" hidden="1">
      <c r="E555" s="88"/>
      <c r="F555" s="128"/>
      <c r="G555" s="56"/>
      <c r="H555" s="98"/>
      <c r="J555" s="221"/>
      <c r="K555" s="221"/>
      <c r="L555" s="221"/>
      <c r="M555" s="221"/>
      <c r="N555" s="144"/>
    </row>
    <row r="556" spans="5:14" s="121" customFormat="1" hidden="1">
      <c r="E556" s="88"/>
      <c r="F556" s="128"/>
      <c r="G556" s="56"/>
      <c r="H556" s="98"/>
      <c r="J556" s="221"/>
      <c r="K556" s="221"/>
      <c r="L556" s="221"/>
      <c r="M556" s="221"/>
      <c r="N556" s="144"/>
    </row>
    <row r="557" spans="5:14" s="121" customFormat="1" hidden="1">
      <c r="E557" s="88"/>
      <c r="F557" s="128"/>
      <c r="G557" s="56"/>
      <c r="H557" s="98"/>
      <c r="J557" s="221"/>
      <c r="K557" s="221"/>
      <c r="L557" s="221"/>
      <c r="M557" s="221"/>
      <c r="N557" s="144"/>
    </row>
    <row r="558" spans="5:14" s="121" customFormat="1" hidden="1">
      <c r="E558" s="88"/>
      <c r="F558" s="128"/>
      <c r="G558" s="56"/>
      <c r="H558" s="98"/>
      <c r="J558" s="221"/>
      <c r="K558" s="221"/>
      <c r="L558" s="221"/>
      <c r="M558" s="221"/>
      <c r="N558" s="144"/>
    </row>
    <row r="559" spans="5:14" s="121" customFormat="1" hidden="1">
      <c r="E559" s="88"/>
      <c r="F559" s="128"/>
      <c r="G559" s="56"/>
      <c r="H559" s="98"/>
      <c r="J559" s="221"/>
      <c r="K559" s="221"/>
      <c r="L559" s="221"/>
      <c r="M559" s="221"/>
      <c r="N559" s="144"/>
    </row>
    <row r="560" spans="5:14" s="121" customFormat="1" hidden="1">
      <c r="E560" s="88"/>
      <c r="F560" s="128"/>
      <c r="G560" s="56"/>
      <c r="H560" s="98"/>
      <c r="J560" s="221"/>
      <c r="K560" s="221"/>
      <c r="L560" s="221"/>
      <c r="M560" s="221"/>
      <c r="N560" s="144"/>
    </row>
    <row r="561" spans="5:14" s="121" customFormat="1" hidden="1">
      <c r="E561" s="88"/>
      <c r="F561" s="128"/>
      <c r="G561" s="56"/>
      <c r="H561" s="98"/>
      <c r="J561" s="221"/>
      <c r="K561" s="221"/>
      <c r="L561" s="221"/>
      <c r="M561" s="221"/>
      <c r="N561" s="144"/>
    </row>
    <row r="562" spans="5:14" s="121" customFormat="1" hidden="1">
      <c r="E562" s="88"/>
      <c r="F562" s="128"/>
      <c r="G562" s="56"/>
      <c r="H562" s="98"/>
      <c r="J562" s="221"/>
      <c r="K562" s="221"/>
      <c r="L562" s="221"/>
      <c r="M562" s="221"/>
      <c r="N562" s="144"/>
    </row>
    <row r="563" spans="5:14" s="121" customFormat="1" hidden="1">
      <c r="E563" s="88"/>
      <c r="F563" s="128"/>
      <c r="G563" s="56"/>
      <c r="H563" s="98"/>
      <c r="J563" s="221"/>
      <c r="K563" s="221"/>
      <c r="L563" s="221"/>
      <c r="M563" s="221"/>
      <c r="N563" s="144"/>
    </row>
    <row r="564" spans="5:14" s="121" customFormat="1" hidden="1">
      <c r="E564" s="88"/>
      <c r="F564" s="128"/>
      <c r="G564" s="56"/>
      <c r="H564" s="98"/>
      <c r="J564" s="221"/>
      <c r="K564" s="221"/>
      <c r="L564" s="221"/>
      <c r="M564" s="221"/>
      <c r="N564" s="144"/>
    </row>
    <row r="565" spans="5:14" s="121" customFormat="1" hidden="1">
      <c r="E565" s="88"/>
      <c r="F565" s="128"/>
      <c r="G565" s="56"/>
      <c r="H565" s="98"/>
      <c r="J565" s="221"/>
      <c r="K565" s="221"/>
      <c r="L565" s="221"/>
      <c r="M565" s="221"/>
      <c r="N565" s="144"/>
    </row>
    <row r="566" spans="5:14" s="121" customFormat="1" hidden="1">
      <c r="E566" s="88"/>
      <c r="F566" s="128"/>
      <c r="G566" s="56"/>
      <c r="H566" s="98"/>
      <c r="J566" s="221"/>
      <c r="K566" s="221"/>
      <c r="L566" s="221"/>
      <c r="M566" s="221"/>
      <c r="N566" s="144"/>
    </row>
    <row r="567" spans="5:14" s="121" customFormat="1" hidden="1">
      <c r="E567" s="88"/>
      <c r="F567" s="128"/>
      <c r="G567" s="56"/>
      <c r="H567" s="98"/>
      <c r="J567" s="221"/>
      <c r="K567" s="221"/>
      <c r="L567" s="221"/>
      <c r="M567" s="221"/>
      <c r="N567" s="144"/>
    </row>
    <row r="568" spans="5:14" s="121" customFormat="1" hidden="1">
      <c r="E568" s="88"/>
      <c r="F568" s="128"/>
      <c r="G568" s="56"/>
      <c r="H568" s="98"/>
      <c r="J568" s="221"/>
      <c r="K568" s="221"/>
      <c r="L568" s="221"/>
      <c r="M568" s="221"/>
      <c r="N568" s="144"/>
    </row>
    <row r="569" spans="5:14" s="121" customFormat="1" hidden="1">
      <c r="E569" s="88"/>
      <c r="F569" s="128"/>
      <c r="G569" s="56"/>
      <c r="H569" s="98"/>
      <c r="J569" s="221"/>
      <c r="K569" s="221"/>
      <c r="L569" s="221"/>
      <c r="M569" s="221"/>
      <c r="N569" s="144"/>
    </row>
    <row r="570" spans="5:14" s="121" customFormat="1" hidden="1">
      <c r="E570" s="88"/>
      <c r="F570" s="128"/>
      <c r="G570" s="56"/>
      <c r="H570" s="98"/>
      <c r="J570" s="221"/>
      <c r="K570" s="221"/>
      <c r="L570" s="221"/>
      <c r="M570" s="221"/>
      <c r="N570" s="144"/>
    </row>
    <row r="571" spans="5:14" s="121" customFormat="1" hidden="1">
      <c r="E571" s="88"/>
      <c r="F571" s="128"/>
      <c r="G571" s="56"/>
      <c r="H571" s="98"/>
      <c r="J571" s="221"/>
      <c r="K571" s="221"/>
      <c r="L571" s="221"/>
      <c r="M571" s="221"/>
      <c r="N571" s="144"/>
    </row>
    <row r="572" spans="5:14" s="121" customFormat="1" hidden="1">
      <c r="E572" s="88"/>
      <c r="F572" s="128"/>
      <c r="G572" s="56"/>
      <c r="H572" s="98"/>
      <c r="J572" s="221"/>
      <c r="K572" s="221"/>
      <c r="L572" s="221"/>
      <c r="M572" s="221"/>
      <c r="N572" s="144"/>
    </row>
    <row r="573" spans="5:14" s="121" customFormat="1" hidden="1">
      <c r="E573" s="88"/>
      <c r="F573" s="128"/>
      <c r="G573" s="56"/>
      <c r="H573" s="98"/>
      <c r="J573" s="221"/>
      <c r="K573" s="221"/>
      <c r="L573" s="221"/>
      <c r="M573" s="221"/>
      <c r="N573" s="144"/>
    </row>
    <row r="574" spans="5:14" s="121" customFormat="1" hidden="1">
      <c r="E574" s="88"/>
      <c r="F574" s="128"/>
      <c r="G574" s="56"/>
      <c r="H574" s="98"/>
      <c r="J574" s="221"/>
      <c r="K574" s="221"/>
      <c r="L574" s="221"/>
      <c r="M574" s="221"/>
      <c r="N574" s="144"/>
    </row>
    <row r="575" spans="5:14" s="121" customFormat="1" hidden="1">
      <c r="E575" s="88"/>
      <c r="F575" s="128"/>
      <c r="G575" s="56"/>
      <c r="H575" s="98"/>
      <c r="J575" s="221"/>
      <c r="K575" s="221"/>
      <c r="L575" s="221"/>
      <c r="M575" s="221"/>
      <c r="N575" s="144"/>
    </row>
    <row r="576" spans="5:14" s="121" customFormat="1" hidden="1">
      <c r="E576" s="88"/>
      <c r="F576" s="128"/>
      <c r="G576" s="56"/>
      <c r="H576" s="98"/>
      <c r="J576" s="221"/>
      <c r="K576" s="221"/>
      <c r="L576" s="221"/>
      <c r="M576" s="221"/>
      <c r="N576" s="144"/>
    </row>
    <row r="577" spans="5:14" s="121" customFormat="1" hidden="1">
      <c r="E577" s="88"/>
      <c r="F577" s="128"/>
      <c r="G577" s="56"/>
      <c r="H577" s="98"/>
      <c r="J577" s="221"/>
      <c r="K577" s="221"/>
      <c r="L577" s="221"/>
      <c r="M577" s="221"/>
      <c r="N577" s="144"/>
    </row>
    <row r="578" spans="5:14" s="121" customFormat="1" hidden="1">
      <c r="E578" s="88"/>
      <c r="F578" s="128"/>
      <c r="G578" s="56"/>
      <c r="H578" s="98"/>
      <c r="J578" s="221"/>
      <c r="K578" s="221"/>
      <c r="L578" s="221"/>
      <c r="M578" s="221"/>
      <c r="N578" s="144"/>
    </row>
    <row r="579" spans="5:14" s="121" customFormat="1" hidden="1">
      <c r="E579" s="88"/>
      <c r="F579" s="128"/>
      <c r="G579" s="56"/>
      <c r="H579" s="98"/>
      <c r="J579" s="221"/>
      <c r="K579" s="221"/>
      <c r="L579" s="221"/>
      <c r="M579" s="221"/>
      <c r="N579" s="144"/>
    </row>
    <row r="580" spans="5:14" s="121" customFormat="1" hidden="1">
      <c r="E580" s="88"/>
      <c r="F580" s="128"/>
      <c r="G580" s="56"/>
      <c r="H580" s="98"/>
      <c r="J580" s="221"/>
      <c r="K580" s="221"/>
      <c r="L580" s="221"/>
      <c r="M580" s="221"/>
      <c r="N580" s="144"/>
    </row>
    <row r="581" spans="5:14" s="121" customFormat="1" hidden="1">
      <c r="E581" s="88"/>
      <c r="F581" s="128"/>
      <c r="G581" s="56"/>
      <c r="H581" s="98"/>
      <c r="J581" s="221"/>
      <c r="K581" s="221"/>
      <c r="L581" s="221"/>
      <c r="M581" s="221"/>
      <c r="N581" s="144"/>
    </row>
    <row r="582" spans="5:14" s="121" customFormat="1" hidden="1">
      <c r="E582" s="88"/>
      <c r="F582" s="128"/>
      <c r="G582" s="56"/>
      <c r="H582" s="98"/>
      <c r="J582" s="221"/>
      <c r="K582" s="221"/>
      <c r="L582" s="221"/>
      <c r="M582" s="221"/>
      <c r="N582" s="144"/>
    </row>
    <row r="583" spans="5:14" s="121" customFormat="1" hidden="1">
      <c r="E583" s="88"/>
      <c r="F583" s="128"/>
      <c r="G583" s="56"/>
      <c r="H583" s="98"/>
      <c r="J583" s="221"/>
      <c r="K583" s="221"/>
      <c r="L583" s="221"/>
      <c r="M583" s="221"/>
      <c r="N583" s="144"/>
    </row>
    <row r="584" spans="5:14" s="121" customFormat="1" hidden="1">
      <c r="E584" s="88"/>
      <c r="F584" s="128"/>
      <c r="G584" s="56"/>
      <c r="H584" s="98"/>
      <c r="J584" s="221"/>
      <c r="K584" s="221"/>
      <c r="L584" s="221"/>
      <c r="M584" s="221"/>
      <c r="N584" s="144"/>
    </row>
    <row r="585" spans="5:14" s="121" customFormat="1" hidden="1">
      <c r="E585" s="88"/>
      <c r="F585" s="128"/>
      <c r="G585" s="56"/>
      <c r="H585" s="98"/>
      <c r="J585" s="221"/>
      <c r="K585" s="221"/>
      <c r="L585" s="221"/>
      <c r="M585" s="221"/>
      <c r="N585" s="144"/>
    </row>
    <row r="586" spans="5:14" s="121" customFormat="1" hidden="1">
      <c r="E586" s="88"/>
      <c r="F586" s="128"/>
      <c r="G586" s="56"/>
      <c r="H586" s="98"/>
      <c r="J586" s="221"/>
      <c r="K586" s="221"/>
      <c r="L586" s="221"/>
      <c r="M586" s="221"/>
      <c r="N586" s="144"/>
    </row>
    <row r="587" spans="5:14" s="121" customFormat="1" hidden="1">
      <c r="E587" s="88"/>
      <c r="F587" s="128"/>
      <c r="G587" s="56"/>
      <c r="H587" s="98"/>
      <c r="J587" s="221"/>
      <c r="K587" s="221"/>
      <c r="L587" s="221"/>
      <c r="M587" s="221"/>
      <c r="N587" s="144"/>
    </row>
    <row r="588" spans="5:14" s="121" customFormat="1" hidden="1">
      <c r="E588" s="88"/>
      <c r="F588" s="128"/>
      <c r="G588" s="56"/>
      <c r="H588" s="98"/>
      <c r="J588" s="221"/>
      <c r="K588" s="221"/>
      <c r="L588" s="221"/>
      <c r="M588" s="221"/>
      <c r="N588" s="144"/>
    </row>
    <row r="589" spans="5:14" s="121" customFormat="1" hidden="1">
      <c r="E589" s="88"/>
      <c r="F589" s="128"/>
      <c r="G589" s="56"/>
      <c r="H589" s="98"/>
      <c r="J589" s="221"/>
      <c r="K589" s="221"/>
      <c r="L589" s="221"/>
      <c r="M589" s="221"/>
      <c r="N589" s="144"/>
    </row>
    <row r="590" spans="5:14" s="121" customFormat="1" hidden="1">
      <c r="E590" s="88"/>
      <c r="F590" s="128"/>
      <c r="G590" s="56"/>
      <c r="H590" s="98"/>
      <c r="J590" s="221"/>
      <c r="K590" s="221"/>
      <c r="L590" s="221"/>
      <c r="M590" s="221"/>
      <c r="N590" s="144"/>
    </row>
    <row r="591" spans="5:14" s="121" customFormat="1" hidden="1">
      <c r="E591" s="88"/>
      <c r="F591" s="128"/>
      <c r="G591" s="56"/>
      <c r="H591" s="98"/>
      <c r="J591" s="221"/>
      <c r="K591" s="221"/>
      <c r="L591" s="221"/>
      <c r="M591" s="221"/>
      <c r="N591" s="144"/>
    </row>
    <row r="592" spans="5:14" s="121" customFormat="1" hidden="1">
      <c r="E592" s="88"/>
      <c r="F592" s="128"/>
      <c r="G592" s="56"/>
      <c r="H592" s="98"/>
      <c r="J592" s="221"/>
      <c r="K592" s="221"/>
      <c r="L592" s="221"/>
      <c r="M592" s="221"/>
      <c r="N592" s="144"/>
    </row>
    <row r="593" spans="5:14" s="121" customFormat="1" hidden="1">
      <c r="E593" s="88"/>
      <c r="F593" s="128"/>
      <c r="G593" s="56"/>
      <c r="H593" s="98"/>
      <c r="J593" s="221"/>
      <c r="K593" s="221"/>
      <c r="L593" s="221"/>
      <c r="M593" s="221"/>
      <c r="N593" s="144"/>
    </row>
    <row r="594" spans="5:14" s="121" customFormat="1" hidden="1">
      <c r="E594" s="88"/>
      <c r="F594" s="128"/>
      <c r="G594" s="56"/>
      <c r="H594" s="98"/>
      <c r="J594" s="221"/>
      <c r="K594" s="221"/>
      <c r="L594" s="221"/>
      <c r="M594" s="221"/>
      <c r="N594" s="144"/>
    </row>
    <row r="595" spans="5:14" s="121" customFormat="1" hidden="1">
      <c r="E595" s="88"/>
      <c r="F595" s="128"/>
      <c r="G595" s="56"/>
      <c r="H595" s="98"/>
      <c r="J595" s="221"/>
      <c r="K595" s="221"/>
      <c r="L595" s="221"/>
      <c r="M595" s="221"/>
      <c r="N595" s="144"/>
    </row>
    <row r="596" spans="5:14" s="121" customFormat="1" hidden="1">
      <c r="E596" s="88"/>
      <c r="F596" s="128"/>
      <c r="G596" s="56"/>
      <c r="H596" s="98"/>
      <c r="J596" s="221"/>
      <c r="K596" s="221"/>
      <c r="L596" s="221"/>
      <c r="M596" s="221"/>
      <c r="N596" s="144"/>
    </row>
    <row r="597" spans="5:14" s="121" customFormat="1" hidden="1">
      <c r="E597" s="88"/>
      <c r="F597" s="128"/>
      <c r="G597" s="56"/>
      <c r="H597" s="98"/>
      <c r="J597" s="221"/>
      <c r="K597" s="221"/>
      <c r="L597" s="221"/>
      <c r="M597" s="221"/>
      <c r="N597" s="144"/>
    </row>
    <row r="598" spans="5:14" s="121" customFormat="1" hidden="1">
      <c r="E598" s="88"/>
      <c r="F598" s="128"/>
      <c r="G598" s="56"/>
      <c r="H598" s="98"/>
      <c r="J598" s="221"/>
      <c r="K598" s="221"/>
      <c r="L598" s="221"/>
      <c r="M598" s="221"/>
      <c r="N598" s="144"/>
    </row>
    <row r="599" spans="5:14" s="121" customFormat="1" hidden="1">
      <c r="E599" s="88"/>
      <c r="F599" s="128"/>
      <c r="G599" s="56"/>
      <c r="H599" s="98"/>
      <c r="J599" s="221"/>
      <c r="K599" s="221"/>
      <c r="L599" s="221"/>
      <c r="M599" s="221"/>
      <c r="N599" s="144"/>
    </row>
    <row r="600" spans="5:14" s="121" customFormat="1" hidden="1">
      <c r="E600" s="88"/>
      <c r="F600" s="128"/>
      <c r="G600" s="56"/>
      <c r="H600" s="98"/>
      <c r="J600" s="221"/>
      <c r="K600" s="221"/>
      <c r="L600" s="221"/>
      <c r="M600" s="221"/>
      <c r="N600" s="144"/>
    </row>
    <row r="601" spans="5:14" s="121" customFormat="1" hidden="1">
      <c r="E601" s="88"/>
      <c r="F601" s="128"/>
      <c r="G601" s="56"/>
      <c r="H601" s="98"/>
      <c r="J601" s="221"/>
      <c r="K601" s="221"/>
      <c r="L601" s="221"/>
      <c r="M601" s="221"/>
      <c r="N601" s="144"/>
    </row>
    <row r="602" spans="5:14" s="121" customFormat="1" hidden="1">
      <c r="E602" s="88"/>
      <c r="F602" s="128"/>
      <c r="G602" s="56"/>
      <c r="H602" s="98"/>
      <c r="J602" s="221"/>
      <c r="K602" s="221"/>
      <c r="L602" s="221"/>
      <c r="M602" s="221"/>
      <c r="N602" s="144"/>
    </row>
    <row r="603" spans="5:14" s="121" customFormat="1" hidden="1">
      <c r="E603" s="88"/>
      <c r="F603" s="128"/>
      <c r="G603" s="56"/>
      <c r="H603" s="98"/>
      <c r="J603" s="221"/>
      <c r="K603" s="221"/>
      <c r="L603" s="221"/>
      <c r="M603" s="221"/>
      <c r="N603" s="144"/>
    </row>
    <row r="604" spans="5:14" s="121" customFormat="1" hidden="1">
      <c r="E604" s="88"/>
      <c r="F604" s="128"/>
      <c r="G604" s="56"/>
      <c r="H604" s="98"/>
      <c r="J604" s="221"/>
      <c r="K604" s="221"/>
      <c r="L604" s="221"/>
      <c r="M604" s="221"/>
      <c r="N604" s="144"/>
    </row>
    <row r="605" spans="5:14" s="121" customFormat="1" hidden="1">
      <c r="E605" s="88"/>
      <c r="F605" s="128"/>
      <c r="G605" s="56"/>
      <c r="H605" s="98"/>
      <c r="J605" s="221"/>
      <c r="K605" s="221"/>
      <c r="L605" s="221"/>
      <c r="M605" s="221"/>
      <c r="N605" s="144"/>
    </row>
    <row r="606" spans="5:14" s="121" customFormat="1" hidden="1">
      <c r="E606" s="88"/>
      <c r="F606" s="128"/>
      <c r="G606" s="56"/>
      <c r="H606" s="98"/>
      <c r="J606" s="221"/>
      <c r="K606" s="221"/>
      <c r="L606" s="221"/>
      <c r="M606" s="221"/>
      <c r="N606" s="144"/>
    </row>
    <row r="607" spans="5:14" s="121" customFormat="1" hidden="1">
      <c r="E607" s="88"/>
      <c r="F607" s="128"/>
      <c r="G607" s="56"/>
      <c r="H607" s="98"/>
      <c r="J607" s="221"/>
      <c r="K607" s="221"/>
      <c r="L607" s="221"/>
      <c r="M607" s="221"/>
      <c r="N607" s="144"/>
    </row>
    <row r="608" spans="5:14" s="121" customFormat="1" hidden="1">
      <c r="E608" s="88"/>
      <c r="F608" s="128"/>
      <c r="G608" s="56"/>
      <c r="H608" s="98"/>
      <c r="J608" s="221"/>
      <c r="K608" s="221"/>
      <c r="L608" s="221"/>
      <c r="M608" s="221"/>
      <c r="N608" s="144"/>
    </row>
    <row r="609" spans="5:14" s="121" customFormat="1" hidden="1">
      <c r="E609" s="88"/>
      <c r="F609" s="128"/>
      <c r="G609" s="56"/>
      <c r="H609" s="98"/>
      <c r="J609" s="221"/>
      <c r="K609" s="221"/>
      <c r="L609" s="221"/>
      <c r="M609" s="221"/>
      <c r="N609" s="144"/>
    </row>
    <row r="610" spans="5:14" s="121" customFormat="1" hidden="1">
      <c r="E610" s="88"/>
      <c r="F610" s="128"/>
      <c r="G610" s="56"/>
      <c r="H610" s="98"/>
      <c r="J610" s="221"/>
      <c r="K610" s="221"/>
      <c r="L610" s="221"/>
      <c r="M610" s="221"/>
      <c r="N610" s="144"/>
    </row>
    <row r="611" spans="5:14" s="121" customFormat="1" hidden="1">
      <c r="E611" s="88"/>
      <c r="F611" s="128"/>
      <c r="G611" s="56"/>
      <c r="H611" s="98"/>
      <c r="J611" s="221"/>
      <c r="K611" s="221"/>
      <c r="L611" s="221"/>
      <c r="M611" s="221"/>
      <c r="N611" s="144"/>
    </row>
    <row r="612" spans="5:14" s="121" customFormat="1" hidden="1">
      <c r="E612" s="88"/>
      <c r="F612" s="128"/>
      <c r="G612" s="56"/>
      <c r="H612" s="98"/>
      <c r="J612" s="221"/>
      <c r="K612" s="221"/>
      <c r="L612" s="221"/>
      <c r="M612" s="221"/>
      <c r="N612" s="144"/>
    </row>
    <row r="613" spans="5:14" s="121" customFormat="1" hidden="1">
      <c r="E613" s="88"/>
      <c r="F613" s="128"/>
      <c r="G613" s="56"/>
      <c r="H613" s="98"/>
      <c r="J613" s="221"/>
      <c r="K613" s="221"/>
      <c r="L613" s="221"/>
      <c r="M613" s="221"/>
      <c r="N613" s="144"/>
    </row>
    <row r="614" spans="5:14" s="121" customFormat="1" hidden="1">
      <c r="E614" s="88"/>
      <c r="F614" s="128"/>
      <c r="G614" s="56"/>
      <c r="H614" s="98"/>
      <c r="J614" s="221"/>
      <c r="K614" s="221"/>
      <c r="L614" s="221"/>
      <c r="M614" s="221"/>
      <c r="N614" s="144"/>
    </row>
    <row r="615" spans="5:14" s="121" customFormat="1" hidden="1">
      <c r="E615" s="88"/>
      <c r="F615" s="128"/>
      <c r="G615" s="56"/>
      <c r="H615" s="98"/>
      <c r="J615" s="221"/>
      <c r="K615" s="221"/>
      <c r="L615" s="221"/>
      <c r="M615" s="221"/>
      <c r="N615" s="144"/>
    </row>
    <row r="616" spans="5:14" s="121" customFormat="1" hidden="1">
      <c r="E616" s="88"/>
      <c r="F616" s="128"/>
      <c r="G616" s="56"/>
      <c r="H616" s="98"/>
      <c r="J616" s="221"/>
      <c r="K616" s="221"/>
      <c r="L616" s="221"/>
      <c r="M616" s="221"/>
      <c r="N616" s="144"/>
    </row>
    <row r="617" spans="5:14" s="121" customFormat="1" hidden="1">
      <c r="E617" s="88"/>
      <c r="F617" s="128"/>
      <c r="G617" s="56"/>
      <c r="H617" s="98"/>
      <c r="J617" s="221"/>
      <c r="K617" s="221"/>
      <c r="L617" s="221"/>
      <c r="M617" s="221"/>
      <c r="N617" s="144"/>
    </row>
    <row r="618" spans="5:14" s="121" customFormat="1" hidden="1">
      <c r="E618" s="88"/>
      <c r="F618" s="128"/>
      <c r="G618" s="56"/>
      <c r="H618" s="98"/>
      <c r="J618" s="221"/>
      <c r="K618" s="221"/>
      <c r="L618" s="221"/>
      <c r="M618" s="221"/>
      <c r="N618" s="144"/>
    </row>
    <row r="619" spans="5:14" s="121" customFormat="1" hidden="1">
      <c r="E619" s="88"/>
      <c r="F619" s="128"/>
      <c r="G619" s="56"/>
      <c r="H619" s="98"/>
      <c r="J619" s="221"/>
      <c r="K619" s="221"/>
      <c r="L619" s="221"/>
      <c r="M619" s="221"/>
      <c r="N619" s="144"/>
    </row>
    <row r="620" spans="5:14" s="121" customFormat="1" hidden="1">
      <c r="E620" s="88"/>
      <c r="F620" s="128"/>
      <c r="G620" s="56"/>
      <c r="H620" s="98"/>
      <c r="J620" s="221"/>
      <c r="K620" s="221"/>
      <c r="L620" s="221"/>
      <c r="M620" s="221"/>
      <c r="N620" s="144"/>
    </row>
    <row r="621" spans="5:14" s="121" customFormat="1" hidden="1">
      <c r="E621" s="88"/>
      <c r="F621" s="128"/>
      <c r="G621" s="56"/>
      <c r="H621" s="98"/>
      <c r="J621" s="221"/>
      <c r="K621" s="221"/>
      <c r="L621" s="221"/>
      <c r="M621" s="221"/>
      <c r="N621" s="144"/>
    </row>
    <row r="622" spans="5:14" s="121" customFormat="1" hidden="1">
      <c r="E622" s="88"/>
      <c r="F622" s="128"/>
      <c r="G622" s="56"/>
      <c r="H622" s="98"/>
      <c r="J622" s="221"/>
      <c r="K622" s="221"/>
      <c r="L622" s="221"/>
      <c r="M622" s="221"/>
      <c r="N622" s="144"/>
    </row>
    <row r="623" spans="5:14" s="121" customFormat="1" hidden="1">
      <c r="E623" s="88"/>
      <c r="F623" s="128"/>
      <c r="G623" s="56"/>
      <c r="H623" s="98"/>
      <c r="J623" s="221"/>
      <c r="K623" s="221"/>
      <c r="L623" s="221"/>
      <c r="M623" s="221"/>
      <c r="N623" s="144"/>
    </row>
    <row r="624" spans="5:14" s="121" customFormat="1" hidden="1">
      <c r="E624" s="88"/>
      <c r="F624" s="128"/>
      <c r="G624" s="56"/>
      <c r="H624" s="98"/>
      <c r="J624" s="221"/>
      <c r="K624" s="221"/>
      <c r="L624" s="221"/>
      <c r="M624" s="221"/>
      <c r="N624" s="144"/>
    </row>
    <row r="625" spans="5:14" s="121" customFormat="1" hidden="1">
      <c r="E625" s="88"/>
      <c r="F625" s="128"/>
      <c r="G625" s="56"/>
      <c r="H625" s="98"/>
      <c r="J625" s="221"/>
      <c r="K625" s="221"/>
      <c r="L625" s="221"/>
      <c r="M625" s="221"/>
      <c r="N625" s="144"/>
    </row>
    <row r="626" spans="5:14" s="121" customFormat="1" hidden="1">
      <c r="E626" s="88"/>
      <c r="F626" s="128"/>
      <c r="G626" s="56"/>
      <c r="H626" s="98"/>
      <c r="J626" s="221"/>
      <c r="K626" s="221"/>
      <c r="L626" s="221"/>
      <c r="M626" s="221"/>
      <c r="N626" s="144"/>
    </row>
    <row r="627" spans="5:14" s="121" customFormat="1" hidden="1">
      <c r="E627" s="88"/>
      <c r="F627" s="128"/>
      <c r="G627" s="56"/>
      <c r="H627" s="98"/>
      <c r="J627" s="221"/>
      <c r="K627" s="221"/>
      <c r="L627" s="221"/>
      <c r="M627" s="221"/>
      <c r="N627" s="144"/>
    </row>
    <row r="628" spans="5:14" s="121" customFormat="1" hidden="1">
      <c r="E628" s="88"/>
      <c r="F628" s="128"/>
      <c r="G628" s="56"/>
      <c r="H628" s="98"/>
      <c r="J628" s="221"/>
      <c r="K628" s="221"/>
      <c r="L628" s="221"/>
      <c r="M628" s="221"/>
      <c r="N628" s="144"/>
    </row>
    <row r="629" spans="5:14" s="121" customFormat="1" hidden="1">
      <c r="E629" s="88"/>
      <c r="F629" s="128"/>
      <c r="G629" s="56"/>
      <c r="H629" s="98"/>
      <c r="J629" s="221"/>
      <c r="K629" s="221"/>
      <c r="L629" s="221"/>
      <c r="M629" s="221"/>
      <c r="N629" s="144"/>
    </row>
    <row r="630" spans="5:14" s="121" customFormat="1" hidden="1">
      <c r="E630" s="88"/>
      <c r="F630" s="128"/>
      <c r="G630" s="56"/>
      <c r="H630" s="98"/>
      <c r="J630" s="221"/>
      <c r="K630" s="221"/>
      <c r="L630" s="221"/>
      <c r="M630" s="221"/>
      <c r="N630" s="144"/>
    </row>
    <row r="631" spans="5:14" s="121" customFormat="1" hidden="1">
      <c r="E631" s="88"/>
      <c r="F631" s="128"/>
      <c r="G631" s="56"/>
      <c r="H631" s="98"/>
      <c r="J631" s="221"/>
      <c r="K631" s="221"/>
      <c r="L631" s="221"/>
      <c r="M631" s="221"/>
      <c r="N631" s="144"/>
    </row>
    <row r="632" spans="5:14" s="121" customFormat="1" hidden="1">
      <c r="E632" s="88"/>
      <c r="F632" s="128"/>
      <c r="G632" s="56"/>
      <c r="H632" s="98"/>
      <c r="J632" s="221"/>
      <c r="K632" s="221"/>
      <c r="L632" s="221"/>
      <c r="M632" s="221"/>
      <c r="N632" s="144"/>
    </row>
    <row r="633" spans="5:14" s="121" customFormat="1" hidden="1">
      <c r="E633" s="88"/>
      <c r="F633" s="128"/>
      <c r="G633" s="56"/>
      <c r="H633" s="98"/>
      <c r="J633" s="221"/>
      <c r="K633" s="221"/>
      <c r="L633" s="221"/>
      <c r="M633" s="221"/>
      <c r="N633" s="144"/>
    </row>
    <row r="634" spans="5:14" s="121" customFormat="1" hidden="1">
      <c r="E634" s="88"/>
      <c r="F634" s="128"/>
      <c r="G634" s="56"/>
      <c r="H634" s="98"/>
      <c r="J634" s="221"/>
      <c r="K634" s="221"/>
      <c r="L634" s="221"/>
      <c r="M634" s="221"/>
      <c r="N634" s="144"/>
    </row>
    <row r="635" spans="5:14" s="121" customFormat="1" hidden="1">
      <c r="E635" s="88"/>
      <c r="F635" s="128"/>
      <c r="G635" s="56"/>
      <c r="H635" s="98"/>
      <c r="J635" s="221"/>
      <c r="K635" s="221"/>
      <c r="L635" s="221"/>
      <c r="M635" s="221"/>
      <c r="N635" s="144"/>
    </row>
    <row r="636" spans="5:14" s="121" customFormat="1" hidden="1">
      <c r="E636" s="88"/>
      <c r="F636" s="128"/>
      <c r="G636" s="56"/>
      <c r="H636" s="98"/>
      <c r="J636" s="221"/>
      <c r="K636" s="221"/>
      <c r="L636" s="221"/>
      <c r="M636" s="221"/>
      <c r="N636" s="144"/>
    </row>
    <row r="637" spans="5:14" s="121" customFormat="1" hidden="1">
      <c r="E637" s="88"/>
      <c r="F637" s="128"/>
      <c r="G637" s="56"/>
      <c r="H637" s="98"/>
      <c r="J637" s="221"/>
      <c r="K637" s="221"/>
      <c r="L637" s="221"/>
      <c r="M637" s="221"/>
      <c r="N637" s="144"/>
    </row>
    <row r="638" spans="5:14" s="121" customFormat="1" hidden="1">
      <c r="E638" s="88"/>
      <c r="F638" s="128"/>
      <c r="G638" s="56"/>
      <c r="H638" s="98"/>
      <c r="J638" s="221"/>
      <c r="K638" s="221"/>
      <c r="L638" s="221"/>
      <c r="M638" s="221"/>
      <c r="N638" s="144"/>
    </row>
    <row r="639" spans="5:14" s="121" customFormat="1" hidden="1">
      <c r="E639" s="88"/>
      <c r="F639" s="128"/>
      <c r="G639" s="56"/>
      <c r="H639" s="98"/>
      <c r="J639" s="221"/>
      <c r="K639" s="221"/>
      <c r="L639" s="221"/>
      <c r="M639" s="221"/>
      <c r="N639" s="144"/>
    </row>
    <row r="640" spans="5:14" s="121" customFormat="1" hidden="1">
      <c r="E640" s="88"/>
      <c r="F640" s="128"/>
      <c r="G640" s="56"/>
      <c r="H640" s="98"/>
      <c r="J640" s="221"/>
      <c r="K640" s="221"/>
      <c r="L640" s="221"/>
      <c r="M640" s="221"/>
      <c r="N640" s="144"/>
    </row>
    <row r="641" spans="5:14" s="121" customFormat="1" hidden="1">
      <c r="E641" s="88"/>
      <c r="F641" s="128"/>
      <c r="G641" s="56"/>
      <c r="H641" s="98"/>
      <c r="J641" s="221"/>
      <c r="K641" s="221"/>
      <c r="L641" s="221"/>
      <c r="M641" s="221"/>
      <c r="N641" s="144"/>
    </row>
    <row r="642" spans="5:14" s="121" customFormat="1" hidden="1">
      <c r="E642" s="88"/>
      <c r="F642" s="128"/>
      <c r="G642" s="56"/>
      <c r="H642" s="98"/>
      <c r="J642" s="221"/>
      <c r="K642" s="221"/>
      <c r="L642" s="221"/>
      <c r="M642" s="221"/>
      <c r="N642" s="144"/>
    </row>
    <row r="643" spans="5:14" s="121" customFormat="1" hidden="1">
      <c r="E643" s="88"/>
      <c r="F643" s="128"/>
      <c r="G643" s="56"/>
      <c r="H643" s="98"/>
      <c r="J643" s="221"/>
      <c r="K643" s="221"/>
      <c r="L643" s="221"/>
      <c r="M643" s="221"/>
      <c r="N643" s="144"/>
    </row>
    <row r="644" spans="5:14" s="121" customFormat="1" hidden="1">
      <c r="E644" s="88"/>
      <c r="F644" s="128"/>
      <c r="G644" s="56"/>
      <c r="H644" s="98"/>
      <c r="J644" s="221"/>
      <c r="K644" s="221"/>
      <c r="L644" s="221"/>
      <c r="M644" s="221"/>
      <c r="N644" s="144"/>
    </row>
    <row r="645" spans="5:14" s="121" customFormat="1" hidden="1">
      <c r="E645" s="88"/>
      <c r="F645" s="128"/>
      <c r="G645" s="56"/>
      <c r="H645" s="98"/>
      <c r="J645" s="221"/>
      <c r="K645" s="221"/>
      <c r="L645" s="221"/>
      <c r="M645" s="221"/>
      <c r="N645" s="144"/>
    </row>
    <row r="646" spans="5:14" s="121" customFormat="1" hidden="1">
      <c r="E646" s="88"/>
      <c r="F646" s="128"/>
      <c r="G646" s="56"/>
      <c r="H646" s="98"/>
      <c r="J646" s="221"/>
      <c r="K646" s="221"/>
      <c r="L646" s="221"/>
      <c r="M646" s="221"/>
      <c r="N646" s="144"/>
    </row>
    <row r="647" spans="5:14" s="121" customFormat="1" hidden="1">
      <c r="E647" s="88"/>
      <c r="F647" s="128"/>
      <c r="G647" s="56"/>
      <c r="H647" s="98"/>
      <c r="J647" s="221"/>
      <c r="K647" s="221"/>
      <c r="L647" s="221"/>
      <c r="M647" s="221"/>
      <c r="N647" s="144"/>
    </row>
    <row r="648" spans="5:14" s="121" customFormat="1" hidden="1">
      <c r="E648" s="88"/>
      <c r="F648" s="128"/>
      <c r="G648" s="56"/>
      <c r="H648" s="98"/>
      <c r="J648" s="221"/>
      <c r="K648" s="221"/>
      <c r="L648" s="221"/>
      <c r="M648" s="221"/>
      <c r="N648" s="144"/>
    </row>
    <row r="649" spans="5:14" s="121" customFormat="1" hidden="1">
      <c r="E649" s="88"/>
      <c r="F649" s="128"/>
      <c r="G649" s="56"/>
      <c r="H649" s="98"/>
      <c r="J649" s="221"/>
      <c r="K649" s="221"/>
      <c r="L649" s="221"/>
      <c r="M649" s="221"/>
      <c r="N649" s="144"/>
    </row>
    <row r="650" spans="5:14" s="121" customFormat="1" hidden="1">
      <c r="E650" s="88"/>
      <c r="F650" s="128"/>
      <c r="G650" s="56"/>
      <c r="H650" s="98"/>
      <c r="J650" s="221"/>
      <c r="K650" s="221"/>
      <c r="L650" s="221"/>
      <c r="M650" s="221"/>
      <c r="N650" s="144"/>
    </row>
    <row r="651" spans="5:14" s="121" customFormat="1" hidden="1">
      <c r="E651" s="88"/>
      <c r="F651" s="128"/>
      <c r="G651" s="56"/>
      <c r="H651" s="98"/>
      <c r="J651" s="221"/>
      <c r="K651" s="221"/>
      <c r="L651" s="221"/>
      <c r="M651" s="221"/>
      <c r="N651" s="144"/>
    </row>
    <row r="652" spans="5:14" s="121" customFormat="1" hidden="1">
      <c r="E652" s="88"/>
      <c r="F652" s="128"/>
      <c r="G652" s="56"/>
      <c r="H652" s="98"/>
      <c r="J652" s="221"/>
      <c r="K652" s="221"/>
      <c r="L652" s="221"/>
      <c r="M652" s="221"/>
      <c r="N652" s="144"/>
    </row>
    <row r="653" spans="5:14" s="121" customFormat="1" hidden="1">
      <c r="E653" s="88"/>
      <c r="F653" s="128"/>
      <c r="G653" s="56"/>
      <c r="H653" s="98"/>
      <c r="J653" s="221"/>
      <c r="K653" s="221"/>
      <c r="L653" s="221"/>
      <c r="M653" s="221"/>
      <c r="N653" s="144"/>
    </row>
    <row r="654" spans="5:14" s="121" customFormat="1" hidden="1">
      <c r="E654" s="88"/>
      <c r="F654" s="128"/>
      <c r="G654" s="56"/>
      <c r="H654" s="98"/>
      <c r="J654" s="221"/>
      <c r="K654" s="221"/>
      <c r="L654" s="221"/>
      <c r="M654" s="221"/>
      <c r="N654" s="144"/>
    </row>
    <row r="655" spans="5:14" s="121" customFormat="1" hidden="1">
      <c r="E655" s="88"/>
      <c r="F655" s="128"/>
      <c r="G655" s="56"/>
      <c r="H655" s="98"/>
      <c r="J655" s="221"/>
      <c r="K655" s="221"/>
      <c r="L655" s="221"/>
      <c r="M655" s="221"/>
      <c r="N655" s="144"/>
    </row>
    <row r="656" spans="5:14" s="121" customFormat="1" hidden="1">
      <c r="E656" s="88"/>
      <c r="F656" s="128"/>
      <c r="G656" s="56"/>
      <c r="H656" s="98"/>
      <c r="J656" s="221"/>
      <c r="K656" s="221"/>
      <c r="L656" s="221"/>
      <c r="M656" s="221"/>
      <c r="N656" s="144"/>
    </row>
    <row r="657" spans="5:14" s="121" customFormat="1" hidden="1">
      <c r="E657" s="88"/>
      <c r="F657" s="128"/>
      <c r="G657" s="56"/>
      <c r="H657" s="98"/>
      <c r="J657" s="221"/>
      <c r="K657" s="221"/>
      <c r="L657" s="221"/>
      <c r="M657" s="221"/>
      <c r="N657" s="144"/>
    </row>
    <row r="658" spans="5:14" s="121" customFormat="1" hidden="1">
      <c r="E658" s="88"/>
      <c r="F658" s="128"/>
      <c r="G658" s="56"/>
      <c r="H658" s="98"/>
      <c r="J658" s="221"/>
      <c r="K658" s="221"/>
      <c r="L658" s="221"/>
      <c r="M658" s="221"/>
      <c r="N658" s="144"/>
    </row>
    <row r="659" spans="5:14" s="121" customFormat="1" hidden="1">
      <c r="E659" s="88"/>
      <c r="F659" s="128"/>
      <c r="G659" s="56"/>
      <c r="H659" s="98"/>
      <c r="J659" s="221"/>
      <c r="K659" s="221"/>
      <c r="L659" s="221"/>
      <c r="M659" s="221"/>
      <c r="N659" s="144"/>
    </row>
    <row r="660" spans="5:14" s="121" customFormat="1" hidden="1">
      <c r="E660" s="88"/>
      <c r="F660" s="128"/>
      <c r="G660" s="56"/>
      <c r="H660" s="98"/>
      <c r="J660" s="221"/>
      <c r="K660" s="221"/>
      <c r="L660" s="221"/>
      <c r="M660" s="221"/>
      <c r="N660" s="144"/>
    </row>
    <row r="661" spans="5:14" s="121" customFormat="1" hidden="1">
      <c r="E661" s="88"/>
      <c r="F661" s="128"/>
      <c r="G661" s="56"/>
      <c r="H661" s="98"/>
      <c r="J661" s="221"/>
      <c r="K661" s="221"/>
      <c r="L661" s="221"/>
      <c r="M661" s="221"/>
      <c r="N661" s="144"/>
    </row>
    <row r="662" spans="5:14" s="121" customFormat="1" hidden="1">
      <c r="E662" s="88"/>
      <c r="F662" s="128"/>
      <c r="G662" s="56"/>
      <c r="H662" s="98"/>
      <c r="J662" s="221"/>
      <c r="K662" s="221"/>
      <c r="L662" s="221"/>
      <c r="M662" s="221"/>
      <c r="N662" s="144"/>
    </row>
    <row r="663" spans="5:14" s="121" customFormat="1" hidden="1">
      <c r="E663" s="88"/>
      <c r="F663" s="128"/>
      <c r="G663" s="56"/>
      <c r="H663" s="98"/>
      <c r="J663" s="221"/>
      <c r="K663" s="221"/>
      <c r="L663" s="221"/>
      <c r="M663" s="221"/>
      <c r="N663" s="144"/>
    </row>
    <row r="664" spans="5:14" s="121" customFormat="1" hidden="1">
      <c r="E664" s="88"/>
      <c r="F664" s="128"/>
      <c r="G664" s="56"/>
      <c r="H664" s="98"/>
      <c r="J664" s="221"/>
      <c r="K664" s="221"/>
      <c r="L664" s="221"/>
      <c r="M664" s="221"/>
      <c r="N664" s="144"/>
    </row>
    <row r="665" spans="5:14" s="121" customFormat="1" hidden="1">
      <c r="E665" s="88"/>
      <c r="F665" s="128"/>
      <c r="G665" s="56"/>
      <c r="H665" s="98"/>
      <c r="J665" s="221"/>
      <c r="K665" s="221"/>
      <c r="L665" s="221"/>
      <c r="M665" s="221"/>
      <c r="N665" s="144"/>
    </row>
    <row r="666" spans="5:14" s="121" customFormat="1" hidden="1">
      <c r="E666" s="88"/>
      <c r="F666" s="128"/>
      <c r="G666" s="56"/>
      <c r="H666" s="98"/>
      <c r="J666" s="221"/>
      <c r="K666" s="221"/>
      <c r="L666" s="221"/>
      <c r="M666" s="221"/>
      <c r="N666" s="144"/>
    </row>
    <row r="667" spans="5:14" s="121" customFormat="1" hidden="1">
      <c r="E667" s="88"/>
      <c r="F667" s="128"/>
      <c r="G667" s="56"/>
      <c r="H667" s="98"/>
      <c r="J667" s="221"/>
      <c r="K667" s="221"/>
      <c r="L667" s="221"/>
      <c r="M667" s="221"/>
      <c r="N667" s="144"/>
    </row>
    <row r="668" spans="5:14" s="121" customFormat="1" hidden="1">
      <c r="E668" s="88"/>
      <c r="F668" s="128"/>
      <c r="G668" s="56"/>
      <c r="H668" s="98"/>
      <c r="J668" s="221"/>
      <c r="K668" s="221"/>
      <c r="L668" s="221"/>
      <c r="M668" s="221"/>
      <c r="N668" s="144"/>
    </row>
    <row r="669" spans="5:14" s="121" customFormat="1" hidden="1">
      <c r="E669" s="88"/>
      <c r="F669" s="128"/>
      <c r="G669" s="56"/>
      <c r="H669" s="98"/>
      <c r="J669" s="221"/>
      <c r="K669" s="221"/>
      <c r="L669" s="221"/>
      <c r="M669" s="221"/>
      <c r="N669" s="144"/>
    </row>
    <row r="670" spans="5:14" s="121" customFormat="1" hidden="1">
      <c r="E670" s="88"/>
      <c r="F670" s="128"/>
      <c r="G670" s="56"/>
      <c r="H670" s="98"/>
      <c r="J670" s="221"/>
      <c r="K670" s="221"/>
      <c r="L670" s="221"/>
      <c r="M670" s="221"/>
      <c r="N670" s="144"/>
    </row>
    <row r="671" spans="5:14" s="121" customFormat="1" hidden="1">
      <c r="E671" s="88"/>
      <c r="F671" s="128"/>
      <c r="G671" s="56"/>
      <c r="H671" s="98"/>
      <c r="J671" s="221"/>
      <c r="K671" s="221"/>
      <c r="L671" s="221"/>
      <c r="M671" s="221"/>
      <c r="N671" s="144"/>
    </row>
    <row r="672" spans="5:14" s="121" customFormat="1" hidden="1">
      <c r="E672" s="88"/>
      <c r="F672" s="128"/>
      <c r="G672" s="56"/>
      <c r="H672" s="98"/>
      <c r="J672" s="221"/>
      <c r="K672" s="221"/>
      <c r="L672" s="221"/>
      <c r="M672" s="221"/>
      <c r="N672" s="144"/>
    </row>
    <row r="673" spans="5:14" s="121" customFormat="1" hidden="1">
      <c r="E673" s="88"/>
      <c r="F673" s="128"/>
      <c r="G673" s="56"/>
      <c r="H673" s="98"/>
      <c r="J673" s="221"/>
      <c r="K673" s="221"/>
      <c r="L673" s="221"/>
      <c r="M673" s="221"/>
      <c r="N673" s="144"/>
    </row>
    <row r="674" spans="5:14" s="121" customFormat="1" hidden="1">
      <c r="E674" s="88"/>
      <c r="F674" s="128"/>
      <c r="G674" s="56"/>
      <c r="H674" s="98"/>
      <c r="J674" s="221"/>
      <c r="K674" s="221"/>
      <c r="L674" s="221"/>
      <c r="M674" s="221"/>
      <c r="N674" s="144"/>
    </row>
    <row r="675" spans="5:14" s="121" customFormat="1" hidden="1">
      <c r="E675" s="88"/>
      <c r="F675" s="128"/>
      <c r="G675" s="56"/>
      <c r="H675" s="98"/>
      <c r="J675" s="221"/>
      <c r="K675" s="221"/>
      <c r="L675" s="221"/>
      <c r="M675" s="221"/>
      <c r="N675" s="144"/>
    </row>
    <row r="676" spans="5:14" s="121" customFormat="1" hidden="1">
      <c r="E676" s="88"/>
      <c r="F676" s="128"/>
      <c r="G676" s="56"/>
      <c r="H676" s="98"/>
      <c r="J676" s="221"/>
      <c r="K676" s="221"/>
      <c r="L676" s="221"/>
      <c r="M676" s="221"/>
      <c r="N676" s="144"/>
    </row>
    <row r="677" spans="5:14" s="121" customFormat="1" hidden="1">
      <c r="E677" s="88"/>
      <c r="F677" s="128"/>
      <c r="G677" s="56"/>
      <c r="H677" s="98"/>
      <c r="J677" s="221"/>
      <c r="K677" s="221"/>
      <c r="L677" s="221"/>
      <c r="M677" s="221"/>
      <c r="N677" s="144"/>
    </row>
    <row r="678" spans="5:14" s="121" customFormat="1" hidden="1">
      <c r="E678" s="88"/>
      <c r="F678" s="128"/>
      <c r="G678" s="56"/>
      <c r="H678" s="98"/>
      <c r="J678" s="221"/>
      <c r="K678" s="221"/>
      <c r="L678" s="221"/>
      <c r="M678" s="221"/>
      <c r="N678" s="144"/>
    </row>
    <row r="679" spans="5:14" s="121" customFormat="1" hidden="1">
      <c r="E679" s="88"/>
      <c r="F679" s="128"/>
      <c r="G679" s="56"/>
      <c r="H679" s="98"/>
      <c r="J679" s="221"/>
      <c r="K679" s="221"/>
      <c r="L679" s="221"/>
      <c r="M679" s="221"/>
      <c r="N679" s="144"/>
    </row>
    <row r="680" spans="5:14" s="121" customFormat="1" hidden="1">
      <c r="E680" s="88"/>
      <c r="F680" s="128"/>
      <c r="G680" s="56"/>
      <c r="H680" s="98"/>
      <c r="J680" s="221"/>
      <c r="K680" s="221"/>
      <c r="L680" s="221"/>
      <c r="M680" s="221"/>
      <c r="N680" s="144"/>
    </row>
    <row r="681" spans="5:14" s="121" customFormat="1" hidden="1">
      <c r="E681" s="88"/>
      <c r="F681" s="128"/>
      <c r="G681" s="56"/>
      <c r="H681" s="98"/>
      <c r="J681" s="221"/>
      <c r="K681" s="221"/>
      <c r="L681" s="221"/>
      <c r="M681" s="221"/>
      <c r="N681" s="144"/>
    </row>
    <row r="682" spans="5:14" s="121" customFormat="1" hidden="1">
      <c r="E682" s="88"/>
      <c r="F682" s="128"/>
      <c r="G682" s="56"/>
      <c r="H682" s="98"/>
      <c r="J682" s="221"/>
      <c r="K682" s="221"/>
      <c r="L682" s="221"/>
      <c r="M682" s="221"/>
      <c r="N682" s="144"/>
    </row>
    <row r="683" spans="5:14" s="121" customFormat="1" hidden="1">
      <c r="E683" s="88"/>
      <c r="F683" s="128"/>
      <c r="G683" s="56"/>
      <c r="H683" s="98"/>
      <c r="J683" s="221"/>
      <c r="K683" s="221"/>
      <c r="L683" s="221"/>
      <c r="M683" s="221"/>
      <c r="N683" s="144"/>
    </row>
    <row r="684" spans="5:14" s="121" customFormat="1" hidden="1">
      <c r="E684" s="88"/>
      <c r="F684" s="128"/>
      <c r="G684" s="56"/>
      <c r="H684" s="98"/>
      <c r="J684" s="221"/>
      <c r="K684" s="221"/>
      <c r="L684" s="221"/>
      <c r="M684" s="221"/>
      <c r="N684" s="144"/>
    </row>
    <row r="685" spans="5:14" s="121" customFormat="1" hidden="1">
      <c r="E685" s="88"/>
      <c r="F685" s="128"/>
      <c r="G685" s="56"/>
      <c r="H685" s="98"/>
      <c r="J685" s="221"/>
      <c r="K685" s="221"/>
      <c r="L685" s="221"/>
      <c r="M685" s="221"/>
      <c r="N685" s="144"/>
    </row>
    <row r="686" spans="5:14" s="121" customFormat="1" hidden="1">
      <c r="E686" s="88"/>
      <c r="F686" s="128"/>
      <c r="G686" s="56"/>
      <c r="H686" s="98"/>
      <c r="J686" s="221"/>
      <c r="K686" s="221"/>
      <c r="L686" s="221"/>
      <c r="M686" s="221"/>
      <c r="N686" s="144"/>
    </row>
    <row r="687" spans="5:14" s="121" customFormat="1" hidden="1">
      <c r="E687" s="88"/>
      <c r="F687" s="128"/>
      <c r="G687" s="56"/>
      <c r="H687" s="98"/>
      <c r="J687" s="221"/>
      <c r="K687" s="221"/>
      <c r="L687" s="221"/>
      <c r="M687" s="221"/>
      <c r="N687" s="144"/>
    </row>
    <row r="688" spans="5:14" s="121" customFormat="1" hidden="1">
      <c r="E688" s="88"/>
      <c r="F688" s="128"/>
      <c r="G688" s="56"/>
      <c r="H688" s="98"/>
      <c r="J688" s="221"/>
      <c r="K688" s="221"/>
      <c r="L688" s="221"/>
      <c r="M688" s="221"/>
      <c r="N688" s="144"/>
    </row>
    <row r="689" spans="1:14" hidden="1">
      <c r="A689" s="121"/>
      <c r="B689" s="121"/>
      <c r="D689" s="121"/>
      <c r="E689" s="88"/>
      <c r="F689" s="128"/>
      <c r="G689" s="56"/>
      <c r="J689" s="221"/>
      <c r="K689" s="221"/>
      <c r="L689" s="221"/>
      <c r="M689" s="221"/>
      <c r="N689" s="144"/>
    </row>
    <row r="690" spans="1:14" hidden="1">
      <c r="A690" s="121"/>
      <c r="B690" s="121"/>
      <c r="D690" s="121"/>
      <c r="E690" s="88"/>
      <c r="F690" s="128"/>
      <c r="G690" s="56"/>
      <c r="J690" s="221"/>
      <c r="K690" s="221"/>
      <c r="L690" s="221"/>
      <c r="M690" s="221"/>
      <c r="N690" s="144"/>
    </row>
    <row r="691" spans="1:14" hidden="1">
      <c r="A691" s="121"/>
      <c r="B691" s="121"/>
      <c r="D691" s="121"/>
      <c r="E691" s="88"/>
      <c r="F691" s="128"/>
      <c r="G691" s="56"/>
      <c r="J691" s="221"/>
      <c r="K691" s="221"/>
      <c r="L691" s="221"/>
      <c r="M691" s="221"/>
      <c r="N691" s="144"/>
    </row>
    <row r="692" spans="1:14" hidden="1">
      <c r="A692" s="121"/>
      <c r="B692" s="121"/>
      <c r="D692" s="121"/>
      <c r="E692" s="88"/>
      <c r="F692" s="128"/>
      <c r="G692" s="56"/>
      <c r="J692" s="221"/>
      <c r="K692" s="221"/>
      <c r="L692" s="221"/>
      <c r="M692" s="221"/>
      <c r="N692" s="144"/>
    </row>
    <row r="693" spans="1:14" hidden="1">
      <c r="A693" s="121"/>
      <c r="B693" s="121"/>
      <c r="D693" s="121"/>
      <c r="E693" s="88"/>
      <c r="F693" s="128"/>
      <c r="G693" s="56"/>
      <c r="J693" s="221"/>
      <c r="K693" s="221"/>
      <c r="L693" s="221"/>
      <c r="M693" s="221"/>
      <c r="N693" s="144"/>
    </row>
    <row r="694" spans="1:14" hidden="1">
      <c r="A694" s="121"/>
      <c r="B694" s="121"/>
      <c r="D694" s="121"/>
      <c r="E694" s="88"/>
      <c r="F694" s="128"/>
      <c r="G694" s="56"/>
      <c r="J694" s="221"/>
      <c r="K694" s="221"/>
      <c r="L694" s="221"/>
      <c r="M694" s="221"/>
      <c r="N694" s="144"/>
    </row>
    <row r="695" spans="1:14" hidden="1">
      <c r="A695" s="121"/>
      <c r="B695" s="121"/>
      <c r="D695" s="121"/>
      <c r="E695" s="88"/>
      <c r="F695" s="128"/>
      <c r="G695" s="56"/>
      <c r="J695" s="221"/>
      <c r="K695" s="221"/>
      <c r="L695" s="221"/>
      <c r="M695" s="221"/>
      <c r="N695" s="144"/>
    </row>
    <row r="696" spans="1:14" hidden="1">
      <c r="A696" s="121"/>
      <c r="B696" s="121"/>
      <c r="D696" s="121"/>
      <c r="E696" s="88"/>
      <c r="F696" s="128"/>
      <c r="G696" s="56"/>
      <c r="J696" s="221"/>
      <c r="K696" s="221"/>
      <c r="L696" s="221"/>
      <c r="M696" s="221"/>
      <c r="N696" s="144"/>
    </row>
    <row r="697" spans="1:14" hidden="1">
      <c r="A697" s="121"/>
      <c r="B697" s="121"/>
      <c r="D697" s="121"/>
      <c r="E697" s="88"/>
      <c r="F697" s="128"/>
      <c r="G697" s="56"/>
      <c r="J697" s="221"/>
      <c r="K697" s="221"/>
      <c r="L697" s="221"/>
      <c r="M697" s="221"/>
      <c r="N697" s="144"/>
    </row>
    <row r="698" spans="1:14" hidden="1">
      <c r="A698" s="121"/>
      <c r="B698" s="121"/>
      <c r="D698" s="121"/>
      <c r="E698" s="88"/>
      <c r="F698" s="128"/>
      <c r="G698" s="56"/>
      <c r="J698" s="221"/>
      <c r="K698" s="221"/>
      <c r="L698" s="221"/>
      <c r="M698" s="221"/>
      <c r="N698" s="144"/>
    </row>
    <row r="699" spans="1:14" hidden="1">
      <c r="A699" s="121"/>
      <c r="B699" s="121"/>
      <c r="D699" s="121"/>
      <c r="E699" s="88"/>
      <c r="F699" s="128"/>
      <c r="G699" s="56"/>
      <c r="J699" s="221"/>
      <c r="K699" s="221"/>
      <c r="L699" s="221"/>
      <c r="M699" s="221"/>
      <c r="N699" s="144"/>
    </row>
    <row r="700" spans="1:14" hidden="1">
      <c r="A700" s="121"/>
      <c r="B700" s="121"/>
      <c r="D700" s="121"/>
      <c r="E700" s="88"/>
      <c r="F700" s="128"/>
      <c r="G700" s="56"/>
      <c r="J700" s="221"/>
      <c r="K700" s="221"/>
      <c r="L700" s="221"/>
      <c r="M700" s="221"/>
      <c r="N700" s="144"/>
    </row>
    <row r="701" spans="1:14" hidden="1">
      <c r="A701" s="121"/>
      <c r="B701" s="121"/>
      <c r="D701" s="121"/>
      <c r="E701" s="88"/>
      <c r="F701" s="128"/>
      <c r="G701" s="56"/>
      <c r="J701" s="221"/>
      <c r="K701" s="221"/>
      <c r="L701" s="221"/>
      <c r="M701" s="221"/>
      <c r="N701" s="144"/>
    </row>
    <row r="702" spans="1:14" hidden="1">
      <c r="A702" s="121"/>
      <c r="B702" s="121"/>
      <c r="D702" s="121"/>
      <c r="E702" s="88"/>
      <c r="F702" s="128"/>
      <c r="G702" s="56"/>
      <c r="J702" s="221"/>
      <c r="K702" s="221"/>
      <c r="L702" s="221"/>
      <c r="M702" s="221"/>
      <c r="N702" s="144"/>
    </row>
    <row r="703" spans="1:14" hidden="1">
      <c r="A703" s="121"/>
      <c r="B703" s="121"/>
      <c r="D703" s="121"/>
      <c r="E703" s="88"/>
      <c r="F703" s="128"/>
      <c r="G703" s="56"/>
      <c r="J703" s="221"/>
      <c r="K703" s="221"/>
      <c r="L703" s="221"/>
      <c r="M703" s="221"/>
      <c r="N703" s="144"/>
    </row>
    <row r="704" spans="1:14" hidden="1">
      <c r="A704" s="121"/>
      <c r="B704" s="121"/>
      <c r="D704" s="121"/>
      <c r="E704" s="88"/>
      <c r="F704" s="128"/>
      <c r="G704" s="56"/>
      <c r="J704" s="221"/>
      <c r="K704" s="221"/>
      <c r="L704" s="221"/>
      <c r="M704" s="221"/>
      <c r="N704" s="144"/>
    </row>
    <row r="705" spans="1:14" hidden="1">
      <c r="A705" s="121"/>
      <c r="B705" s="121"/>
      <c r="D705" s="121"/>
      <c r="E705" s="88"/>
      <c r="F705" s="128"/>
      <c r="G705" s="56"/>
      <c r="J705" s="221"/>
      <c r="K705" s="221"/>
      <c r="L705" s="221"/>
      <c r="M705" s="221"/>
      <c r="N705" s="144"/>
    </row>
    <row r="706" spans="1:14" hidden="1">
      <c r="A706" s="121"/>
      <c r="B706" s="121"/>
      <c r="D706" s="121"/>
      <c r="E706" s="88"/>
      <c r="F706" s="128"/>
      <c r="G706" s="56"/>
      <c r="J706" s="221"/>
      <c r="K706" s="221"/>
      <c r="L706" s="221"/>
      <c r="M706" s="221"/>
      <c r="N706" s="144"/>
    </row>
    <row r="707" spans="1:14" hidden="1">
      <c r="A707" s="121"/>
      <c r="B707" s="121"/>
      <c r="D707" s="121"/>
      <c r="E707" s="88"/>
      <c r="F707" s="128"/>
      <c r="G707" s="56"/>
      <c r="J707" s="221"/>
      <c r="K707" s="221"/>
      <c r="L707" s="221"/>
      <c r="M707" s="221"/>
      <c r="N707" s="144"/>
    </row>
    <row r="708" spans="1:14" hidden="1">
      <c r="A708" s="121"/>
      <c r="B708" s="121"/>
      <c r="D708" s="121"/>
      <c r="E708" s="88"/>
      <c r="F708" s="128"/>
      <c r="G708" s="56"/>
      <c r="J708" s="221"/>
      <c r="K708" s="221"/>
      <c r="L708" s="221"/>
      <c r="M708" s="221"/>
      <c r="N708" s="144"/>
    </row>
    <row r="709" spans="1:14" hidden="1">
      <c r="A709" s="121"/>
      <c r="B709" s="121"/>
      <c r="D709" s="121"/>
      <c r="E709" s="88"/>
      <c r="F709" s="128"/>
      <c r="G709" s="56"/>
      <c r="J709" s="221"/>
      <c r="K709" s="221"/>
      <c r="L709" s="221"/>
      <c r="M709" s="221"/>
      <c r="N709" s="144"/>
    </row>
    <row r="710" spans="1:14" hidden="1">
      <c r="A710" s="121"/>
      <c r="B710" s="121"/>
      <c r="D710" s="121"/>
      <c r="J710" s="191"/>
      <c r="K710" s="191"/>
      <c r="L710" s="191"/>
      <c r="M710" s="191"/>
      <c r="N710" s="144"/>
    </row>
    <row r="711" spans="1:14" ht="13.5" hidden="1">
      <c r="A711" s="121"/>
      <c r="B711" s="121"/>
      <c r="D711" s="121"/>
      <c r="E711" s="20"/>
      <c r="F711" s="22" t="s">
        <v>34</v>
      </c>
      <c r="G711" s="21">
        <v>52173722</v>
      </c>
    </row>
    <row r="712" spans="1:14" hidden="1"/>
    <row r="713" spans="1:14" hidden="1"/>
    <row r="714" spans="1:14" hidden="1"/>
    <row r="715" spans="1:14" hidden="1"/>
    <row r="716" spans="1:14" hidden="1"/>
  </sheetData>
  <mergeCells count="680">
    <mergeCell ref="B8:C8"/>
    <mergeCell ref="B5:B6"/>
    <mergeCell ref="C5:C6"/>
    <mergeCell ref="E5:G5"/>
    <mergeCell ref="I5:K5"/>
    <mergeCell ref="M5:M6"/>
    <mergeCell ref="N5:N6"/>
    <mergeCell ref="J705:M705"/>
    <mergeCell ref="J706:M706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N40"/>
    <mergeCell ref="J41:M41"/>
    <mergeCell ref="J42:M42"/>
    <mergeCell ref="J43:M43"/>
    <mergeCell ref="J44:M44"/>
    <mergeCell ref="J51:M51"/>
    <mergeCell ref="J52:M52"/>
    <mergeCell ref="J53:M53"/>
  </mergeCells>
  <conditionalFormatting sqref="F38">
    <cfRule type="containsText" dxfId="190" priority="10" operator="containsText" text="ERROR">
      <formula>NOT(ISERROR(SEARCH("ERROR",F38)))</formula>
    </cfRule>
  </conditionalFormatting>
  <conditionalFormatting sqref="J38">
    <cfRule type="containsText" dxfId="189" priority="9" operator="containsText" text="ERROR">
      <formula>NOT(ISERROR(SEARCH("ERROR",J38)))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zoomScaleNormal="100" workbookViewId="0">
      <selection activeCell="E35" sqref="E35:E36"/>
    </sheetView>
  </sheetViews>
  <sheetFormatPr defaultColWidth="11.54296875" defaultRowHeight="10"/>
  <cols>
    <col min="1" max="1" width="5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169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93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93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93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93"/>
    </row>
    <row r="46" spans="1:65">
      <c r="E46" s="88"/>
      <c r="F46" s="128"/>
      <c r="G46" s="93"/>
      <c r="J46" s="221"/>
      <c r="K46" s="221"/>
      <c r="L46" s="221"/>
      <c r="M46" s="221"/>
      <c r="N46" s="144"/>
      <c r="O46" s="88"/>
      <c r="P46" s="128"/>
      <c r="Q46" s="93"/>
    </row>
    <row r="47" spans="1:65">
      <c r="E47" s="88"/>
      <c r="F47" s="128"/>
      <c r="G47" s="93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93"/>
      <c r="J48" s="221"/>
      <c r="K48" s="221"/>
      <c r="L48" s="221"/>
      <c r="M48" s="221"/>
      <c r="N48" s="144"/>
      <c r="O48" s="88"/>
      <c r="P48" s="128"/>
      <c r="Q48" s="56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</row>
    <row r="49" spans="1:50">
      <c r="E49" s="88"/>
      <c r="F49" s="128"/>
      <c r="G49" s="93"/>
      <c r="J49" s="221"/>
      <c r="K49" s="221"/>
      <c r="L49" s="221"/>
      <c r="M49" s="221"/>
      <c r="N49" s="144"/>
      <c r="O49" s="88"/>
      <c r="P49" s="128"/>
      <c r="Q49" s="56"/>
      <c r="R49" s="121"/>
      <c r="U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</row>
    <row r="50" spans="1:50">
      <c r="E50" s="88"/>
      <c r="F50" s="128"/>
      <c r="G50" s="93"/>
      <c r="J50" s="221"/>
      <c r="K50" s="221"/>
      <c r="L50" s="221"/>
      <c r="M50" s="221"/>
      <c r="N50" s="144"/>
      <c r="O50" s="88"/>
      <c r="P50" s="128"/>
      <c r="Q50" s="56"/>
      <c r="R50" s="121"/>
      <c r="U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</row>
    <row r="51" spans="1:50">
      <c r="E51" s="88"/>
      <c r="F51" s="128"/>
      <c r="G51" s="93"/>
      <c r="J51" s="221"/>
      <c r="K51" s="221"/>
      <c r="L51" s="221"/>
      <c r="M51" s="221"/>
      <c r="N51" s="144"/>
      <c r="O51" s="88"/>
      <c r="P51" s="128"/>
      <c r="Q51" s="56"/>
      <c r="R51" s="121"/>
      <c r="U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</row>
    <row r="52" spans="1:50">
      <c r="E52" s="88"/>
      <c r="F52" s="128"/>
      <c r="G52" s="93"/>
      <c r="J52" s="221"/>
      <c r="K52" s="221"/>
      <c r="L52" s="221"/>
      <c r="M52" s="221"/>
      <c r="N52" s="144"/>
      <c r="O52" s="88"/>
      <c r="P52" s="128"/>
      <c r="Q52" s="56"/>
      <c r="R52" s="121"/>
      <c r="U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</row>
    <row r="53" spans="1:50">
      <c r="E53" s="88"/>
      <c r="F53" s="128"/>
      <c r="G53" s="93"/>
      <c r="J53" s="221"/>
      <c r="K53" s="221"/>
      <c r="L53" s="221"/>
      <c r="M53" s="221"/>
      <c r="N53" s="144"/>
      <c r="O53" s="88"/>
      <c r="P53" s="128"/>
      <c r="Q53" s="56"/>
      <c r="R53" s="121"/>
      <c r="U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</row>
    <row r="54" spans="1:50">
      <c r="E54" s="88"/>
      <c r="F54" s="128"/>
      <c r="G54" s="93"/>
      <c r="J54" s="221"/>
      <c r="K54" s="221"/>
      <c r="L54" s="221"/>
      <c r="M54" s="221"/>
      <c r="N54" s="144"/>
      <c r="O54" s="88"/>
      <c r="P54" s="128"/>
      <c r="Q54" s="56"/>
      <c r="R54" s="121"/>
      <c r="U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</row>
    <row r="55" spans="1:50">
      <c r="E55" s="88"/>
      <c r="F55" s="128"/>
      <c r="G55" s="93"/>
      <c r="J55" s="221"/>
      <c r="K55" s="221"/>
      <c r="L55" s="221"/>
      <c r="M55" s="221"/>
      <c r="N55" s="144"/>
      <c r="O55" s="88"/>
      <c r="P55" s="128"/>
      <c r="Q55" s="56"/>
      <c r="R55" s="121"/>
      <c r="U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</row>
    <row r="56" spans="1:50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  <c r="R56" s="121"/>
      <c r="U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</row>
    <row r="57" spans="1:50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  <c r="R57" s="121"/>
      <c r="U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</row>
    <row r="58" spans="1:50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  <c r="R58" s="121"/>
      <c r="U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</row>
    <row r="59" spans="1:50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  <c r="R59" s="121"/>
      <c r="U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</row>
    <row r="60" spans="1:50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  <c r="R60" s="121"/>
      <c r="U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</row>
    <row r="61" spans="1:50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  <c r="R61" s="121"/>
      <c r="U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</row>
    <row r="62" spans="1:50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  <c r="R62" s="121"/>
      <c r="U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</row>
    <row r="63" spans="1:50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  <c r="R63" s="121"/>
      <c r="U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</row>
    <row r="64" spans="1:50">
      <c r="A64" s="121"/>
      <c r="B64" s="121"/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  <c r="R64" s="121"/>
      <c r="U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</row>
    <row r="65" spans="4:17" s="121" customFormat="1">
      <c r="D65" s="98"/>
      <c r="E65" s="88"/>
      <c r="F65" s="128"/>
      <c r="G65" s="56"/>
      <c r="H65" s="98"/>
      <c r="J65" s="221"/>
      <c r="K65" s="221"/>
      <c r="L65" s="221"/>
      <c r="M65" s="221"/>
      <c r="N65" s="144"/>
      <c r="O65" s="88"/>
      <c r="P65" s="128"/>
      <c r="Q65" s="56"/>
    </row>
    <row r="66" spans="4:17" s="121" customFormat="1">
      <c r="D66" s="98"/>
      <c r="E66" s="88"/>
      <c r="F66" s="128"/>
      <c r="G66" s="56"/>
      <c r="H66" s="98"/>
      <c r="J66" s="221"/>
      <c r="K66" s="221"/>
      <c r="L66" s="221"/>
      <c r="M66" s="221"/>
      <c r="N66" s="144"/>
      <c r="O66" s="88"/>
      <c r="P66" s="128"/>
      <c r="Q66" s="56"/>
    </row>
    <row r="67" spans="4:17" s="121" customFormat="1">
      <c r="D67" s="98"/>
      <c r="E67" s="88"/>
      <c r="F67" s="128"/>
      <c r="G67" s="56"/>
      <c r="H67" s="98"/>
      <c r="J67" s="221"/>
      <c r="K67" s="221"/>
      <c r="L67" s="221"/>
      <c r="M67" s="221"/>
      <c r="N67" s="144"/>
      <c r="O67" s="88"/>
      <c r="P67" s="128"/>
      <c r="Q67" s="56"/>
    </row>
    <row r="68" spans="4:17" s="121" customFormat="1">
      <c r="D68" s="98"/>
      <c r="E68" s="88"/>
      <c r="F68" s="128"/>
      <c r="G68" s="56"/>
      <c r="H68" s="98"/>
      <c r="J68" s="221"/>
      <c r="K68" s="221"/>
      <c r="L68" s="221"/>
      <c r="M68" s="221"/>
      <c r="N68" s="144"/>
      <c r="O68" s="88"/>
      <c r="P68" s="128"/>
      <c r="Q68" s="56"/>
    </row>
    <row r="69" spans="4:17" s="121" customFormat="1">
      <c r="D69" s="98"/>
      <c r="E69" s="88"/>
      <c r="F69" s="128"/>
      <c r="G69" s="56"/>
      <c r="H69" s="98"/>
      <c r="J69" s="221"/>
      <c r="K69" s="221"/>
      <c r="L69" s="221"/>
      <c r="M69" s="221"/>
      <c r="N69" s="144"/>
      <c r="O69" s="88"/>
      <c r="P69" s="128"/>
      <c r="Q69" s="56"/>
    </row>
    <row r="70" spans="4:17" s="121" customFormat="1">
      <c r="D70" s="98"/>
      <c r="E70" s="88"/>
      <c r="F70" s="128"/>
      <c r="G70" s="56"/>
      <c r="H70" s="98"/>
      <c r="J70" s="221"/>
      <c r="K70" s="221"/>
      <c r="L70" s="221"/>
      <c r="M70" s="221"/>
      <c r="N70" s="144"/>
      <c r="O70" s="88"/>
      <c r="P70" s="128"/>
      <c r="Q70" s="56"/>
    </row>
    <row r="71" spans="4:17" s="121" customFormat="1">
      <c r="D71" s="98"/>
      <c r="E71" s="88"/>
      <c r="F71" s="128"/>
      <c r="G71" s="56"/>
      <c r="H71" s="98"/>
      <c r="J71" s="221"/>
      <c r="K71" s="221"/>
      <c r="L71" s="221"/>
      <c r="M71" s="221"/>
      <c r="N71" s="144"/>
      <c r="O71" s="88"/>
      <c r="P71" s="128"/>
      <c r="Q71" s="56"/>
    </row>
    <row r="72" spans="4:17" s="121" customFormat="1">
      <c r="D72" s="98"/>
      <c r="E72" s="88"/>
      <c r="F72" s="128"/>
      <c r="G72" s="56"/>
      <c r="H72" s="98"/>
      <c r="J72" s="221"/>
      <c r="K72" s="221"/>
      <c r="L72" s="221"/>
      <c r="M72" s="221"/>
      <c r="N72" s="144"/>
      <c r="O72" s="88"/>
      <c r="P72" s="128"/>
      <c r="Q72" s="56"/>
    </row>
    <row r="73" spans="4:17" s="121" customFormat="1">
      <c r="D73" s="98"/>
      <c r="E73" s="88"/>
      <c r="F73" s="128"/>
      <c r="G73" s="56"/>
      <c r="H73" s="98"/>
      <c r="J73" s="221"/>
      <c r="K73" s="221"/>
      <c r="L73" s="221"/>
      <c r="M73" s="221"/>
      <c r="N73" s="144"/>
      <c r="O73" s="88"/>
      <c r="P73" s="128"/>
      <c r="Q73" s="56"/>
    </row>
    <row r="74" spans="4:17" s="121" customFormat="1">
      <c r="D74" s="98"/>
      <c r="E74" s="88"/>
      <c r="F74" s="128"/>
      <c r="G74" s="56"/>
      <c r="H74" s="98"/>
      <c r="J74" s="221"/>
      <c r="K74" s="221"/>
      <c r="L74" s="221"/>
      <c r="M74" s="221"/>
      <c r="N74" s="144"/>
      <c r="O74" s="88"/>
      <c r="P74" s="128"/>
      <c r="Q74" s="56"/>
    </row>
    <row r="75" spans="4:17" s="121" customFormat="1">
      <c r="D75" s="98"/>
      <c r="E75" s="88"/>
      <c r="F75" s="128"/>
      <c r="G75" s="56"/>
      <c r="H75" s="98"/>
      <c r="J75" s="221"/>
      <c r="K75" s="221"/>
      <c r="L75" s="221"/>
      <c r="M75" s="221"/>
      <c r="N75" s="144"/>
      <c r="O75" s="88"/>
      <c r="P75" s="128"/>
      <c r="Q75" s="56"/>
    </row>
    <row r="76" spans="4:17" s="121" customFormat="1">
      <c r="D76" s="98"/>
      <c r="E76" s="88"/>
      <c r="F76" s="128"/>
      <c r="G76" s="56"/>
      <c r="H76" s="98"/>
      <c r="J76" s="221"/>
      <c r="K76" s="221"/>
      <c r="L76" s="221"/>
      <c r="M76" s="221"/>
      <c r="N76" s="144"/>
      <c r="O76" s="88"/>
      <c r="P76" s="128"/>
      <c r="Q76" s="56"/>
    </row>
    <row r="77" spans="4:17" s="121" customFormat="1">
      <c r="D77" s="98"/>
      <c r="E77" s="88"/>
      <c r="F77" s="128"/>
      <c r="G77" s="56"/>
      <c r="H77" s="98"/>
      <c r="J77" s="221"/>
      <c r="K77" s="221"/>
      <c r="L77" s="221"/>
      <c r="M77" s="221"/>
      <c r="N77" s="144"/>
      <c r="O77" s="88"/>
      <c r="P77" s="128"/>
      <c r="Q77" s="56"/>
    </row>
    <row r="78" spans="4:17" s="121" customFormat="1">
      <c r="D78" s="98"/>
      <c r="E78" s="88"/>
      <c r="F78" s="128"/>
      <c r="G78" s="56"/>
      <c r="H78" s="98"/>
      <c r="J78" s="221"/>
      <c r="K78" s="221"/>
      <c r="L78" s="221"/>
      <c r="M78" s="221"/>
      <c r="N78" s="144"/>
      <c r="O78" s="88"/>
      <c r="P78" s="128"/>
      <c r="Q78" s="56"/>
    </row>
    <row r="79" spans="4:17" s="121" customFormat="1">
      <c r="D79" s="98"/>
      <c r="E79" s="88"/>
      <c r="F79" s="128"/>
      <c r="G79" s="56"/>
      <c r="H79" s="98"/>
      <c r="J79" s="221"/>
      <c r="K79" s="221"/>
      <c r="L79" s="221"/>
      <c r="M79" s="221"/>
      <c r="N79" s="144"/>
      <c r="O79" s="88"/>
      <c r="P79" s="128"/>
      <c r="Q79" s="56"/>
    </row>
    <row r="80" spans="4:17" s="121" customFormat="1">
      <c r="D80" s="98"/>
      <c r="E80" s="88"/>
      <c r="F80" s="128"/>
      <c r="G80" s="56"/>
      <c r="H80" s="98"/>
      <c r="J80" s="221"/>
      <c r="K80" s="221"/>
      <c r="L80" s="221"/>
      <c r="M80" s="221"/>
      <c r="N80" s="144"/>
      <c r="O80" s="88"/>
      <c r="P80" s="128"/>
      <c r="Q80" s="56"/>
    </row>
    <row r="81" spans="4:17" s="121" customFormat="1">
      <c r="D81" s="98"/>
      <c r="E81" s="88"/>
      <c r="F81" s="128"/>
      <c r="G81" s="56"/>
      <c r="H81" s="98"/>
      <c r="J81" s="221"/>
      <c r="K81" s="221"/>
      <c r="L81" s="221"/>
      <c r="M81" s="221"/>
      <c r="N81" s="144"/>
      <c r="O81" s="88"/>
      <c r="P81" s="128"/>
      <c r="Q81" s="56"/>
    </row>
    <row r="82" spans="4:17" s="121" customFormat="1">
      <c r="D82" s="98"/>
      <c r="E82" s="88"/>
      <c r="F82" s="128"/>
      <c r="G82" s="56"/>
      <c r="H82" s="98"/>
      <c r="J82" s="221"/>
      <c r="K82" s="221"/>
      <c r="L82" s="221"/>
      <c r="M82" s="221"/>
      <c r="N82" s="144"/>
      <c r="O82" s="88"/>
      <c r="P82" s="128"/>
      <c r="Q82" s="56"/>
    </row>
    <row r="83" spans="4:17" s="121" customFormat="1">
      <c r="D83" s="98"/>
      <c r="E83" s="88"/>
      <c r="F83" s="128"/>
      <c r="G83" s="56"/>
      <c r="H83" s="98"/>
      <c r="J83" s="221"/>
      <c r="K83" s="221"/>
      <c r="L83" s="221"/>
      <c r="M83" s="221"/>
      <c r="N83" s="144"/>
      <c r="O83" s="88"/>
      <c r="P83" s="128"/>
      <c r="Q83" s="56"/>
    </row>
    <row r="84" spans="4:17" s="121" customFormat="1">
      <c r="D84" s="98"/>
      <c r="E84" s="88"/>
      <c r="F84" s="128"/>
      <c r="G84" s="56"/>
      <c r="H84" s="98"/>
      <c r="J84" s="221"/>
      <c r="K84" s="221"/>
      <c r="L84" s="221"/>
      <c r="M84" s="221"/>
      <c r="N84" s="144"/>
      <c r="O84" s="88"/>
      <c r="P84" s="128"/>
      <c r="Q84" s="56"/>
    </row>
    <row r="85" spans="4:17" s="121" customFormat="1">
      <c r="D85" s="98"/>
      <c r="E85" s="88"/>
      <c r="F85" s="128"/>
      <c r="G85" s="56"/>
      <c r="H85" s="98"/>
      <c r="J85" s="221"/>
      <c r="K85" s="221"/>
      <c r="L85" s="221"/>
      <c r="M85" s="221"/>
      <c r="N85" s="144"/>
      <c r="O85" s="88"/>
      <c r="P85" s="128"/>
      <c r="Q85" s="56"/>
    </row>
    <row r="86" spans="4:17" s="121" customFormat="1">
      <c r="D86" s="98"/>
      <c r="E86" s="88"/>
      <c r="F86" s="128"/>
      <c r="G86" s="56"/>
      <c r="H86" s="98"/>
      <c r="J86" s="221"/>
      <c r="K86" s="221"/>
      <c r="L86" s="221"/>
      <c r="M86" s="221"/>
      <c r="N86" s="144"/>
      <c r="O86" s="88"/>
      <c r="P86" s="128"/>
      <c r="Q86" s="56"/>
    </row>
    <row r="87" spans="4:17" s="121" customFormat="1">
      <c r="D87" s="98"/>
      <c r="E87" s="88"/>
      <c r="F87" s="128"/>
      <c r="G87" s="56"/>
      <c r="H87" s="98"/>
      <c r="J87" s="221"/>
      <c r="K87" s="221"/>
      <c r="L87" s="221"/>
      <c r="M87" s="221"/>
      <c r="N87" s="144"/>
      <c r="O87" s="88"/>
      <c r="P87" s="128"/>
      <c r="Q87" s="56"/>
    </row>
    <row r="88" spans="4:17" s="121" customFormat="1">
      <c r="D88" s="98"/>
      <c r="E88" s="88"/>
      <c r="F88" s="128"/>
      <c r="G88" s="56"/>
      <c r="H88" s="98"/>
      <c r="J88" s="221"/>
      <c r="K88" s="221"/>
      <c r="L88" s="221"/>
      <c r="M88" s="221"/>
      <c r="N88" s="144"/>
      <c r="O88" s="88"/>
      <c r="P88" s="128"/>
      <c r="Q88" s="56"/>
    </row>
    <row r="89" spans="4:17" s="121" customFormat="1">
      <c r="D89" s="98"/>
      <c r="E89" s="88"/>
      <c r="F89" s="128"/>
      <c r="G89" s="56"/>
      <c r="H89" s="98"/>
      <c r="J89" s="221"/>
      <c r="K89" s="221"/>
      <c r="L89" s="221"/>
      <c r="M89" s="221"/>
      <c r="N89" s="144"/>
      <c r="O89" s="88"/>
      <c r="P89" s="128"/>
      <c r="Q89" s="56"/>
    </row>
    <row r="90" spans="4:17" s="121" customFormat="1">
      <c r="D90" s="98"/>
      <c r="E90" s="88"/>
      <c r="F90" s="128"/>
      <c r="G90" s="56"/>
      <c r="H90" s="98"/>
      <c r="J90" s="221"/>
      <c r="K90" s="221"/>
      <c r="L90" s="221"/>
      <c r="M90" s="221"/>
      <c r="N90" s="144"/>
      <c r="O90" s="88"/>
      <c r="P90" s="128"/>
      <c r="Q90" s="56"/>
    </row>
    <row r="91" spans="4:17" s="121" customFormat="1">
      <c r="D91" s="98"/>
      <c r="E91" s="88"/>
      <c r="F91" s="128"/>
      <c r="G91" s="56"/>
      <c r="H91" s="98"/>
      <c r="J91" s="221"/>
      <c r="K91" s="221"/>
      <c r="L91" s="221"/>
      <c r="M91" s="221"/>
      <c r="N91" s="144"/>
      <c r="O91" s="88"/>
      <c r="P91" s="128"/>
      <c r="Q91" s="56"/>
    </row>
    <row r="92" spans="4:17" s="121" customFormat="1">
      <c r="D92" s="98"/>
      <c r="E92" s="88"/>
      <c r="F92" s="128"/>
      <c r="G92" s="56"/>
      <c r="H92" s="98"/>
      <c r="J92" s="221"/>
      <c r="K92" s="221"/>
      <c r="L92" s="221"/>
      <c r="M92" s="221"/>
      <c r="N92" s="144"/>
      <c r="O92" s="88"/>
      <c r="P92" s="128"/>
      <c r="Q92" s="56"/>
    </row>
    <row r="93" spans="4:17" s="121" customFormat="1">
      <c r="D93" s="98"/>
      <c r="E93" s="88"/>
      <c r="F93" s="128"/>
      <c r="G93" s="56"/>
      <c r="H93" s="98"/>
      <c r="J93" s="221"/>
      <c r="K93" s="221"/>
      <c r="L93" s="221"/>
      <c r="M93" s="221"/>
      <c r="N93" s="144"/>
      <c r="O93" s="88"/>
      <c r="P93" s="128"/>
      <c r="Q93" s="56"/>
    </row>
    <row r="94" spans="4:17" s="121" customFormat="1">
      <c r="D94" s="98"/>
      <c r="E94" s="88"/>
      <c r="F94" s="128"/>
      <c r="G94" s="56"/>
      <c r="H94" s="98"/>
      <c r="J94" s="221"/>
      <c r="K94" s="221"/>
      <c r="L94" s="221"/>
      <c r="M94" s="221"/>
      <c r="N94" s="144"/>
      <c r="O94" s="88"/>
      <c r="P94" s="128"/>
      <c r="Q94" s="56"/>
    </row>
    <row r="95" spans="4:17" s="121" customFormat="1">
      <c r="D95" s="98"/>
      <c r="E95" s="88"/>
      <c r="F95" s="128"/>
      <c r="G95" s="56"/>
      <c r="H95" s="98"/>
      <c r="J95" s="221"/>
      <c r="K95" s="221"/>
      <c r="L95" s="221"/>
      <c r="M95" s="221"/>
      <c r="N95" s="144"/>
      <c r="O95" s="88"/>
      <c r="P95" s="128"/>
      <c r="Q95" s="56"/>
    </row>
    <row r="96" spans="4:17" s="121" customFormat="1">
      <c r="D96" s="98"/>
      <c r="E96" s="88"/>
      <c r="F96" s="128"/>
      <c r="G96" s="56"/>
      <c r="H96" s="98"/>
      <c r="J96" s="221"/>
      <c r="K96" s="221"/>
      <c r="L96" s="221"/>
      <c r="M96" s="221"/>
      <c r="N96" s="144"/>
      <c r="O96" s="88"/>
      <c r="P96" s="128"/>
      <c r="Q96" s="56"/>
    </row>
    <row r="97" spans="4:17" s="121" customFormat="1">
      <c r="D97" s="98"/>
      <c r="E97" s="88"/>
      <c r="F97" s="128"/>
      <c r="G97" s="56"/>
      <c r="H97" s="98"/>
      <c r="J97" s="221"/>
      <c r="K97" s="221"/>
      <c r="L97" s="221"/>
      <c r="M97" s="221"/>
      <c r="N97" s="144"/>
      <c r="O97" s="88"/>
      <c r="P97" s="128"/>
      <c r="Q97" s="56"/>
    </row>
    <row r="98" spans="4:17" s="121" customFormat="1">
      <c r="D98" s="98"/>
      <c r="E98" s="88"/>
      <c r="F98" s="128"/>
      <c r="G98" s="56"/>
      <c r="H98" s="98"/>
      <c r="J98" s="221"/>
      <c r="K98" s="221"/>
      <c r="L98" s="221"/>
      <c r="M98" s="221"/>
      <c r="N98" s="144"/>
      <c r="O98" s="88"/>
      <c r="P98" s="128"/>
      <c r="Q98" s="56"/>
    </row>
    <row r="99" spans="4:17" s="121" customFormat="1">
      <c r="D99" s="98"/>
      <c r="E99" s="88"/>
      <c r="F99" s="128"/>
      <c r="G99" s="56"/>
      <c r="H99" s="98"/>
      <c r="J99" s="221"/>
      <c r="K99" s="221"/>
      <c r="L99" s="221"/>
      <c r="M99" s="221"/>
      <c r="N99" s="144"/>
      <c r="O99" s="88"/>
      <c r="P99" s="128"/>
      <c r="Q99" s="56"/>
    </row>
    <row r="100" spans="4:17" s="121" customFormat="1">
      <c r="D100" s="98"/>
      <c r="E100" s="88"/>
      <c r="F100" s="128"/>
      <c r="G100" s="56"/>
      <c r="H100" s="98"/>
      <c r="J100" s="221"/>
      <c r="K100" s="221"/>
      <c r="L100" s="221"/>
      <c r="M100" s="221"/>
      <c r="N100" s="144"/>
      <c r="O100" s="88"/>
      <c r="P100" s="128"/>
      <c r="Q100" s="56"/>
    </row>
    <row r="101" spans="4:17" s="121" customFormat="1">
      <c r="D101" s="98"/>
      <c r="E101" s="88"/>
      <c r="F101" s="128"/>
      <c r="G101" s="56"/>
      <c r="H101" s="98"/>
      <c r="J101" s="221"/>
      <c r="K101" s="221"/>
      <c r="L101" s="221"/>
      <c r="M101" s="221"/>
      <c r="N101" s="144"/>
      <c r="O101" s="88"/>
      <c r="P101" s="128"/>
      <c r="Q101" s="56"/>
    </row>
    <row r="102" spans="4:17" s="121" customFormat="1">
      <c r="D102" s="98"/>
      <c r="E102" s="88"/>
      <c r="F102" s="128"/>
      <c r="G102" s="56"/>
      <c r="H102" s="98"/>
      <c r="J102" s="221"/>
      <c r="K102" s="221"/>
      <c r="L102" s="221"/>
      <c r="M102" s="221"/>
      <c r="N102" s="144"/>
      <c r="O102" s="88"/>
      <c r="P102" s="128"/>
      <c r="Q102" s="56"/>
    </row>
    <row r="103" spans="4:17" s="121" customFormat="1">
      <c r="D103" s="98"/>
      <c r="E103" s="88"/>
      <c r="F103" s="128"/>
      <c r="G103" s="56"/>
      <c r="H103" s="98"/>
      <c r="J103" s="221"/>
      <c r="K103" s="221"/>
      <c r="L103" s="221"/>
      <c r="M103" s="221"/>
      <c r="N103" s="144"/>
      <c r="O103" s="88"/>
      <c r="P103" s="128"/>
      <c r="Q103" s="56"/>
    </row>
    <row r="104" spans="4:17" s="121" customFormat="1">
      <c r="D104" s="98"/>
      <c r="E104" s="88"/>
      <c r="F104" s="128"/>
      <c r="G104" s="56"/>
      <c r="H104" s="98"/>
      <c r="J104" s="221"/>
      <c r="K104" s="221"/>
      <c r="L104" s="221"/>
      <c r="M104" s="221"/>
      <c r="N104" s="144"/>
      <c r="O104" s="88"/>
      <c r="P104" s="128"/>
      <c r="Q104" s="56"/>
    </row>
    <row r="105" spans="4:17" s="121" customFormat="1">
      <c r="D105" s="98"/>
      <c r="E105" s="88"/>
      <c r="F105" s="128"/>
      <c r="G105" s="56"/>
      <c r="H105" s="98"/>
      <c r="J105" s="221"/>
      <c r="K105" s="221"/>
      <c r="L105" s="221"/>
      <c r="M105" s="221"/>
      <c r="N105" s="144"/>
      <c r="O105" s="88"/>
      <c r="P105" s="128"/>
      <c r="Q105" s="56"/>
    </row>
    <row r="106" spans="4:17" s="121" customFormat="1">
      <c r="D106" s="98"/>
      <c r="E106" s="88"/>
      <c r="F106" s="128"/>
      <c r="G106" s="56"/>
      <c r="H106" s="98"/>
      <c r="J106" s="221"/>
      <c r="K106" s="221"/>
      <c r="L106" s="221"/>
      <c r="M106" s="221"/>
      <c r="N106" s="144"/>
      <c r="O106" s="88"/>
      <c r="P106" s="128"/>
      <c r="Q106" s="56"/>
    </row>
    <row r="107" spans="4:17" s="121" customFormat="1">
      <c r="D107" s="98"/>
      <c r="E107" s="88"/>
      <c r="F107" s="128"/>
      <c r="G107" s="56"/>
      <c r="H107" s="98"/>
      <c r="J107" s="221"/>
      <c r="K107" s="221"/>
      <c r="L107" s="221"/>
      <c r="M107" s="221"/>
      <c r="N107" s="144"/>
      <c r="O107" s="88"/>
      <c r="P107" s="128"/>
      <c r="Q107" s="56"/>
    </row>
    <row r="108" spans="4:17" s="121" customFormat="1">
      <c r="D108" s="98"/>
      <c r="E108" s="88"/>
      <c r="F108" s="128"/>
      <c r="G108" s="56"/>
      <c r="H108" s="98"/>
      <c r="J108" s="221"/>
      <c r="K108" s="221"/>
      <c r="L108" s="221"/>
      <c r="M108" s="221"/>
      <c r="N108" s="144"/>
      <c r="O108" s="88"/>
      <c r="P108" s="128"/>
      <c r="Q108" s="56"/>
    </row>
    <row r="109" spans="4:17" s="121" customFormat="1">
      <c r="D109" s="98"/>
      <c r="E109" s="88"/>
      <c r="F109" s="128"/>
      <c r="G109" s="56"/>
      <c r="H109" s="98"/>
      <c r="J109" s="221"/>
      <c r="K109" s="221"/>
      <c r="L109" s="221"/>
      <c r="M109" s="221"/>
      <c r="N109" s="144"/>
      <c r="O109" s="88"/>
      <c r="P109" s="128"/>
      <c r="Q109" s="56"/>
    </row>
    <row r="110" spans="4:17" s="121" customFormat="1">
      <c r="D110" s="98"/>
      <c r="E110" s="88"/>
      <c r="F110" s="128"/>
      <c r="G110" s="56"/>
      <c r="H110" s="98"/>
      <c r="J110" s="221"/>
      <c r="K110" s="221"/>
      <c r="L110" s="221"/>
      <c r="M110" s="221"/>
      <c r="N110" s="144"/>
      <c r="O110" s="88"/>
      <c r="P110" s="128"/>
      <c r="Q110" s="56"/>
    </row>
    <row r="111" spans="4:17" s="121" customFormat="1">
      <c r="D111" s="98"/>
      <c r="E111" s="88"/>
      <c r="F111" s="128"/>
      <c r="G111" s="56"/>
      <c r="H111" s="98"/>
      <c r="J111" s="221"/>
      <c r="K111" s="221"/>
      <c r="L111" s="221"/>
      <c r="M111" s="221"/>
      <c r="N111" s="144"/>
      <c r="O111" s="88"/>
      <c r="P111" s="128"/>
      <c r="Q111" s="56"/>
    </row>
    <row r="112" spans="4:17" s="121" customFormat="1">
      <c r="D112" s="98"/>
      <c r="E112" s="88"/>
      <c r="F112" s="128"/>
      <c r="G112" s="56"/>
      <c r="H112" s="98"/>
      <c r="J112" s="221"/>
      <c r="K112" s="221"/>
      <c r="L112" s="221"/>
      <c r="M112" s="221"/>
      <c r="N112" s="144"/>
      <c r="O112" s="88"/>
      <c r="P112" s="128"/>
      <c r="Q112" s="56"/>
    </row>
    <row r="113" spans="4:17" s="121" customFormat="1">
      <c r="D113" s="98"/>
      <c r="E113" s="88"/>
      <c r="F113" s="128"/>
      <c r="G113" s="56"/>
      <c r="H113" s="98"/>
      <c r="J113" s="221"/>
      <c r="K113" s="221"/>
      <c r="L113" s="221"/>
      <c r="M113" s="221"/>
      <c r="N113" s="144"/>
      <c r="O113" s="88"/>
      <c r="P113" s="128"/>
      <c r="Q113" s="56"/>
    </row>
    <row r="114" spans="4:17" s="121" customFormat="1">
      <c r="D114" s="98"/>
      <c r="E114" s="88"/>
      <c r="F114" s="128"/>
      <c r="G114" s="56"/>
      <c r="H114" s="98"/>
      <c r="J114" s="221"/>
      <c r="K114" s="221"/>
      <c r="L114" s="221"/>
      <c r="M114" s="221"/>
      <c r="N114" s="144"/>
      <c r="O114" s="88"/>
      <c r="P114" s="128"/>
      <c r="Q114" s="56"/>
    </row>
    <row r="115" spans="4:17" s="121" customFormat="1">
      <c r="D115" s="98"/>
      <c r="E115" s="88"/>
      <c r="F115" s="128"/>
      <c r="G115" s="56"/>
      <c r="H115" s="98"/>
      <c r="J115" s="221"/>
      <c r="K115" s="221"/>
      <c r="L115" s="221"/>
      <c r="M115" s="221"/>
      <c r="N115" s="144"/>
      <c r="O115" s="88"/>
      <c r="P115" s="128"/>
      <c r="Q115" s="56"/>
    </row>
    <row r="116" spans="4:17" s="121" customFormat="1">
      <c r="D116" s="98"/>
      <c r="E116" s="88"/>
      <c r="F116" s="128"/>
      <c r="G116" s="56"/>
      <c r="H116" s="98"/>
      <c r="J116" s="221"/>
      <c r="K116" s="221"/>
      <c r="L116" s="221"/>
      <c r="M116" s="221"/>
      <c r="N116" s="144"/>
      <c r="O116" s="88"/>
      <c r="P116" s="128"/>
      <c r="Q116" s="56"/>
    </row>
    <row r="117" spans="4:17" s="121" customFormat="1">
      <c r="D117" s="98"/>
      <c r="E117" s="88"/>
      <c r="F117" s="128"/>
      <c r="G117" s="56"/>
      <c r="H117" s="98"/>
      <c r="J117" s="221"/>
      <c r="K117" s="221"/>
      <c r="L117" s="221"/>
      <c r="M117" s="221"/>
      <c r="N117" s="144"/>
      <c r="O117" s="88"/>
      <c r="P117" s="128"/>
      <c r="Q117" s="56"/>
    </row>
    <row r="118" spans="4:17" s="121" customFormat="1">
      <c r="D118" s="98"/>
      <c r="E118" s="88"/>
      <c r="F118" s="128"/>
      <c r="G118" s="56"/>
      <c r="H118" s="98"/>
      <c r="J118" s="221"/>
      <c r="K118" s="221"/>
      <c r="L118" s="221"/>
      <c r="M118" s="221"/>
      <c r="N118" s="144"/>
      <c r="O118" s="88"/>
      <c r="P118" s="128"/>
      <c r="Q118" s="56"/>
    </row>
    <row r="119" spans="4:17" s="121" customFormat="1">
      <c r="D119" s="98"/>
      <c r="E119" s="88"/>
      <c r="F119" s="128"/>
      <c r="G119" s="56"/>
      <c r="H119" s="98"/>
      <c r="J119" s="221"/>
      <c r="K119" s="221"/>
      <c r="L119" s="221"/>
      <c r="M119" s="221"/>
      <c r="N119" s="144"/>
      <c r="O119" s="88"/>
      <c r="P119" s="128"/>
      <c r="Q119" s="56"/>
    </row>
    <row r="120" spans="4:17" s="121" customFormat="1">
      <c r="D120" s="98"/>
      <c r="E120" s="88"/>
      <c r="F120" s="128"/>
      <c r="G120" s="56"/>
      <c r="H120" s="98"/>
      <c r="J120" s="221"/>
      <c r="K120" s="221"/>
      <c r="L120" s="221"/>
      <c r="M120" s="221"/>
      <c r="N120" s="144"/>
      <c r="O120" s="88"/>
      <c r="P120" s="128"/>
      <c r="Q120" s="56"/>
    </row>
    <row r="121" spans="4:17" s="121" customFormat="1">
      <c r="D121" s="98"/>
      <c r="E121" s="88"/>
      <c r="F121" s="128"/>
      <c r="G121" s="56"/>
      <c r="H121" s="98"/>
      <c r="J121" s="221"/>
      <c r="K121" s="221"/>
      <c r="L121" s="221"/>
      <c r="M121" s="221"/>
      <c r="N121" s="144"/>
      <c r="O121" s="88"/>
      <c r="P121" s="128"/>
      <c r="Q121" s="56"/>
    </row>
    <row r="122" spans="4:17" s="121" customFormat="1">
      <c r="D122" s="98"/>
      <c r="E122" s="88"/>
      <c r="F122" s="128"/>
      <c r="G122" s="56"/>
      <c r="H122" s="98"/>
      <c r="J122" s="221"/>
      <c r="K122" s="221"/>
      <c r="L122" s="221"/>
      <c r="M122" s="221"/>
      <c r="N122" s="144"/>
      <c r="O122" s="88"/>
      <c r="P122" s="128"/>
      <c r="Q122" s="56"/>
    </row>
    <row r="123" spans="4:17" s="121" customFormat="1">
      <c r="D123" s="98"/>
      <c r="E123" s="88"/>
      <c r="F123" s="128"/>
      <c r="G123" s="56"/>
      <c r="H123" s="98"/>
      <c r="J123" s="221"/>
      <c r="K123" s="221"/>
      <c r="L123" s="221"/>
      <c r="M123" s="221"/>
      <c r="N123" s="144"/>
      <c r="O123" s="88"/>
      <c r="P123" s="128"/>
      <c r="Q123" s="56"/>
    </row>
    <row r="124" spans="4:17" s="121" customFormat="1">
      <c r="D124" s="98"/>
      <c r="E124" s="88"/>
      <c r="F124" s="128"/>
      <c r="G124" s="56"/>
      <c r="H124" s="98"/>
      <c r="J124" s="221"/>
      <c r="K124" s="221"/>
      <c r="L124" s="221"/>
      <c r="M124" s="221"/>
      <c r="N124" s="144"/>
      <c r="O124" s="88"/>
      <c r="P124" s="128"/>
      <c r="Q124" s="56"/>
    </row>
    <row r="125" spans="4:17" s="121" customFormat="1">
      <c r="D125" s="98"/>
      <c r="E125" s="88"/>
      <c r="F125" s="128"/>
      <c r="G125" s="56"/>
      <c r="H125" s="98"/>
      <c r="J125" s="221"/>
      <c r="K125" s="221"/>
      <c r="L125" s="221"/>
      <c r="M125" s="221"/>
      <c r="N125" s="144"/>
      <c r="O125" s="88"/>
      <c r="P125" s="128"/>
      <c r="Q125" s="56"/>
    </row>
    <row r="126" spans="4:17" s="121" customFormat="1">
      <c r="D126" s="98"/>
      <c r="E126" s="88"/>
      <c r="F126" s="128"/>
      <c r="G126" s="56"/>
      <c r="H126" s="98"/>
      <c r="J126" s="221"/>
      <c r="K126" s="221"/>
      <c r="L126" s="221"/>
      <c r="M126" s="221"/>
      <c r="N126" s="144"/>
      <c r="O126" s="88"/>
      <c r="P126" s="128"/>
      <c r="Q126" s="56"/>
    </row>
    <row r="127" spans="4:17" s="121" customFormat="1">
      <c r="D127" s="98"/>
      <c r="E127" s="88"/>
      <c r="F127" s="128"/>
      <c r="G127" s="56"/>
      <c r="H127" s="98"/>
      <c r="J127" s="221"/>
      <c r="K127" s="221"/>
      <c r="L127" s="221"/>
      <c r="M127" s="221"/>
      <c r="N127" s="144"/>
      <c r="O127" s="88"/>
      <c r="P127" s="128"/>
      <c r="Q127" s="56"/>
    </row>
    <row r="128" spans="4:17" s="121" customFormat="1">
      <c r="D128" s="98"/>
      <c r="E128" s="88"/>
      <c r="F128" s="128"/>
      <c r="G128" s="56"/>
      <c r="H128" s="98"/>
      <c r="J128" s="221"/>
      <c r="K128" s="221"/>
      <c r="L128" s="221"/>
      <c r="M128" s="221"/>
      <c r="N128" s="144"/>
      <c r="O128" s="88"/>
      <c r="P128" s="128"/>
      <c r="Q128" s="56"/>
    </row>
    <row r="129" spans="4:17" s="121" customFormat="1">
      <c r="D129" s="98"/>
      <c r="E129" s="88"/>
      <c r="F129" s="128"/>
      <c r="G129" s="56"/>
      <c r="H129" s="98"/>
      <c r="J129" s="221"/>
      <c r="K129" s="221"/>
      <c r="L129" s="221"/>
      <c r="M129" s="221"/>
      <c r="N129" s="144"/>
      <c r="O129" s="88"/>
      <c r="P129" s="128"/>
      <c r="Q129" s="56"/>
    </row>
    <row r="130" spans="4:17" s="121" customFormat="1">
      <c r="D130" s="98"/>
      <c r="E130" s="88"/>
      <c r="F130" s="128"/>
      <c r="G130" s="56"/>
      <c r="H130" s="98"/>
      <c r="J130" s="221"/>
      <c r="K130" s="221"/>
      <c r="L130" s="221"/>
      <c r="M130" s="221"/>
      <c r="N130" s="144"/>
      <c r="O130" s="88"/>
      <c r="P130" s="128"/>
      <c r="Q130" s="56"/>
    </row>
    <row r="131" spans="4:17" s="121" customFormat="1">
      <c r="D131" s="98"/>
      <c r="E131" s="88"/>
      <c r="F131" s="128"/>
      <c r="G131" s="56"/>
      <c r="H131" s="98"/>
      <c r="J131" s="221"/>
      <c r="K131" s="221"/>
      <c r="L131" s="221"/>
      <c r="M131" s="221"/>
      <c r="N131" s="144"/>
      <c r="O131" s="88"/>
      <c r="P131" s="128"/>
      <c r="Q131" s="56"/>
    </row>
    <row r="132" spans="4:17" s="121" customFormat="1">
      <c r="D132" s="98"/>
      <c r="E132" s="88"/>
      <c r="F132" s="128"/>
      <c r="G132" s="56"/>
      <c r="H132" s="98"/>
      <c r="J132" s="221"/>
      <c r="K132" s="221"/>
      <c r="L132" s="221"/>
      <c r="M132" s="221"/>
      <c r="N132" s="144"/>
      <c r="O132" s="88"/>
      <c r="P132" s="128"/>
      <c r="Q132" s="56"/>
    </row>
    <row r="133" spans="4:17" s="121" customFormat="1">
      <c r="D133" s="98"/>
      <c r="E133" s="88"/>
      <c r="F133" s="128"/>
      <c r="G133" s="56"/>
      <c r="H133" s="98"/>
      <c r="J133" s="221"/>
      <c r="K133" s="221"/>
      <c r="L133" s="221"/>
      <c r="M133" s="221"/>
      <c r="N133" s="144"/>
      <c r="O133" s="88"/>
      <c r="P133" s="128"/>
      <c r="Q133" s="56"/>
    </row>
    <row r="134" spans="4:17" s="121" customFormat="1">
      <c r="D134" s="98"/>
      <c r="E134" s="88"/>
      <c r="F134" s="128"/>
      <c r="G134" s="56"/>
      <c r="H134" s="98"/>
      <c r="J134" s="221"/>
      <c r="K134" s="221"/>
      <c r="L134" s="221"/>
      <c r="M134" s="221"/>
      <c r="N134" s="144"/>
      <c r="O134" s="88"/>
      <c r="P134" s="128"/>
      <c r="Q134" s="56"/>
    </row>
    <row r="135" spans="4:17" s="121" customFormat="1">
      <c r="D135" s="98"/>
      <c r="E135" s="88"/>
      <c r="F135" s="128"/>
      <c r="G135" s="56"/>
      <c r="H135" s="98"/>
      <c r="J135" s="221"/>
      <c r="K135" s="221"/>
      <c r="L135" s="221"/>
      <c r="M135" s="221"/>
      <c r="N135" s="144"/>
      <c r="O135" s="88"/>
      <c r="P135" s="128"/>
      <c r="Q135" s="56"/>
    </row>
    <row r="136" spans="4:17" s="121" customFormat="1">
      <c r="D136" s="98"/>
      <c r="E136" s="88"/>
      <c r="F136" s="128"/>
      <c r="G136" s="56"/>
      <c r="H136" s="98"/>
      <c r="J136" s="221"/>
      <c r="K136" s="221"/>
      <c r="L136" s="221"/>
      <c r="M136" s="221"/>
      <c r="N136" s="144"/>
      <c r="O136" s="88"/>
      <c r="P136" s="128"/>
      <c r="Q136" s="56"/>
    </row>
    <row r="137" spans="4:17" s="121" customFormat="1">
      <c r="D137" s="98"/>
      <c r="E137" s="88"/>
      <c r="F137" s="128"/>
      <c r="G137" s="56"/>
      <c r="H137" s="98"/>
      <c r="J137" s="221"/>
      <c r="K137" s="221"/>
      <c r="L137" s="221"/>
      <c r="M137" s="221"/>
      <c r="N137" s="144"/>
      <c r="O137" s="88"/>
      <c r="P137" s="128"/>
      <c r="Q137" s="56"/>
    </row>
    <row r="138" spans="4:17" s="121" customFormat="1">
      <c r="D138" s="98"/>
      <c r="E138" s="88"/>
      <c r="F138" s="128"/>
      <c r="G138" s="56"/>
      <c r="H138" s="98"/>
      <c r="J138" s="221"/>
      <c r="K138" s="221"/>
      <c r="L138" s="221"/>
      <c r="M138" s="221"/>
      <c r="N138" s="144"/>
      <c r="O138" s="88"/>
      <c r="P138" s="128"/>
      <c r="Q138" s="56"/>
    </row>
    <row r="139" spans="4:17" s="121" customFormat="1">
      <c r="D139" s="98"/>
      <c r="E139" s="88"/>
      <c r="F139" s="128"/>
      <c r="G139" s="56"/>
      <c r="H139" s="98"/>
      <c r="J139" s="221"/>
      <c r="K139" s="221"/>
      <c r="L139" s="221"/>
      <c r="M139" s="221"/>
      <c r="N139" s="144"/>
      <c r="O139" s="88"/>
      <c r="P139" s="128"/>
      <c r="Q139" s="56"/>
    </row>
    <row r="140" spans="4:17" s="121" customFormat="1">
      <c r="D140" s="98"/>
      <c r="E140" s="88"/>
      <c r="F140" s="128"/>
      <c r="G140" s="56"/>
      <c r="H140" s="98"/>
      <c r="J140" s="221"/>
      <c r="K140" s="221"/>
      <c r="L140" s="221"/>
      <c r="M140" s="221"/>
      <c r="N140" s="144"/>
      <c r="O140" s="88"/>
      <c r="P140" s="128"/>
      <c r="Q140" s="56"/>
    </row>
    <row r="141" spans="4:17" s="121" customFormat="1">
      <c r="D141" s="98"/>
      <c r="E141" s="88"/>
      <c r="F141" s="128"/>
      <c r="G141" s="56"/>
      <c r="H141" s="98"/>
      <c r="J141" s="221"/>
      <c r="K141" s="221"/>
      <c r="L141" s="221"/>
      <c r="M141" s="221"/>
      <c r="N141" s="144"/>
      <c r="O141" s="88"/>
      <c r="P141" s="128"/>
      <c r="Q141" s="56"/>
    </row>
    <row r="142" spans="4:17" s="121" customFormat="1">
      <c r="D142" s="98"/>
      <c r="E142" s="88"/>
      <c r="F142" s="128"/>
      <c r="G142" s="56"/>
      <c r="H142" s="98"/>
      <c r="J142" s="221"/>
      <c r="K142" s="221"/>
      <c r="L142" s="221"/>
      <c r="M142" s="221"/>
      <c r="N142" s="144"/>
      <c r="O142" s="88"/>
      <c r="P142" s="128"/>
      <c r="Q142" s="56"/>
    </row>
    <row r="143" spans="4:17" s="121" customFormat="1">
      <c r="D143" s="98"/>
      <c r="E143" s="88"/>
      <c r="F143" s="128"/>
      <c r="G143" s="56"/>
      <c r="H143" s="98"/>
      <c r="J143" s="221"/>
      <c r="K143" s="221"/>
      <c r="L143" s="221"/>
      <c r="M143" s="221"/>
      <c r="N143" s="144"/>
      <c r="O143" s="88"/>
      <c r="P143" s="128"/>
      <c r="Q143" s="56"/>
    </row>
    <row r="144" spans="4:17" s="121" customFormat="1">
      <c r="D144" s="98"/>
      <c r="E144" s="88"/>
      <c r="F144" s="128"/>
      <c r="G144" s="56"/>
      <c r="H144" s="98"/>
      <c r="J144" s="221"/>
      <c r="K144" s="221"/>
      <c r="L144" s="221"/>
      <c r="M144" s="221"/>
      <c r="N144" s="144"/>
      <c r="O144" s="88"/>
      <c r="P144" s="128"/>
      <c r="Q144" s="56"/>
    </row>
    <row r="145" spans="4:17" s="121" customFormat="1">
      <c r="D145" s="98"/>
      <c r="E145" s="88"/>
      <c r="F145" s="128"/>
      <c r="G145" s="56"/>
      <c r="H145" s="98"/>
      <c r="J145" s="221"/>
      <c r="K145" s="221"/>
      <c r="L145" s="221"/>
      <c r="M145" s="221"/>
      <c r="N145" s="144"/>
      <c r="O145" s="88"/>
      <c r="P145" s="128"/>
      <c r="Q145" s="56"/>
    </row>
    <row r="146" spans="4:17" s="121" customFormat="1">
      <c r="D146" s="98"/>
      <c r="E146" s="88"/>
      <c r="F146" s="128"/>
      <c r="G146" s="56"/>
      <c r="H146" s="98"/>
      <c r="J146" s="221"/>
      <c r="K146" s="221"/>
      <c r="L146" s="221"/>
      <c r="M146" s="221"/>
      <c r="N146" s="144"/>
      <c r="O146" s="88"/>
      <c r="P146" s="128"/>
      <c r="Q146" s="56"/>
    </row>
    <row r="147" spans="4:17" s="121" customFormat="1">
      <c r="D147" s="98"/>
      <c r="E147" s="88"/>
      <c r="F147" s="128"/>
      <c r="G147" s="56"/>
      <c r="H147" s="98"/>
      <c r="J147" s="221"/>
      <c r="K147" s="221"/>
      <c r="L147" s="221"/>
      <c r="M147" s="221"/>
      <c r="N147" s="144"/>
      <c r="O147" s="88"/>
      <c r="P147" s="128"/>
      <c r="Q147" s="56"/>
    </row>
    <row r="148" spans="4:17" s="121" customFormat="1">
      <c r="D148" s="98"/>
      <c r="E148" s="88"/>
      <c r="F148" s="128"/>
      <c r="G148" s="56"/>
      <c r="H148" s="98"/>
      <c r="J148" s="221"/>
      <c r="K148" s="221"/>
      <c r="L148" s="221"/>
      <c r="M148" s="221"/>
      <c r="N148" s="144"/>
      <c r="O148" s="88"/>
      <c r="P148" s="128"/>
      <c r="Q148" s="56"/>
    </row>
    <row r="149" spans="4:17" s="121" customFormat="1">
      <c r="D149" s="98"/>
      <c r="E149" s="88"/>
      <c r="F149" s="128"/>
      <c r="G149" s="56"/>
      <c r="H149" s="98"/>
      <c r="J149" s="221"/>
      <c r="K149" s="221"/>
      <c r="L149" s="221"/>
      <c r="M149" s="221"/>
      <c r="N149" s="144"/>
      <c r="O149" s="88"/>
      <c r="P149" s="128"/>
      <c r="Q149" s="56"/>
    </row>
    <row r="150" spans="4:17" s="121" customFormat="1">
      <c r="D150" s="98"/>
      <c r="E150" s="88"/>
      <c r="F150" s="128"/>
      <c r="G150" s="56"/>
      <c r="H150" s="98"/>
      <c r="J150" s="221"/>
      <c r="K150" s="221"/>
      <c r="L150" s="221"/>
      <c r="M150" s="221"/>
      <c r="N150" s="144"/>
      <c r="O150" s="88"/>
      <c r="P150" s="128"/>
      <c r="Q150" s="56"/>
    </row>
    <row r="151" spans="4:17" s="121" customFormat="1">
      <c r="D151" s="98"/>
      <c r="E151" s="88"/>
      <c r="F151" s="128"/>
      <c r="G151" s="56"/>
      <c r="H151" s="98"/>
      <c r="J151" s="221"/>
      <c r="K151" s="221"/>
      <c r="L151" s="221"/>
      <c r="M151" s="221"/>
      <c r="N151" s="144"/>
      <c r="O151" s="88"/>
      <c r="P151" s="128"/>
      <c r="Q151" s="56"/>
    </row>
    <row r="152" spans="4:17" s="121" customFormat="1">
      <c r="D152" s="98"/>
      <c r="E152" s="88"/>
      <c r="F152" s="128"/>
      <c r="G152" s="56"/>
      <c r="H152" s="98"/>
      <c r="J152" s="221"/>
      <c r="K152" s="221"/>
      <c r="L152" s="221"/>
      <c r="M152" s="221"/>
      <c r="N152" s="144"/>
      <c r="O152" s="88"/>
      <c r="P152" s="128"/>
      <c r="Q152" s="56"/>
    </row>
    <row r="153" spans="4:17" s="121" customFormat="1">
      <c r="D153" s="98"/>
      <c r="E153" s="88"/>
      <c r="F153" s="128"/>
      <c r="G153" s="56"/>
      <c r="H153" s="98"/>
      <c r="J153" s="221"/>
      <c r="K153" s="221"/>
      <c r="L153" s="221"/>
      <c r="M153" s="221"/>
      <c r="N153" s="144"/>
      <c r="O153" s="88"/>
      <c r="P153" s="128"/>
      <c r="Q153" s="56"/>
    </row>
    <row r="154" spans="4:17" s="121" customFormat="1">
      <c r="D154" s="98"/>
      <c r="E154" s="88"/>
      <c r="F154" s="128"/>
      <c r="G154" s="56"/>
      <c r="H154" s="98"/>
      <c r="J154" s="221"/>
      <c r="K154" s="221"/>
      <c r="L154" s="221"/>
      <c r="M154" s="221"/>
      <c r="N154" s="144"/>
      <c r="O154" s="88"/>
      <c r="P154" s="128"/>
      <c r="Q154" s="56"/>
    </row>
    <row r="155" spans="4:17" s="121" customFormat="1">
      <c r="D155" s="98"/>
      <c r="E155" s="88"/>
      <c r="F155" s="128"/>
      <c r="G155" s="56"/>
      <c r="H155" s="98"/>
      <c r="J155" s="221"/>
      <c r="K155" s="221"/>
      <c r="L155" s="221"/>
      <c r="M155" s="221"/>
      <c r="N155" s="144"/>
      <c r="O155" s="88"/>
      <c r="P155" s="128"/>
      <c r="Q155" s="56"/>
    </row>
    <row r="156" spans="4:17" s="121" customFormat="1">
      <c r="D156" s="98"/>
      <c r="E156" s="88"/>
      <c r="F156" s="128"/>
      <c r="G156" s="56"/>
      <c r="H156" s="98"/>
      <c r="J156" s="221"/>
      <c r="K156" s="221"/>
      <c r="L156" s="221"/>
      <c r="M156" s="221"/>
      <c r="N156" s="144"/>
      <c r="O156" s="88"/>
      <c r="P156" s="128"/>
      <c r="Q156" s="56"/>
    </row>
    <row r="157" spans="4:17" s="121" customFormat="1">
      <c r="D157" s="98"/>
      <c r="E157" s="88"/>
      <c r="F157" s="128"/>
      <c r="G157" s="56"/>
      <c r="H157" s="98"/>
      <c r="J157" s="221"/>
      <c r="K157" s="221"/>
      <c r="L157" s="221"/>
      <c r="M157" s="221"/>
      <c r="N157" s="144"/>
      <c r="O157" s="88"/>
      <c r="P157" s="128"/>
      <c r="Q157" s="56"/>
    </row>
    <row r="158" spans="4:17" s="121" customFormat="1">
      <c r="D158" s="98"/>
      <c r="E158" s="88"/>
      <c r="F158" s="128"/>
      <c r="G158" s="56"/>
      <c r="H158" s="98"/>
      <c r="J158" s="221"/>
      <c r="K158" s="221"/>
      <c r="L158" s="221"/>
      <c r="M158" s="221"/>
      <c r="N158" s="144"/>
      <c r="O158" s="88"/>
      <c r="P158" s="128"/>
      <c r="Q158" s="56"/>
    </row>
    <row r="159" spans="4:17" s="121" customFormat="1">
      <c r="D159" s="98"/>
      <c r="E159" s="88"/>
      <c r="F159" s="128"/>
      <c r="G159" s="56"/>
      <c r="H159" s="98"/>
      <c r="J159" s="221"/>
      <c r="K159" s="221"/>
      <c r="L159" s="221"/>
      <c r="M159" s="221"/>
      <c r="N159" s="144"/>
      <c r="O159" s="88"/>
      <c r="P159" s="128"/>
      <c r="Q159" s="56"/>
    </row>
    <row r="160" spans="4:17" s="121" customFormat="1">
      <c r="D160" s="98"/>
      <c r="E160" s="88"/>
      <c r="F160" s="128"/>
      <c r="G160" s="56"/>
      <c r="H160" s="98"/>
      <c r="J160" s="221"/>
      <c r="K160" s="221"/>
      <c r="L160" s="221"/>
      <c r="M160" s="221"/>
      <c r="N160" s="144"/>
      <c r="O160" s="88"/>
      <c r="P160" s="128"/>
      <c r="Q160" s="56"/>
    </row>
    <row r="161" spans="4:17" s="121" customFormat="1">
      <c r="D161" s="98"/>
      <c r="E161" s="88"/>
      <c r="F161" s="128"/>
      <c r="G161" s="56"/>
      <c r="H161" s="98"/>
      <c r="J161" s="221"/>
      <c r="K161" s="221"/>
      <c r="L161" s="221"/>
      <c r="M161" s="221"/>
      <c r="N161" s="144"/>
      <c r="O161" s="88"/>
      <c r="P161" s="128"/>
      <c r="Q161" s="56"/>
    </row>
    <row r="162" spans="4:17" s="121" customFormat="1">
      <c r="D162" s="98"/>
      <c r="E162" s="88"/>
      <c r="F162" s="128"/>
      <c r="G162" s="56"/>
      <c r="H162" s="98"/>
      <c r="J162" s="221"/>
      <c r="K162" s="221"/>
      <c r="L162" s="221"/>
      <c r="M162" s="221"/>
      <c r="N162" s="144"/>
      <c r="O162" s="88"/>
      <c r="P162" s="128"/>
      <c r="Q162" s="56"/>
    </row>
    <row r="163" spans="4:17" s="121" customFormat="1">
      <c r="D163" s="98"/>
      <c r="E163" s="88"/>
      <c r="F163" s="128"/>
      <c r="G163" s="56"/>
      <c r="H163" s="98"/>
      <c r="J163" s="221"/>
      <c r="K163" s="221"/>
      <c r="L163" s="221"/>
      <c r="M163" s="221"/>
      <c r="N163" s="144"/>
      <c r="O163" s="88"/>
      <c r="P163" s="128"/>
      <c r="Q163" s="56"/>
    </row>
    <row r="164" spans="4:17" s="121" customFormat="1">
      <c r="D164" s="98"/>
      <c r="E164" s="88"/>
      <c r="F164" s="128"/>
      <c r="G164" s="56"/>
      <c r="H164" s="98"/>
      <c r="J164" s="221"/>
      <c r="K164" s="221"/>
      <c r="L164" s="221"/>
      <c r="M164" s="221"/>
      <c r="N164" s="144"/>
      <c r="O164" s="88"/>
      <c r="P164" s="128"/>
      <c r="Q164" s="56"/>
    </row>
    <row r="165" spans="4:17" s="121" customFormat="1">
      <c r="D165" s="98"/>
      <c r="E165" s="88"/>
      <c r="F165" s="128"/>
      <c r="G165" s="56"/>
      <c r="H165" s="98"/>
      <c r="J165" s="221"/>
      <c r="K165" s="221"/>
      <c r="L165" s="221"/>
      <c r="M165" s="221"/>
      <c r="N165" s="144"/>
      <c r="O165" s="88"/>
      <c r="P165" s="128"/>
      <c r="Q165" s="56"/>
    </row>
    <row r="166" spans="4:17" s="121" customFormat="1">
      <c r="D166" s="98"/>
      <c r="E166" s="88"/>
      <c r="F166" s="128"/>
      <c r="G166" s="56"/>
      <c r="H166" s="98"/>
      <c r="J166" s="221"/>
      <c r="K166" s="221"/>
      <c r="L166" s="221"/>
      <c r="M166" s="221"/>
      <c r="N166" s="144"/>
      <c r="O166" s="88"/>
      <c r="P166" s="128"/>
      <c r="Q166" s="56"/>
    </row>
    <row r="167" spans="4:17" s="121" customFormat="1">
      <c r="D167" s="98"/>
      <c r="E167" s="88"/>
      <c r="F167" s="128"/>
      <c r="G167" s="56"/>
      <c r="H167" s="98"/>
      <c r="J167" s="221"/>
      <c r="K167" s="221"/>
      <c r="L167" s="221"/>
      <c r="M167" s="221"/>
      <c r="N167" s="144"/>
      <c r="O167" s="88"/>
      <c r="P167" s="128"/>
      <c r="Q167" s="56"/>
    </row>
    <row r="168" spans="4:17" s="121" customFormat="1">
      <c r="D168" s="98"/>
      <c r="E168" s="88"/>
      <c r="F168" s="128"/>
      <c r="G168" s="56"/>
      <c r="H168" s="98"/>
      <c r="J168" s="221"/>
      <c r="K168" s="221"/>
      <c r="L168" s="221"/>
      <c r="M168" s="221"/>
      <c r="N168" s="144"/>
      <c r="O168" s="88"/>
      <c r="P168" s="128"/>
      <c r="Q168" s="56"/>
    </row>
    <row r="169" spans="4:17" s="121" customFormat="1">
      <c r="D169" s="98"/>
      <c r="E169" s="88"/>
      <c r="F169" s="128"/>
      <c r="G169" s="56"/>
      <c r="H169" s="98"/>
      <c r="J169" s="221"/>
      <c r="K169" s="221"/>
      <c r="L169" s="221"/>
      <c r="M169" s="221"/>
      <c r="N169" s="144"/>
      <c r="O169" s="88"/>
      <c r="P169" s="128"/>
      <c r="Q169" s="56"/>
    </row>
    <row r="170" spans="4:17" s="121" customFormat="1">
      <c r="D170" s="98"/>
      <c r="E170" s="88"/>
      <c r="F170" s="128"/>
      <c r="G170" s="56"/>
      <c r="H170" s="98"/>
      <c r="J170" s="221"/>
      <c r="K170" s="221"/>
      <c r="L170" s="221"/>
      <c r="M170" s="221"/>
      <c r="N170" s="144"/>
      <c r="O170" s="88"/>
      <c r="P170" s="128"/>
      <c r="Q170" s="56"/>
    </row>
    <row r="171" spans="4:17" s="121" customFormat="1">
      <c r="D171" s="98"/>
      <c r="E171" s="88"/>
      <c r="F171" s="128"/>
      <c r="G171" s="56"/>
      <c r="H171" s="98"/>
      <c r="J171" s="221"/>
      <c r="K171" s="221"/>
      <c r="L171" s="221"/>
      <c r="M171" s="221"/>
      <c r="N171" s="144"/>
      <c r="O171" s="88"/>
      <c r="P171" s="128"/>
      <c r="Q171" s="56"/>
    </row>
    <row r="172" spans="4:17" s="121" customFormat="1">
      <c r="D172" s="98"/>
      <c r="E172" s="88"/>
      <c r="F172" s="128"/>
      <c r="G172" s="56"/>
      <c r="H172" s="98"/>
      <c r="J172" s="221"/>
      <c r="K172" s="221"/>
      <c r="L172" s="221"/>
      <c r="M172" s="221"/>
      <c r="N172" s="144"/>
      <c r="O172" s="88"/>
      <c r="P172" s="128"/>
      <c r="Q172" s="56"/>
    </row>
    <row r="173" spans="4:17" s="121" customFormat="1">
      <c r="D173" s="98"/>
      <c r="E173" s="88"/>
      <c r="F173" s="128"/>
      <c r="G173" s="56"/>
      <c r="H173" s="98"/>
      <c r="J173" s="221"/>
      <c r="K173" s="221"/>
      <c r="L173" s="221"/>
      <c r="M173" s="221"/>
      <c r="N173" s="144"/>
      <c r="O173" s="88"/>
      <c r="P173" s="128"/>
      <c r="Q173" s="56"/>
    </row>
    <row r="174" spans="4:17" s="121" customFormat="1">
      <c r="D174" s="98"/>
      <c r="E174" s="88"/>
      <c r="F174" s="128"/>
      <c r="G174" s="56"/>
      <c r="H174" s="98"/>
      <c r="J174" s="221"/>
      <c r="K174" s="221"/>
      <c r="L174" s="221"/>
      <c r="M174" s="221"/>
      <c r="N174" s="144"/>
      <c r="O174" s="88"/>
      <c r="P174" s="128"/>
      <c r="Q174" s="56"/>
    </row>
    <row r="175" spans="4:17" s="121" customFormat="1">
      <c r="D175" s="98"/>
      <c r="E175" s="88"/>
      <c r="F175" s="128"/>
      <c r="G175" s="56"/>
      <c r="H175" s="98"/>
      <c r="J175" s="221"/>
      <c r="K175" s="221"/>
      <c r="L175" s="221"/>
      <c r="M175" s="221"/>
      <c r="N175" s="144"/>
      <c r="O175" s="88"/>
      <c r="P175" s="128"/>
      <c r="Q175" s="56"/>
    </row>
    <row r="176" spans="4:17" s="121" customFormat="1">
      <c r="D176" s="98"/>
      <c r="E176" s="88"/>
      <c r="F176" s="128"/>
      <c r="G176" s="56"/>
      <c r="H176" s="98"/>
      <c r="J176" s="221"/>
      <c r="K176" s="221"/>
      <c r="L176" s="221"/>
      <c r="M176" s="221"/>
      <c r="N176" s="144"/>
      <c r="O176" s="88"/>
      <c r="P176" s="128"/>
      <c r="Q176" s="56"/>
    </row>
    <row r="177" spans="4:17" s="121" customFormat="1">
      <c r="D177" s="98"/>
      <c r="E177" s="88"/>
      <c r="F177" s="128"/>
      <c r="G177" s="56"/>
      <c r="H177" s="98"/>
      <c r="J177" s="221"/>
      <c r="K177" s="221"/>
      <c r="L177" s="221"/>
      <c r="M177" s="221"/>
      <c r="N177" s="144"/>
      <c r="O177" s="88"/>
      <c r="P177" s="128"/>
      <c r="Q177" s="56"/>
    </row>
    <row r="178" spans="4:17" s="121" customFormat="1">
      <c r="D178" s="98"/>
      <c r="E178" s="88"/>
      <c r="F178" s="128"/>
      <c r="G178" s="56"/>
      <c r="H178" s="98"/>
      <c r="J178" s="221"/>
      <c r="K178" s="221"/>
      <c r="L178" s="221"/>
      <c r="M178" s="221"/>
      <c r="N178" s="144"/>
      <c r="O178" s="88"/>
      <c r="P178" s="128"/>
      <c r="Q178" s="56"/>
    </row>
    <row r="179" spans="4:17" s="121" customFormat="1">
      <c r="D179" s="98"/>
      <c r="E179" s="88"/>
      <c r="F179" s="128"/>
      <c r="G179" s="56"/>
      <c r="H179" s="98"/>
      <c r="J179" s="221"/>
      <c r="K179" s="221"/>
      <c r="L179" s="221"/>
      <c r="M179" s="221"/>
      <c r="N179" s="144"/>
      <c r="O179" s="88"/>
      <c r="P179" s="128"/>
      <c r="Q179" s="56"/>
    </row>
    <row r="180" spans="4:17" s="121" customFormat="1">
      <c r="D180" s="98"/>
      <c r="E180" s="88"/>
      <c r="F180" s="128"/>
      <c r="G180" s="56"/>
      <c r="H180" s="98"/>
      <c r="J180" s="221"/>
      <c r="K180" s="221"/>
      <c r="L180" s="221"/>
      <c r="M180" s="221"/>
      <c r="N180" s="144"/>
      <c r="O180" s="88"/>
      <c r="P180" s="128"/>
      <c r="Q180" s="56"/>
    </row>
    <row r="181" spans="4:17" s="121" customFormat="1">
      <c r="D181" s="98"/>
      <c r="E181" s="88"/>
      <c r="F181" s="128"/>
      <c r="G181" s="56"/>
      <c r="H181" s="98"/>
      <c r="J181" s="221"/>
      <c r="K181" s="221"/>
      <c r="L181" s="221"/>
      <c r="M181" s="221"/>
      <c r="N181" s="144"/>
      <c r="O181" s="88"/>
      <c r="P181" s="128"/>
      <c r="Q181" s="56"/>
    </row>
    <row r="182" spans="4:17" s="121" customFormat="1">
      <c r="D182" s="98"/>
      <c r="E182" s="88"/>
      <c r="F182" s="128"/>
      <c r="G182" s="56"/>
      <c r="H182" s="98"/>
      <c r="J182" s="221"/>
      <c r="K182" s="221"/>
      <c r="L182" s="221"/>
      <c r="M182" s="221"/>
      <c r="N182" s="144"/>
      <c r="O182" s="88"/>
      <c r="P182" s="128"/>
      <c r="Q182" s="56"/>
    </row>
    <row r="183" spans="4:17" s="121" customFormat="1">
      <c r="D183" s="98"/>
      <c r="E183" s="88"/>
      <c r="F183" s="128"/>
      <c r="G183" s="56"/>
      <c r="H183" s="98"/>
      <c r="J183" s="221"/>
      <c r="K183" s="221"/>
      <c r="L183" s="221"/>
      <c r="M183" s="221"/>
      <c r="N183" s="144"/>
      <c r="O183" s="88"/>
      <c r="P183" s="128"/>
      <c r="Q183" s="56"/>
    </row>
    <row r="184" spans="4:17" s="121" customFormat="1">
      <c r="D184" s="98"/>
      <c r="E184" s="88"/>
      <c r="F184" s="128"/>
      <c r="G184" s="56"/>
      <c r="H184" s="98"/>
      <c r="J184" s="221"/>
      <c r="K184" s="221"/>
      <c r="L184" s="221"/>
      <c r="M184" s="221"/>
      <c r="N184" s="144"/>
      <c r="O184" s="88"/>
      <c r="P184" s="128"/>
      <c r="Q184" s="56"/>
    </row>
    <row r="185" spans="4:17" s="121" customFormat="1">
      <c r="D185" s="98"/>
      <c r="E185" s="88"/>
      <c r="F185" s="128"/>
      <c r="G185" s="56"/>
      <c r="H185" s="98"/>
      <c r="J185" s="221"/>
      <c r="K185" s="221"/>
      <c r="L185" s="221"/>
      <c r="M185" s="221"/>
      <c r="N185" s="144"/>
      <c r="O185" s="88"/>
      <c r="P185" s="128"/>
      <c r="Q185" s="56"/>
    </row>
    <row r="186" spans="4:17" s="121" customFormat="1">
      <c r="D186" s="98"/>
      <c r="E186" s="88"/>
      <c r="F186" s="128"/>
      <c r="G186" s="56"/>
      <c r="H186" s="98"/>
      <c r="J186" s="221"/>
      <c r="K186" s="221"/>
      <c r="L186" s="221"/>
      <c r="M186" s="221"/>
      <c r="N186" s="144"/>
      <c r="O186" s="88"/>
      <c r="P186" s="128"/>
      <c r="Q186" s="56"/>
    </row>
    <row r="187" spans="4:17" s="121" customFormat="1">
      <c r="D187" s="98"/>
      <c r="E187" s="88"/>
      <c r="F187" s="128"/>
      <c r="G187" s="56"/>
      <c r="H187" s="98"/>
      <c r="J187" s="221"/>
      <c r="K187" s="221"/>
      <c r="L187" s="221"/>
      <c r="M187" s="221"/>
      <c r="N187" s="144"/>
      <c r="O187" s="88"/>
      <c r="P187" s="128"/>
      <c r="Q187" s="56"/>
    </row>
    <row r="188" spans="4:17" s="121" customFormat="1">
      <c r="D188" s="98"/>
      <c r="E188" s="88"/>
      <c r="F188" s="128"/>
      <c r="G188" s="56"/>
      <c r="H188" s="98"/>
      <c r="J188" s="221"/>
      <c r="K188" s="221"/>
      <c r="L188" s="221"/>
      <c r="M188" s="221"/>
      <c r="N188" s="144"/>
      <c r="O188" s="88"/>
      <c r="P188" s="128"/>
      <c r="Q188" s="56"/>
    </row>
    <row r="189" spans="4:17" s="121" customFormat="1">
      <c r="D189" s="98"/>
      <c r="E189" s="88"/>
      <c r="F189" s="128"/>
      <c r="G189" s="56"/>
      <c r="H189" s="98"/>
      <c r="J189" s="221"/>
      <c r="K189" s="221"/>
      <c r="L189" s="221"/>
      <c r="M189" s="221"/>
      <c r="N189" s="144"/>
      <c r="O189" s="88"/>
      <c r="P189" s="128"/>
      <c r="Q189" s="56"/>
    </row>
    <row r="190" spans="4:17" s="121" customFormat="1">
      <c r="D190" s="98"/>
      <c r="E190" s="88"/>
      <c r="F190" s="128"/>
      <c r="G190" s="56"/>
      <c r="H190" s="98"/>
      <c r="J190" s="221"/>
      <c r="K190" s="221"/>
      <c r="L190" s="221"/>
      <c r="M190" s="221"/>
      <c r="N190" s="144"/>
      <c r="O190" s="88"/>
      <c r="P190" s="128"/>
      <c r="Q190" s="56"/>
    </row>
    <row r="191" spans="4:17" s="121" customFormat="1">
      <c r="D191" s="98"/>
      <c r="E191" s="88"/>
      <c r="F191" s="128"/>
      <c r="G191" s="56"/>
      <c r="H191" s="98"/>
      <c r="J191" s="221"/>
      <c r="K191" s="221"/>
      <c r="L191" s="221"/>
      <c r="M191" s="221"/>
      <c r="N191" s="144"/>
      <c r="O191" s="88"/>
      <c r="P191" s="128"/>
      <c r="Q191" s="56"/>
    </row>
    <row r="192" spans="4:17" s="121" customFormat="1">
      <c r="D192" s="98"/>
      <c r="E192" s="88"/>
      <c r="F192" s="128"/>
      <c r="G192" s="56"/>
      <c r="H192" s="98"/>
      <c r="J192" s="221"/>
      <c r="K192" s="221"/>
      <c r="L192" s="221"/>
      <c r="M192" s="221"/>
      <c r="N192" s="144"/>
      <c r="O192" s="88"/>
      <c r="P192" s="128"/>
      <c r="Q192" s="56"/>
    </row>
    <row r="193" spans="4:17" s="121" customFormat="1">
      <c r="D193" s="98"/>
      <c r="E193" s="88"/>
      <c r="F193" s="128"/>
      <c r="G193" s="56"/>
      <c r="H193" s="98"/>
      <c r="J193" s="221"/>
      <c r="K193" s="221"/>
      <c r="L193" s="221"/>
      <c r="M193" s="221"/>
      <c r="N193" s="144"/>
      <c r="O193" s="88"/>
      <c r="P193" s="128"/>
      <c r="Q193" s="56"/>
    </row>
    <row r="194" spans="4:17" s="121" customFormat="1">
      <c r="D194" s="98"/>
      <c r="E194" s="88"/>
      <c r="F194" s="128"/>
      <c r="G194" s="56"/>
      <c r="H194" s="98"/>
      <c r="J194" s="221"/>
      <c r="K194" s="221"/>
      <c r="L194" s="221"/>
      <c r="M194" s="221"/>
      <c r="N194" s="144"/>
      <c r="O194" s="88"/>
      <c r="P194" s="128"/>
      <c r="Q194" s="56"/>
    </row>
    <row r="195" spans="4:17" s="121" customFormat="1">
      <c r="D195" s="98"/>
      <c r="E195" s="88"/>
      <c r="F195" s="128"/>
      <c r="G195" s="56"/>
      <c r="H195" s="98"/>
      <c r="J195" s="221"/>
      <c r="K195" s="221"/>
      <c r="L195" s="221"/>
      <c r="M195" s="221"/>
      <c r="N195" s="144"/>
      <c r="O195" s="88"/>
      <c r="P195" s="128"/>
      <c r="Q195" s="56"/>
    </row>
    <row r="196" spans="4:17" s="121" customFormat="1">
      <c r="D196" s="98"/>
      <c r="E196" s="88"/>
      <c r="F196" s="128"/>
      <c r="G196" s="56"/>
      <c r="H196" s="98"/>
      <c r="J196" s="221"/>
      <c r="K196" s="221"/>
      <c r="L196" s="221"/>
      <c r="M196" s="221"/>
      <c r="N196" s="144"/>
      <c r="O196" s="88"/>
      <c r="P196" s="128"/>
      <c r="Q196" s="56"/>
    </row>
    <row r="197" spans="4:17" s="121" customFormat="1">
      <c r="D197" s="98"/>
      <c r="E197" s="88"/>
      <c r="F197" s="128"/>
      <c r="G197" s="56"/>
      <c r="H197" s="98"/>
      <c r="J197" s="221"/>
      <c r="K197" s="221"/>
      <c r="L197" s="221"/>
      <c r="M197" s="221"/>
      <c r="N197" s="144"/>
      <c r="O197" s="88"/>
      <c r="P197" s="128"/>
      <c r="Q197" s="56"/>
    </row>
    <row r="198" spans="4:17" s="121" customFormat="1">
      <c r="D198" s="98"/>
      <c r="E198" s="88"/>
      <c r="F198" s="128"/>
      <c r="G198" s="56"/>
      <c r="H198" s="98"/>
      <c r="J198" s="221"/>
      <c r="K198" s="221"/>
      <c r="L198" s="221"/>
      <c r="M198" s="221"/>
      <c r="N198" s="144"/>
      <c r="O198" s="88"/>
      <c r="P198" s="128"/>
      <c r="Q198" s="56"/>
    </row>
    <row r="199" spans="4:17" s="121" customFormat="1">
      <c r="D199" s="98"/>
      <c r="E199" s="88"/>
      <c r="F199" s="128"/>
      <c r="G199" s="56"/>
      <c r="H199" s="98"/>
      <c r="J199" s="221"/>
      <c r="K199" s="221"/>
      <c r="L199" s="221"/>
      <c r="M199" s="221"/>
      <c r="N199" s="144"/>
      <c r="O199" s="88"/>
      <c r="P199" s="128"/>
      <c r="Q199" s="56"/>
    </row>
    <row r="200" spans="4:17" s="121" customFormat="1">
      <c r="D200" s="98"/>
      <c r="E200" s="88"/>
      <c r="F200" s="128"/>
      <c r="G200" s="56"/>
      <c r="H200" s="98"/>
      <c r="J200" s="221"/>
      <c r="K200" s="221"/>
      <c r="L200" s="221"/>
      <c r="M200" s="221"/>
      <c r="N200" s="144"/>
      <c r="O200" s="88"/>
      <c r="P200" s="128"/>
      <c r="Q200" s="56"/>
    </row>
    <row r="201" spans="4:17" s="121" customFormat="1">
      <c r="D201" s="98"/>
      <c r="E201" s="88"/>
      <c r="F201" s="128"/>
      <c r="G201" s="56"/>
      <c r="H201" s="98"/>
      <c r="J201" s="221"/>
      <c r="K201" s="221"/>
      <c r="L201" s="221"/>
      <c r="M201" s="221"/>
      <c r="N201" s="144"/>
      <c r="O201" s="88"/>
      <c r="P201" s="128"/>
      <c r="Q201" s="56"/>
    </row>
    <row r="202" spans="4:17" s="121" customFormat="1">
      <c r="D202" s="98"/>
      <c r="E202" s="88"/>
      <c r="F202" s="128"/>
      <c r="G202" s="56"/>
      <c r="H202" s="98"/>
      <c r="J202" s="221"/>
      <c r="K202" s="221"/>
      <c r="L202" s="221"/>
      <c r="M202" s="221"/>
      <c r="N202" s="144"/>
      <c r="O202" s="88"/>
      <c r="P202" s="128"/>
      <c r="Q202" s="56"/>
    </row>
    <row r="203" spans="4:17" s="121" customFormat="1">
      <c r="D203" s="98"/>
      <c r="E203" s="88"/>
      <c r="F203" s="128"/>
      <c r="G203" s="56"/>
      <c r="H203" s="98"/>
      <c r="J203" s="221"/>
      <c r="K203" s="221"/>
      <c r="L203" s="221"/>
      <c r="M203" s="221"/>
      <c r="N203" s="144"/>
      <c r="O203" s="88"/>
      <c r="P203" s="128"/>
      <c r="Q203" s="56"/>
    </row>
    <row r="204" spans="4:17" s="121" customFormat="1">
      <c r="D204" s="98"/>
      <c r="E204" s="88"/>
      <c r="F204" s="128"/>
      <c r="G204" s="56"/>
      <c r="H204" s="98"/>
      <c r="J204" s="221"/>
      <c r="K204" s="221"/>
      <c r="L204" s="221"/>
      <c r="M204" s="221"/>
      <c r="N204" s="144"/>
      <c r="O204" s="88"/>
      <c r="P204" s="128"/>
      <c r="Q204" s="56"/>
    </row>
    <row r="205" spans="4:17" s="121" customFormat="1">
      <c r="D205" s="98"/>
      <c r="E205" s="88"/>
      <c r="F205" s="128"/>
      <c r="G205" s="56"/>
      <c r="H205" s="98"/>
      <c r="J205" s="221"/>
      <c r="K205" s="221"/>
      <c r="L205" s="221"/>
      <c r="M205" s="221"/>
      <c r="N205" s="144"/>
      <c r="O205" s="88"/>
      <c r="P205" s="128"/>
      <c r="Q205" s="56"/>
    </row>
    <row r="206" spans="4:17" s="121" customFormat="1">
      <c r="D206" s="98"/>
      <c r="E206" s="88"/>
      <c r="F206" s="128"/>
      <c r="G206" s="56"/>
      <c r="H206" s="98"/>
      <c r="J206" s="221"/>
      <c r="K206" s="221"/>
      <c r="L206" s="221"/>
      <c r="M206" s="221"/>
      <c r="N206" s="144"/>
      <c r="O206" s="88"/>
      <c r="P206" s="128"/>
      <c r="Q206" s="56"/>
    </row>
    <row r="207" spans="4:17" s="121" customFormat="1">
      <c r="D207" s="98"/>
      <c r="E207" s="88"/>
      <c r="F207" s="128"/>
      <c r="G207" s="56"/>
      <c r="H207" s="98"/>
      <c r="J207" s="221"/>
      <c r="K207" s="221"/>
      <c r="L207" s="221"/>
      <c r="M207" s="221"/>
      <c r="N207" s="144"/>
      <c r="O207" s="88"/>
      <c r="P207" s="128"/>
      <c r="Q207" s="56"/>
    </row>
    <row r="208" spans="4:17" s="121" customFormat="1">
      <c r="D208" s="98"/>
      <c r="E208" s="88"/>
      <c r="F208" s="128"/>
      <c r="G208" s="56"/>
      <c r="H208" s="98"/>
      <c r="J208" s="221"/>
      <c r="K208" s="221"/>
      <c r="L208" s="221"/>
      <c r="M208" s="221"/>
      <c r="N208" s="144"/>
      <c r="O208" s="88"/>
      <c r="P208" s="128"/>
      <c r="Q208" s="56"/>
    </row>
    <row r="209" spans="4:17" s="121" customFormat="1">
      <c r="D209" s="98"/>
      <c r="E209" s="88"/>
      <c r="F209" s="128"/>
      <c r="G209" s="56"/>
      <c r="H209" s="98"/>
      <c r="J209" s="221"/>
      <c r="K209" s="221"/>
      <c r="L209" s="221"/>
      <c r="M209" s="221"/>
      <c r="N209" s="144"/>
      <c r="O209" s="88"/>
      <c r="P209" s="128"/>
      <c r="Q209" s="56"/>
    </row>
    <row r="210" spans="4:17" s="121" customFormat="1">
      <c r="D210" s="98"/>
      <c r="E210" s="88"/>
      <c r="F210" s="128"/>
      <c r="G210" s="56"/>
      <c r="H210" s="98"/>
      <c r="J210" s="221"/>
      <c r="K210" s="221"/>
      <c r="L210" s="221"/>
      <c r="M210" s="221"/>
      <c r="N210" s="144"/>
      <c r="O210" s="88"/>
      <c r="P210" s="128"/>
      <c r="Q210" s="56"/>
    </row>
    <row r="211" spans="4:17" s="121" customFormat="1">
      <c r="D211" s="98"/>
      <c r="E211" s="88"/>
      <c r="F211" s="128"/>
      <c r="G211" s="56"/>
      <c r="H211" s="98"/>
      <c r="J211" s="221"/>
      <c r="K211" s="221"/>
      <c r="L211" s="221"/>
      <c r="M211" s="221"/>
      <c r="N211" s="144"/>
      <c r="O211" s="88"/>
      <c r="P211" s="128"/>
      <c r="Q211" s="56"/>
    </row>
    <row r="212" spans="4:17" s="121" customFormat="1">
      <c r="D212" s="98"/>
      <c r="E212" s="88"/>
      <c r="F212" s="128"/>
      <c r="G212" s="56"/>
      <c r="H212" s="98"/>
      <c r="J212" s="221"/>
      <c r="K212" s="221"/>
      <c r="L212" s="221"/>
      <c r="M212" s="221"/>
      <c r="N212" s="144"/>
      <c r="O212" s="88"/>
      <c r="P212" s="128"/>
      <c r="Q212" s="56"/>
    </row>
    <row r="213" spans="4:17" s="121" customFormat="1">
      <c r="D213" s="98"/>
      <c r="E213" s="88"/>
      <c r="F213" s="128"/>
      <c r="G213" s="56"/>
      <c r="H213" s="98"/>
      <c r="J213" s="221"/>
      <c r="K213" s="221"/>
      <c r="L213" s="221"/>
      <c r="M213" s="221"/>
      <c r="N213" s="144"/>
      <c r="O213" s="88"/>
      <c r="P213" s="128"/>
      <c r="Q213" s="56"/>
    </row>
    <row r="214" spans="4:17" s="121" customFormat="1">
      <c r="D214" s="98"/>
      <c r="E214" s="88"/>
      <c r="F214" s="128"/>
      <c r="G214" s="56"/>
      <c r="H214" s="98"/>
      <c r="J214" s="221"/>
      <c r="K214" s="221"/>
      <c r="L214" s="221"/>
      <c r="M214" s="221"/>
      <c r="N214" s="144"/>
      <c r="O214" s="88"/>
      <c r="P214" s="128"/>
      <c r="Q214" s="56"/>
    </row>
    <row r="215" spans="4:17" s="121" customFormat="1">
      <c r="D215" s="98"/>
      <c r="E215" s="88"/>
      <c r="F215" s="128"/>
      <c r="G215" s="56"/>
      <c r="H215" s="98"/>
      <c r="J215" s="221"/>
      <c r="K215" s="221"/>
      <c r="L215" s="221"/>
      <c r="M215" s="221"/>
      <c r="N215" s="144"/>
      <c r="O215" s="88"/>
      <c r="P215" s="128"/>
      <c r="Q215" s="56"/>
    </row>
    <row r="216" spans="4:17" s="121" customFormat="1">
      <c r="D216" s="98"/>
      <c r="E216" s="88"/>
      <c r="F216" s="128"/>
      <c r="G216" s="56"/>
      <c r="H216" s="98"/>
      <c r="J216" s="221"/>
      <c r="K216" s="221"/>
      <c r="L216" s="221"/>
      <c r="M216" s="221"/>
      <c r="N216" s="144"/>
      <c r="O216" s="88"/>
      <c r="P216" s="128"/>
      <c r="Q216" s="56"/>
    </row>
    <row r="217" spans="4:17" s="121" customFormat="1">
      <c r="D217" s="98"/>
      <c r="E217" s="88"/>
      <c r="F217" s="128"/>
      <c r="G217" s="56"/>
      <c r="H217" s="98"/>
      <c r="J217" s="221"/>
      <c r="K217" s="221"/>
      <c r="L217" s="221"/>
      <c r="M217" s="221"/>
      <c r="N217" s="144"/>
      <c r="O217" s="88"/>
      <c r="P217" s="128"/>
      <c r="Q217" s="56"/>
    </row>
    <row r="218" spans="4:17" s="121" customFormat="1">
      <c r="D218" s="98"/>
      <c r="E218" s="88"/>
      <c r="F218" s="128"/>
      <c r="G218" s="56"/>
      <c r="H218" s="98"/>
      <c r="J218" s="221"/>
      <c r="K218" s="221"/>
      <c r="L218" s="221"/>
      <c r="M218" s="221"/>
      <c r="N218" s="144"/>
      <c r="O218" s="88"/>
      <c r="P218" s="128"/>
      <c r="Q218" s="56"/>
    </row>
    <row r="219" spans="4:17" s="121" customFormat="1">
      <c r="D219" s="98"/>
      <c r="E219" s="88"/>
      <c r="F219" s="128"/>
      <c r="G219" s="56"/>
      <c r="H219" s="98"/>
      <c r="J219" s="221"/>
      <c r="K219" s="221"/>
      <c r="L219" s="221"/>
      <c r="M219" s="221"/>
      <c r="N219" s="144"/>
      <c r="O219" s="88"/>
      <c r="P219" s="128"/>
      <c r="Q219" s="56"/>
    </row>
    <row r="220" spans="4:17" s="121" customFormat="1">
      <c r="D220" s="98"/>
      <c r="E220" s="88"/>
      <c r="F220" s="128"/>
      <c r="G220" s="56"/>
      <c r="H220" s="98"/>
      <c r="J220" s="221"/>
      <c r="K220" s="221"/>
      <c r="L220" s="221"/>
      <c r="M220" s="221"/>
      <c r="N220" s="144"/>
      <c r="O220" s="88"/>
      <c r="P220" s="128"/>
      <c r="Q220" s="56"/>
    </row>
    <row r="221" spans="4:17" s="121" customFormat="1">
      <c r="D221" s="98"/>
      <c r="E221" s="88"/>
      <c r="F221" s="128"/>
      <c r="G221" s="56"/>
      <c r="H221" s="98"/>
      <c r="J221" s="221"/>
      <c r="K221" s="221"/>
      <c r="L221" s="221"/>
      <c r="M221" s="221"/>
      <c r="N221" s="144"/>
      <c r="O221" s="88"/>
      <c r="P221" s="128"/>
      <c r="Q221" s="56"/>
    </row>
    <row r="222" spans="4:17" s="121" customFormat="1">
      <c r="D222" s="98"/>
      <c r="E222" s="88"/>
      <c r="F222" s="128"/>
      <c r="G222" s="56"/>
      <c r="H222" s="98"/>
      <c r="J222" s="221"/>
      <c r="K222" s="221"/>
      <c r="L222" s="221"/>
      <c r="M222" s="221"/>
      <c r="N222" s="144"/>
      <c r="O222" s="88"/>
      <c r="P222" s="128"/>
      <c r="Q222" s="56"/>
    </row>
    <row r="223" spans="4:17" s="121" customFormat="1">
      <c r="D223" s="98"/>
      <c r="E223" s="88"/>
      <c r="F223" s="128"/>
      <c r="G223" s="56"/>
      <c r="H223" s="98"/>
      <c r="J223" s="221"/>
      <c r="K223" s="221"/>
      <c r="L223" s="221"/>
      <c r="M223" s="221"/>
      <c r="N223" s="144"/>
      <c r="O223" s="88"/>
      <c r="P223" s="128"/>
      <c r="Q223" s="56"/>
    </row>
    <row r="224" spans="4:17" s="121" customFormat="1">
      <c r="D224" s="98"/>
      <c r="E224" s="88"/>
      <c r="F224" s="128"/>
      <c r="G224" s="56"/>
      <c r="H224" s="98"/>
      <c r="J224" s="221"/>
      <c r="K224" s="221"/>
      <c r="L224" s="221"/>
      <c r="M224" s="221"/>
      <c r="N224" s="144"/>
      <c r="O224" s="88"/>
      <c r="P224" s="128"/>
      <c r="Q224" s="56"/>
    </row>
    <row r="225" spans="4:17" s="121" customFormat="1">
      <c r="D225" s="98"/>
      <c r="E225" s="88"/>
      <c r="F225" s="128"/>
      <c r="G225" s="56"/>
      <c r="H225" s="98"/>
      <c r="J225" s="221"/>
      <c r="K225" s="221"/>
      <c r="L225" s="221"/>
      <c r="M225" s="221"/>
      <c r="N225" s="144"/>
      <c r="O225" s="88"/>
      <c r="P225" s="128"/>
      <c r="Q225" s="56"/>
    </row>
    <row r="226" spans="4:17" s="121" customFormat="1">
      <c r="D226" s="98"/>
      <c r="E226" s="88"/>
      <c r="F226" s="128"/>
      <c r="G226" s="56"/>
      <c r="H226" s="98"/>
      <c r="J226" s="221"/>
      <c r="K226" s="221"/>
      <c r="L226" s="221"/>
      <c r="M226" s="221"/>
      <c r="N226" s="144"/>
      <c r="O226" s="88"/>
      <c r="P226" s="128"/>
      <c r="Q226" s="56"/>
    </row>
    <row r="227" spans="4:17" s="121" customFormat="1">
      <c r="D227" s="98"/>
      <c r="E227" s="88"/>
      <c r="F227" s="128"/>
      <c r="G227" s="56"/>
      <c r="H227" s="98"/>
      <c r="J227" s="221"/>
      <c r="K227" s="221"/>
      <c r="L227" s="221"/>
      <c r="M227" s="221"/>
      <c r="N227" s="144"/>
      <c r="O227" s="88"/>
      <c r="P227" s="128"/>
      <c r="Q227" s="56"/>
    </row>
    <row r="228" spans="4:17" s="121" customFormat="1">
      <c r="D228" s="98"/>
      <c r="E228" s="88"/>
      <c r="F228" s="128"/>
      <c r="G228" s="56"/>
      <c r="H228" s="98"/>
      <c r="J228" s="221"/>
      <c r="K228" s="221"/>
      <c r="L228" s="221"/>
      <c r="M228" s="221"/>
      <c r="N228" s="144"/>
      <c r="O228" s="88"/>
      <c r="P228" s="128"/>
      <c r="Q228" s="56"/>
    </row>
    <row r="229" spans="4:17" s="121" customFormat="1">
      <c r="D229" s="98"/>
      <c r="E229" s="88"/>
      <c r="F229" s="128"/>
      <c r="G229" s="56"/>
      <c r="H229" s="98"/>
      <c r="J229" s="221"/>
      <c r="K229" s="221"/>
      <c r="L229" s="221"/>
      <c r="M229" s="221"/>
      <c r="N229" s="144"/>
      <c r="O229" s="88"/>
      <c r="P229" s="128"/>
      <c r="Q229" s="56"/>
    </row>
    <row r="230" spans="4:17" s="121" customFormat="1">
      <c r="D230" s="98"/>
      <c r="E230" s="88"/>
      <c r="F230" s="128"/>
      <c r="G230" s="56"/>
      <c r="H230" s="98"/>
      <c r="J230" s="221"/>
      <c r="K230" s="221"/>
      <c r="L230" s="221"/>
      <c r="M230" s="221"/>
      <c r="N230" s="144"/>
      <c r="O230" s="88"/>
      <c r="P230" s="128"/>
      <c r="Q230" s="56"/>
    </row>
    <row r="231" spans="4:17" s="121" customFormat="1">
      <c r="D231" s="98"/>
      <c r="E231" s="88"/>
      <c r="F231" s="128"/>
      <c r="G231" s="56"/>
      <c r="H231" s="98"/>
      <c r="J231" s="221"/>
      <c r="K231" s="221"/>
      <c r="L231" s="221"/>
      <c r="M231" s="221"/>
      <c r="N231" s="144"/>
      <c r="O231" s="88"/>
      <c r="P231" s="128"/>
      <c r="Q231" s="56"/>
    </row>
    <row r="232" spans="4:17" s="121" customFormat="1">
      <c r="D232" s="98"/>
      <c r="E232" s="88"/>
      <c r="F232" s="128"/>
      <c r="G232" s="56"/>
      <c r="H232" s="98"/>
      <c r="J232" s="221"/>
      <c r="K232" s="221"/>
      <c r="L232" s="221"/>
      <c r="M232" s="221"/>
      <c r="N232" s="144"/>
      <c r="O232" s="88"/>
      <c r="P232" s="128"/>
      <c r="Q232" s="56"/>
    </row>
    <row r="233" spans="4:17" s="121" customFormat="1">
      <c r="D233" s="98"/>
      <c r="E233" s="88"/>
      <c r="F233" s="128"/>
      <c r="G233" s="56"/>
      <c r="H233" s="98"/>
      <c r="J233" s="221"/>
      <c r="K233" s="221"/>
      <c r="L233" s="221"/>
      <c r="M233" s="221"/>
      <c r="N233" s="144"/>
      <c r="O233" s="88"/>
      <c r="P233" s="128"/>
      <c r="Q233" s="56"/>
    </row>
    <row r="234" spans="4:17" s="121" customFormat="1">
      <c r="D234" s="98"/>
      <c r="E234" s="88"/>
      <c r="F234" s="128"/>
      <c r="G234" s="56"/>
      <c r="H234" s="98"/>
      <c r="J234" s="221"/>
      <c r="K234" s="221"/>
      <c r="L234" s="221"/>
      <c r="M234" s="221"/>
      <c r="N234" s="144"/>
      <c r="O234" s="88"/>
      <c r="P234" s="128"/>
      <c r="Q234" s="56"/>
    </row>
    <row r="235" spans="4:17" s="121" customFormat="1">
      <c r="D235" s="98"/>
      <c r="E235" s="88"/>
      <c r="F235" s="128"/>
      <c r="G235" s="56"/>
      <c r="H235" s="98"/>
      <c r="J235" s="221"/>
      <c r="K235" s="221"/>
      <c r="L235" s="221"/>
      <c r="M235" s="221"/>
      <c r="N235" s="144"/>
      <c r="O235" s="88"/>
      <c r="P235" s="128"/>
      <c r="Q235" s="56"/>
    </row>
    <row r="236" spans="4:17" s="121" customFormat="1">
      <c r="D236" s="98"/>
      <c r="E236" s="88"/>
      <c r="F236" s="128"/>
      <c r="G236" s="56"/>
      <c r="H236" s="98"/>
      <c r="J236" s="221"/>
      <c r="K236" s="221"/>
      <c r="L236" s="221"/>
      <c r="M236" s="221"/>
      <c r="N236" s="144"/>
      <c r="O236" s="88"/>
      <c r="P236" s="128"/>
      <c r="Q236" s="56"/>
    </row>
    <row r="237" spans="4:17" s="121" customFormat="1">
      <c r="D237" s="98"/>
      <c r="E237" s="88"/>
      <c r="F237" s="128"/>
      <c r="G237" s="56"/>
      <c r="H237" s="98"/>
      <c r="J237" s="221"/>
      <c r="K237" s="221"/>
      <c r="L237" s="221"/>
      <c r="M237" s="221"/>
      <c r="N237" s="144"/>
      <c r="O237" s="88"/>
      <c r="P237" s="128"/>
      <c r="Q237" s="56"/>
    </row>
    <row r="238" spans="4:17" s="121" customFormat="1">
      <c r="D238" s="98"/>
      <c r="E238" s="88"/>
      <c r="F238" s="128"/>
      <c r="G238" s="56"/>
      <c r="H238" s="98"/>
      <c r="J238" s="221"/>
      <c r="K238" s="221"/>
      <c r="L238" s="221"/>
      <c r="M238" s="221"/>
      <c r="N238" s="144"/>
      <c r="O238" s="88"/>
      <c r="P238" s="128"/>
      <c r="Q238" s="56"/>
    </row>
    <row r="239" spans="4:17" s="121" customFormat="1">
      <c r="D239" s="98"/>
      <c r="E239" s="88"/>
      <c r="F239" s="128"/>
      <c r="G239" s="56"/>
      <c r="H239" s="98"/>
      <c r="J239" s="221"/>
      <c r="K239" s="221"/>
      <c r="L239" s="221"/>
      <c r="M239" s="221"/>
      <c r="N239" s="144"/>
      <c r="O239" s="88"/>
      <c r="P239" s="128"/>
      <c r="Q239" s="56"/>
    </row>
    <row r="240" spans="4:17" s="121" customFormat="1">
      <c r="D240" s="98"/>
      <c r="E240" s="88"/>
      <c r="F240" s="128"/>
      <c r="G240" s="56"/>
      <c r="H240" s="98"/>
      <c r="J240" s="221"/>
      <c r="K240" s="221"/>
      <c r="L240" s="221"/>
      <c r="M240" s="221"/>
      <c r="N240" s="144"/>
      <c r="O240" s="88"/>
      <c r="P240" s="128"/>
      <c r="Q240" s="56"/>
    </row>
    <row r="241" spans="4:17" s="121" customFormat="1">
      <c r="D241" s="98"/>
      <c r="E241" s="88"/>
      <c r="F241" s="128"/>
      <c r="G241" s="56"/>
      <c r="H241" s="98"/>
      <c r="J241" s="221"/>
      <c r="K241" s="221"/>
      <c r="L241" s="221"/>
      <c r="M241" s="221"/>
      <c r="N241" s="144"/>
      <c r="O241" s="88"/>
      <c r="P241" s="128"/>
      <c r="Q241" s="56"/>
    </row>
    <row r="242" spans="4:17" s="121" customFormat="1">
      <c r="D242" s="98"/>
      <c r="E242" s="88"/>
      <c r="F242" s="128"/>
      <c r="G242" s="56"/>
      <c r="H242" s="98"/>
      <c r="J242" s="221"/>
      <c r="K242" s="221"/>
      <c r="L242" s="221"/>
      <c r="M242" s="221"/>
      <c r="N242" s="144"/>
      <c r="O242" s="88"/>
      <c r="P242" s="128"/>
      <c r="Q242" s="56"/>
    </row>
    <row r="243" spans="4:17" s="121" customFormat="1">
      <c r="D243" s="98"/>
      <c r="E243" s="88"/>
      <c r="F243" s="128"/>
      <c r="G243" s="56"/>
      <c r="H243" s="98"/>
      <c r="J243" s="221"/>
      <c r="K243" s="221"/>
      <c r="L243" s="221"/>
      <c r="M243" s="221"/>
      <c r="N243" s="144"/>
      <c r="O243" s="88"/>
      <c r="P243" s="128"/>
      <c r="Q243" s="56"/>
    </row>
    <row r="244" spans="4:17" s="121" customFormat="1">
      <c r="D244" s="98"/>
      <c r="E244" s="88"/>
      <c r="F244" s="128"/>
      <c r="G244" s="56"/>
      <c r="H244" s="98"/>
      <c r="J244" s="221"/>
      <c r="K244" s="221"/>
      <c r="L244" s="221"/>
      <c r="M244" s="221"/>
      <c r="N244" s="144"/>
      <c r="O244" s="88"/>
      <c r="P244" s="128"/>
      <c r="Q244" s="56"/>
    </row>
    <row r="245" spans="4:17" s="121" customFormat="1">
      <c r="D245" s="98"/>
      <c r="E245" s="88"/>
      <c r="F245" s="128"/>
      <c r="G245" s="56"/>
      <c r="H245" s="98"/>
      <c r="J245" s="221"/>
      <c r="K245" s="221"/>
      <c r="L245" s="221"/>
      <c r="M245" s="221"/>
      <c r="N245" s="144"/>
      <c r="O245" s="88"/>
      <c r="P245" s="128"/>
      <c r="Q245" s="56"/>
    </row>
    <row r="246" spans="4:17" s="121" customFormat="1">
      <c r="D246" s="98"/>
      <c r="E246" s="88"/>
      <c r="F246" s="128"/>
      <c r="G246" s="56"/>
      <c r="H246" s="98"/>
      <c r="J246" s="221"/>
      <c r="K246" s="221"/>
      <c r="L246" s="221"/>
      <c r="M246" s="221"/>
      <c r="N246" s="144"/>
      <c r="O246" s="88"/>
      <c r="P246" s="128"/>
      <c r="Q246" s="56"/>
    </row>
    <row r="247" spans="4:17" s="121" customFormat="1">
      <c r="D247" s="98"/>
      <c r="E247" s="88"/>
      <c r="F247" s="128"/>
      <c r="G247" s="56"/>
      <c r="H247" s="98"/>
      <c r="J247" s="221"/>
      <c r="K247" s="221"/>
      <c r="L247" s="221"/>
      <c r="M247" s="221"/>
      <c r="N247" s="144"/>
      <c r="O247" s="88"/>
      <c r="P247" s="128"/>
      <c r="Q247" s="56"/>
    </row>
    <row r="248" spans="4:17" s="121" customFormat="1">
      <c r="D248" s="98"/>
      <c r="E248" s="88"/>
      <c r="F248" s="128"/>
      <c r="G248" s="56"/>
      <c r="H248" s="98"/>
      <c r="J248" s="221"/>
      <c r="K248" s="221"/>
      <c r="L248" s="221"/>
      <c r="M248" s="221"/>
      <c r="N248" s="144"/>
      <c r="O248" s="88"/>
      <c r="P248" s="128"/>
      <c r="Q248" s="56"/>
    </row>
    <row r="249" spans="4:17" s="121" customFormat="1">
      <c r="D249" s="98"/>
      <c r="E249" s="88"/>
      <c r="F249" s="128"/>
      <c r="G249" s="56"/>
      <c r="H249" s="98"/>
      <c r="J249" s="221"/>
      <c r="K249" s="221"/>
      <c r="L249" s="221"/>
      <c r="M249" s="221"/>
      <c r="N249" s="144"/>
      <c r="O249" s="88"/>
      <c r="P249" s="128"/>
      <c r="Q249" s="56"/>
    </row>
    <row r="250" spans="4:17" s="121" customFormat="1">
      <c r="D250" s="98"/>
      <c r="E250" s="88"/>
      <c r="F250" s="128"/>
      <c r="G250" s="56"/>
      <c r="H250" s="98"/>
      <c r="J250" s="221"/>
      <c r="K250" s="221"/>
      <c r="L250" s="221"/>
      <c r="M250" s="221"/>
      <c r="N250" s="144"/>
      <c r="O250" s="88"/>
      <c r="P250" s="128"/>
      <c r="Q250" s="56"/>
    </row>
    <row r="251" spans="4:17" s="121" customFormat="1">
      <c r="D251" s="98"/>
      <c r="E251" s="88"/>
      <c r="F251" s="128"/>
      <c r="G251" s="56"/>
      <c r="H251" s="98"/>
      <c r="J251" s="221"/>
      <c r="K251" s="221"/>
      <c r="L251" s="221"/>
      <c r="M251" s="221"/>
      <c r="N251" s="144"/>
      <c r="O251" s="88"/>
      <c r="P251" s="128"/>
      <c r="Q251" s="56"/>
    </row>
    <row r="252" spans="4:17" s="121" customFormat="1">
      <c r="D252" s="98"/>
      <c r="E252" s="88"/>
      <c r="F252" s="128"/>
      <c r="G252" s="56"/>
      <c r="H252" s="98"/>
      <c r="J252" s="221"/>
      <c r="K252" s="221"/>
      <c r="L252" s="221"/>
      <c r="M252" s="221"/>
      <c r="N252" s="144"/>
      <c r="O252" s="88"/>
      <c r="P252" s="128"/>
      <c r="Q252" s="56"/>
    </row>
    <row r="253" spans="4:17" s="121" customFormat="1">
      <c r="D253" s="98"/>
      <c r="E253" s="88"/>
      <c r="F253" s="128"/>
      <c r="G253" s="56"/>
      <c r="H253" s="98"/>
      <c r="J253" s="221"/>
      <c r="K253" s="221"/>
      <c r="L253" s="221"/>
      <c r="M253" s="221"/>
      <c r="N253" s="144"/>
      <c r="O253" s="88"/>
      <c r="P253" s="128"/>
      <c r="Q253" s="56"/>
    </row>
    <row r="254" spans="4:17" s="121" customFormat="1">
      <c r="D254" s="98"/>
      <c r="E254" s="88"/>
      <c r="F254" s="128"/>
      <c r="G254" s="56"/>
      <c r="H254" s="98"/>
      <c r="J254" s="221"/>
      <c r="K254" s="221"/>
      <c r="L254" s="221"/>
      <c r="M254" s="221"/>
      <c r="N254" s="144"/>
      <c r="O254" s="88"/>
      <c r="P254" s="128"/>
      <c r="Q254" s="56"/>
    </row>
    <row r="255" spans="4:17" s="121" customFormat="1">
      <c r="D255" s="98"/>
      <c r="E255" s="88"/>
      <c r="F255" s="128"/>
      <c r="G255" s="56"/>
      <c r="H255" s="98"/>
      <c r="J255" s="221"/>
      <c r="K255" s="221"/>
      <c r="L255" s="221"/>
      <c r="M255" s="221"/>
      <c r="N255" s="144"/>
      <c r="O255" s="88"/>
      <c r="P255" s="128"/>
      <c r="Q255" s="56"/>
    </row>
    <row r="256" spans="4:17" s="121" customFormat="1">
      <c r="D256" s="98"/>
      <c r="E256" s="88"/>
      <c r="F256" s="128"/>
      <c r="G256" s="56"/>
      <c r="H256" s="98"/>
      <c r="J256" s="221"/>
      <c r="K256" s="221"/>
      <c r="L256" s="221"/>
      <c r="M256" s="221"/>
      <c r="N256" s="144"/>
      <c r="O256" s="88"/>
      <c r="P256" s="128"/>
      <c r="Q256" s="56"/>
    </row>
    <row r="257" spans="4:17" s="121" customFormat="1">
      <c r="D257" s="98"/>
      <c r="E257" s="88"/>
      <c r="F257" s="128"/>
      <c r="G257" s="56"/>
      <c r="H257" s="98"/>
      <c r="J257" s="221"/>
      <c r="K257" s="221"/>
      <c r="L257" s="221"/>
      <c r="M257" s="221"/>
      <c r="N257" s="144"/>
      <c r="O257" s="88"/>
      <c r="P257" s="128"/>
      <c r="Q257" s="56"/>
    </row>
    <row r="258" spans="4:17" s="121" customFormat="1">
      <c r="D258" s="98"/>
      <c r="E258" s="88"/>
      <c r="F258" s="128"/>
      <c r="G258" s="56"/>
      <c r="H258" s="98"/>
      <c r="J258" s="221"/>
      <c r="K258" s="221"/>
      <c r="L258" s="221"/>
      <c r="M258" s="221"/>
      <c r="N258" s="144"/>
      <c r="O258" s="88"/>
      <c r="P258" s="128"/>
      <c r="Q258" s="56"/>
    </row>
    <row r="259" spans="4:17" s="121" customFormat="1">
      <c r="D259" s="98"/>
      <c r="E259" s="88"/>
      <c r="F259" s="128"/>
      <c r="G259" s="56"/>
      <c r="H259" s="98"/>
      <c r="J259" s="221"/>
      <c r="K259" s="221"/>
      <c r="L259" s="221"/>
      <c r="M259" s="221"/>
      <c r="N259" s="144"/>
      <c r="O259" s="88"/>
      <c r="P259" s="128"/>
      <c r="Q259" s="56"/>
    </row>
    <row r="260" spans="4:17" s="121" customFormat="1">
      <c r="D260" s="98"/>
      <c r="E260" s="88"/>
      <c r="F260" s="128"/>
      <c r="G260" s="56"/>
      <c r="H260" s="98"/>
      <c r="J260" s="221"/>
      <c r="K260" s="221"/>
      <c r="L260" s="221"/>
      <c r="M260" s="221"/>
      <c r="N260" s="144"/>
      <c r="O260" s="88"/>
      <c r="P260" s="128"/>
      <c r="Q260" s="56"/>
    </row>
    <row r="261" spans="4:17" s="121" customFormat="1">
      <c r="D261" s="98"/>
      <c r="E261" s="88"/>
      <c r="F261" s="128"/>
      <c r="G261" s="56"/>
      <c r="H261" s="98"/>
      <c r="J261" s="221"/>
      <c r="K261" s="221"/>
      <c r="L261" s="221"/>
      <c r="M261" s="221"/>
      <c r="N261" s="144"/>
      <c r="O261" s="88"/>
      <c r="P261" s="128"/>
      <c r="Q261" s="56"/>
    </row>
    <row r="262" spans="4:17" s="121" customFormat="1">
      <c r="D262" s="98"/>
      <c r="E262" s="88"/>
      <c r="F262" s="128"/>
      <c r="G262" s="56"/>
      <c r="H262" s="98"/>
      <c r="J262" s="221"/>
      <c r="K262" s="221"/>
      <c r="L262" s="221"/>
      <c r="M262" s="221"/>
      <c r="N262" s="144"/>
      <c r="O262" s="88"/>
      <c r="P262" s="128"/>
      <c r="Q262" s="56"/>
    </row>
    <row r="263" spans="4:17" s="121" customFormat="1">
      <c r="D263" s="98"/>
      <c r="E263" s="88"/>
      <c r="F263" s="128"/>
      <c r="G263" s="56"/>
      <c r="H263" s="98"/>
      <c r="J263" s="221"/>
      <c r="K263" s="221"/>
      <c r="L263" s="221"/>
      <c r="M263" s="221"/>
      <c r="N263" s="144"/>
      <c r="O263" s="88"/>
      <c r="P263" s="128"/>
      <c r="Q263" s="56"/>
    </row>
    <row r="264" spans="4:17" s="121" customFormat="1">
      <c r="D264" s="98"/>
      <c r="E264" s="88"/>
      <c r="F264" s="128"/>
      <c r="G264" s="56"/>
      <c r="H264" s="98"/>
      <c r="J264" s="221"/>
      <c r="K264" s="221"/>
      <c r="L264" s="221"/>
      <c r="M264" s="221"/>
      <c r="N264" s="144"/>
      <c r="O264" s="88"/>
      <c r="P264" s="128"/>
      <c r="Q264" s="56"/>
    </row>
    <row r="265" spans="4:17" s="121" customFormat="1">
      <c r="D265" s="98"/>
      <c r="E265" s="88"/>
      <c r="F265" s="128"/>
      <c r="G265" s="56"/>
      <c r="H265" s="98"/>
      <c r="J265" s="221"/>
      <c r="K265" s="221"/>
      <c r="L265" s="221"/>
      <c r="M265" s="221"/>
      <c r="N265" s="144"/>
      <c r="O265" s="88"/>
      <c r="P265" s="128"/>
      <c r="Q265" s="56"/>
    </row>
    <row r="266" spans="4:17" s="121" customFormat="1">
      <c r="D266" s="98"/>
      <c r="E266" s="88"/>
      <c r="F266" s="128"/>
      <c r="G266" s="56"/>
      <c r="H266" s="98"/>
      <c r="J266" s="221"/>
      <c r="K266" s="221"/>
      <c r="L266" s="221"/>
      <c r="M266" s="221"/>
      <c r="N266" s="144"/>
      <c r="O266" s="88"/>
      <c r="P266" s="128"/>
      <c r="Q266" s="56"/>
    </row>
    <row r="267" spans="4:17" s="121" customFormat="1">
      <c r="D267" s="98"/>
      <c r="E267" s="88"/>
      <c r="F267" s="128"/>
      <c r="G267" s="56"/>
      <c r="H267" s="98"/>
      <c r="J267" s="221"/>
      <c r="K267" s="221"/>
      <c r="L267" s="221"/>
      <c r="M267" s="221"/>
      <c r="N267" s="144"/>
      <c r="O267" s="88"/>
      <c r="P267" s="128"/>
      <c r="Q267" s="56"/>
    </row>
    <row r="268" spans="4:17" s="121" customFormat="1">
      <c r="D268" s="98"/>
      <c r="E268" s="88"/>
      <c r="F268" s="128"/>
      <c r="G268" s="56"/>
      <c r="H268" s="98"/>
      <c r="J268" s="221"/>
      <c r="K268" s="221"/>
      <c r="L268" s="221"/>
      <c r="M268" s="221"/>
      <c r="N268" s="144"/>
      <c r="O268" s="88"/>
      <c r="P268" s="128"/>
      <c r="Q268" s="56"/>
    </row>
    <row r="269" spans="4:17" s="121" customFormat="1">
      <c r="D269" s="98"/>
      <c r="E269" s="88"/>
      <c r="F269" s="128"/>
      <c r="G269" s="56"/>
      <c r="H269" s="98"/>
      <c r="J269" s="221"/>
      <c r="K269" s="221"/>
      <c r="L269" s="221"/>
      <c r="M269" s="221"/>
      <c r="N269" s="144"/>
      <c r="O269" s="88"/>
      <c r="P269" s="128"/>
      <c r="Q269" s="56"/>
    </row>
    <row r="270" spans="4:17" s="121" customFormat="1">
      <c r="D270" s="98"/>
      <c r="E270" s="88"/>
      <c r="F270" s="128"/>
      <c r="G270" s="56"/>
      <c r="H270" s="98"/>
      <c r="J270" s="221"/>
      <c r="K270" s="221"/>
      <c r="L270" s="221"/>
      <c r="M270" s="221"/>
      <c r="N270" s="144"/>
      <c r="O270" s="88"/>
      <c r="P270" s="128"/>
      <c r="Q270" s="56"/>
    </row>
    <row r="271" spans="4:17" s="121" customFormat="1">
      <c r="D271" s="98"/>
      <c r="E271" s="88"/>
      <c r="F271" s="128"/>
      <c r="G271" s="56"/>
      <c r="H271" s="98"/>
      <c r="J271" s="221"/>
      <c r="K271" s="221"/>
      <c r="L271" s="221"/>
      <c r="M271" s="221"/>
      <c r="N271" s="144"/>
      <c r="O271" s="88"/>
      <c r="P271" s="128"/>
      <c r="Q271" s="56"/>
    </row>
    <row r="272" spans="4:17" s="121" customFormat="1">
      <c r="D272" s="98"/>
      <c r="E272" s="88"/>
      <c r="F272" s="128"/>
      <c r="G272" s="56"/>
      <c r="H272" s="98"/>
      <c r="J272" s="221"/>
      <c r="K272" s="221"/>
      <c r="L272" s="221"/>
      <c r="M272" s="221"/>
      <c r="N272" s="144"/>
      <c r="O272" s="88"/>
      <c r="P272" s="128"/>
      <c r="Q272" s="56"/>
    </row>
    <row r="273" spans="4:17" s="121" customFormat="1">
      <c r="D273" s="98"/>
      <c r="E273" s="88"/>
      <c r="F273" s="128"/>
      <c r="G273" s="56"/>
      <c r="H273" s="98"/>
      <c r="J273" s="221"/>
      <c r="K273" s="221"/>
      <c r="L273" s="221"/>
      <c r="M273" s="221"/>
      <c r="N273" s="144"/>
      <c r="O273" s="88"/>
      <c r="P273" s="128"/>
      <c r="Q273" s="56"/>
    </row>
    <row r="274" spans="4:17" s="121" customFormat="1">
      <c r="D274" s="98"/>
      <c r="E274" s="88"/>
      <c r="F274" s="128"/>
      <c r="G274" s="56"/>
      <c r="H274" s="98"/>
      <c r="J274" s="221"/>
      <c r="K274" s="221"/>
      <c r="L274" s="221"/>
      <c r="M274" s="221"/>
      <c r="N274" s="144"/>
      <c r="O274" s="88"/>
      <c r="P274" s="128"/>
      <c r="Q274" s="56"/>
    </row>
    <row r="275" spans="4:17" s="121" customFormat="1">
      <c r="D275" s="98"/>
      <c r="E275" s="88"/>
      <c r="F275" s="128"/>
      <c r="G275" s="56"/>
      <c r="H275" s="98"/>
      <c r="J275" s="221"/>
      <c r="K275" s="221"/>
      <c r="L275" s="221"/>
      <c r="M275" s="221"/>
      <c r="N275" s="144"/>
      <c r="O275" s="88"/>
      <c r="P275" s="128"/>
      <c r="Q275" s="56"/>
    </row>
    <row r="276" spans="4:17" s="121" customFormat="1">
      <c r="D276" s="98"/>
      <c r="E276" s="88"/>
      <c r="F276" s="128"/>
      <c r="G276" s="56"/>
      <c r="H276" s="98"/>
      <c r="J276" s="221"/>
      <c r="K276" s="221"/>
      <c r="L276" s="221"/>
      <c r="M276" s="221"/>
      <c r="N276" s="144"/>
      <c r="O276" s="88"/>
      <c r="P276" s="128"/>
      <c r="Q276" s="56"/>
    </row>
    <row r="277" spans="4:17" s="121" customFormat="1">
      <c r="D277" s="98"/>
      <c r="E277" s="88"/>
      <c r="F277" s="128"/>
      <c r="G277" s="56"/>
      <c r="H277" s="98"/>
      <c r="J277" s="221"/>
      <c r="K277" s="221"/>
      <c r="L277" s="221"/>
      <c r="M277" s="221"/>
      <c r="N277" s="144"/>
      <c r="O277" s="88"/>
      <c r="P277" s="128"/>
      <c r="Q277" s="56"/>
    </row>
    <row r="278" spans="4:17" s="121" customFormat="1">
      <c r="D278" s="98"/>
      <c r="E278" s="88"/>
      <c r="F278" s="128"/>
      <c r="G278" s="56"/>
      <c r="H278" s="98"/>
      <c r="J278" s="221"/>
      <c r="K278" s="221"/>
      <c r="L278" s="221"/>
      <c r="M278" s="221"/>
      <c r="N278" s="144"/>
      <c r="O278" s="88"/>
      <c r="P278" s="128"/>
      <c r="Q278" s="56"/>
    </row>
    <row r="279" spans="4:17" s="121" customFormat="1">
      <c r="D279" s="98"/>
      <c r="E279" s="88"/>
      <c r="F279" s="128"/>
      <c r="G279" s="56"/>
      <c r="H279" s="98"/>
      <c r="J279" s="221"/>
      <c r="K279" s="221"/>
      <c r="L279" s="221"/>
      <c r="M279" s="221"/>
      <c r="N279" s="144"/>
      <c r="O279" s="88"/>
      <c r="P279" s="128"/>
      <c r="Q279" s="56"/>
    </row>
    <row r="280" spans="4:17" s="121" customFormat="1">
      <c r="D280" s="98"/>
      <c r="E280" s="88"/>
      <c r="F280" s="128"/>
      <c r="G280" s="56"/>
      <c r="H280" s="98"/>
      <c r="J280" s="221"/>
      <c r="K280" s="221"/>
      <c r="L280" s="221"/>
      <c r="M280" s="221"/>
      <c r="N280" s="144"/>
      <c r="O280" s="88"/>
      <c r="P280" s="128"/>
      <c r="Q280" s="56"/>
    </row>
    <row r="281" spans="4:17" s="121" customFormat="1">
      <c r="E281" s="88"/>
      <c r="F281" s="128"/>
      <c r="G281" s="56"/>
      <c r="H281" s="98"/>
      <c r="J281" s="221"/>
      <c r="K281" s="221"/>
      <c r="L281" s="221"/>
      <c r="M281" s="221"/>
      <c r="N281" s="144"/>
      <c r="O281" s="88"/>
      <c r="P281" s="128"/>
      <c r="Q281" s="56"/>
    </row>
    <row r="282" spans="4:17" s="121" customFormat="1">
      <c r="E282" s="88"/>
      <c r="F282" s="128"/>
      <c r="G282" s="56"/>
      <c r="H282" s="98"/>
      <c r="J282" s="221"/>
      <c r="K282" s="221"/>
      <c r="L282" s="221"/>
      <c r="M282" s="221"/>
      <c r="N282" s="144"/>
      <c r="O282" s="88"/>
      <c r="P282" s="128"/>
      <c r="Q282" s="56"/>
    </row>
    <row r="283" spans="4:17" s="121" customFormat="1">
      <c r="E283" s="88"/>
      <c r="F283" s="128"/>
      <c r="G283" s="56"/>
      <c r="H283" s="98"/>
      <c r="J283" s="221"/>
      <c r="K283" s="221"/>
      <c r="L283" s="221"/>
      <c r="M283" s="221"/>
      <c r="N283" s="144"/>
      <c r="O283" s="88"/>
      <c r="P283" s="128"/>
      <c r="Q283" s="56"/>
    </row>
    <row r="284" spans="4:17" s="121" customFormat="1">
      <c r="E284" s="88"/>
      <c r="F284" s="128"/>
      <c r="G284" s="56"/>
      <c r="H284" s="98"/>
      <c r="J284" s="221"/>
      <c r="K284" s="221"/>
      <c r="L284" s="221"/>
      <c r="M284" s="221"/>
      <c r="N284" s="144"/>
      <c r="O284" s="88"/>
      <c r="P284" s="128"/>
      <c r="Q284" s="56"/>
    </row>
    <row r="285" spans="4:17" s="121" customFormat="1">
      <c r="E285" s="88"/>
      <c r="F285" s="128"/>
      <c r="G285" s="56"/>
      <c r="H285" s="98"/>
      <c r="J285" s="221"/>
      <c r="K285" s="221"/>
      <c r="L285" s="221"/>
      <c r="M285" s="221"/>
      <c r="N285" s="144"/>
      <c r="O285" s="88"/>
      <c r="P285" s="128"/>
      <c r="Q285" s="56"/>
    </row>
    <row r="286" spans="4:17" s="121" customFormat="1">
      <c r="E286" s="88"/>
      <c r="F286" s="128"/>
      <c r="G286" s="56"/>
      <c r="H286" s="98"/>
      <c r="J286" s="221"/>
      <c r="K286" s="221"/>
      <c r="L286" s="221"/>
      <c r="M286" s="221"/>
      <c r="N286" s="144"/>
      <c r="O286" s="88"/>
      <c r="P286" s="128"/>
      <c r="Q286" s="56"/>
    </row>
    <row r="287" spans="4:17" s="121" customFormat="1">
      <c r="E287" s="88"/>
      <c r="F287" s="128"/>
      <c r="G287" s="56"/>
      <c r="H287" s="98"/>
      <c r="J287" s="221"/>
      <c r="K287" s="221"/>
      <c r="L287" s="221"/>
      <c r="M287" s="221"/>
      <c r="N287" s="144"/>
      <c r="O287" s="88"/>
      <c r="P287" s="128"/>
      <c r="Q287" s="56"/>
    </row>
    <row r="288" spans="4:17" s="121" customFormat="1">
      <c r="E288" s="88"/>
      <c r="F288" s="128"/>
      <c r="G288" s="56"/>
      <c r="H288" s="98"/>
      <c r="J288" s="221"/>
      <c r="K288" s="221"/>
      <c r="L288" s="221"/>
      <c r="M288" s="221"/>
      <c r="N288" s="144"/>
      <c r="O288" s="88"/>
      <c r="P288" s="128"/>
      <c r="Q288" s="56"/>
    </row>
    <row r="289" spans="5:17" s="121" customFormat="1">
      <c r="E289" s="88"/>
      <c r="F289" s="128"/>
      <c r="G289" s="56"/>
      <c r="H289" s="98"/>
      <c r="J289" s="221"/>
      <c r="K289" s="221"/>
      <c r="L289" s="221"/>
      <c r="M289" s="221"/>
      <c r="N289" s="144"/>
      <c r="O289" s="88"/>
      <c r="P289" s="128"/>
      <c r="Q289" s="56"/>
    </row>
    <row r="290" spans="5:17" s="121" customFormat="1">
      <c r="E290" s="88"/>
      <c r="F290" s="128"/>
      <c r="G290" s="56"/>
      <c r="H290" s="98"/>
      <c r="J290" s="221"/>
      <c r="K290" s="221"/>
      <c r="L290" s="221"/>
      <c r="M290" s="221"/>
      <c r="N290" s="144"/>
      <c r="O290" s="88"/>
      <c r="P290" s="128"/>
      <c r="Q290" s="56"/>
    </row>
    <row r="291" spans="5:17" s="121" customFormat="1">
      <c r="E291" s="88"/>
      <c r="F291" s="128"/>
      <c r="G291" s="56"/>
      <c r="H291" s="98"/>
      <c r="J291" s="221"/>
      <c r="K291" s="221"/>
      <c r="L291" s="221"/>
      <c r="M291" s="221"/>
      <c r="N291" s="144"/>
      <c r="O291" s="88"/>
      <c r="P291" s="128"/>
      <c r="Q291" s="56"/>
    </row>
    <row r="292" spans="5:17" s="121" customFormat="1">
      <c r="E292" s="88"/>
      <c r="F292" s="128"/>
      <c r="G292" s="56"/>
      <c r="H292" s="98"/>
      <c r="J292" s="221"/>
      <c r="K292" s="221"/>
      <c r="L292" s="221"/>
      <c r="M292" s="221"/>
      <c r="N292" s="144"/>
      <c r="O292" s="88"/>
      <c r="P292" s="128"/>
      <c r="Q292" s="56"/>
    </row>
    <row r="293" spans="5:17" s="121" customFormat="1">
      <c r="E293" s="88"/>
      <c r="F293" s="128"/>
      <c r="G293" s="56"/>
      <c r="H293" s="98"/>
      <c r="J293" s="221"/>
      <c r="K293" s="221"/>
      <c r="L293" s="221"/>
      <c r="M293" s="221"/>
      <c r="N293" s="144"/>
      <c r="O293" s="88"/>
      <c r="P293" s="128"/>
      <c r="Q293" s="56"/>
    </row>
    <row r="294" spans="5:17" s="121" customFormat="1">
      <c r="E294" s="88"/>
      <c r="F294" s="128"/>
      <c r="G294" s="56"/>
      <c r="H294" s="98"/>
      <c r="J294" s="221"/>
      <c r="K294" s="221"/>
      <c r="L294" s="221"/>
      <c r="M294" s="221"/>
      <c r="N294" s="144"/>
      <c r="O294" s="88"/>
      <c r="P294" s="128"/>
      <c r="Q294" s="56"/>
    </row>
    <row r="295" spans="5:17" s="121" customFormat="1">
      <c r="E295" s="88"/>
      <c r="F295" s="128"/>
      <c r="G295" s="56"/>
      <c r="H295" s="98"/>
      <c r="J295" s="221"/>
      <c r="K295" s="221"/>
      <c r="L295" s="221"/>
      <c r="M295" s="221"/>
      <c r="N295" s="144"/>
      <c r="O295" s="88"/>
      <c r="P295" s="128"/>
      <c r="Q295" s="56"/>
    </row>
    <row r="296" spans="5:17" s="121" customFormat="1">
      <c r="E296" s="88"/>
      <c r="F296" s="128"/>
      <c r="G296" s="56"/>
      <c r="H296" s="98"/>
      <c r="J296" s="221"/>
      <c r="K296" s="221"/>
      <c r="L296" s="221"/>
      <c r="M296" s="221"/>
      <c r="N296" s="144"/>
      <c r="O296" s="88"/>
      <c r="P296" s="128"/>
      <c r="Q296" s="56"/>
    </row>
    <row r="297" spans="5:17" s="121" customFormat="1">
      <c r="E297" s="88"/>
      <c r="F297" s="128"/>
      <c r="G297" s="56"/>
      <c r="H297" s="98"/>
      <c r="J297" s="221"/>
      <c r="K297" s="221"/>
      <c r="L297" s="221"/>
      <c r="M297" s="221"/>
      <c r="N297" s="144"/>
      <c r="O297" s="88"/>
      <c r="P297" s="128"/>
      <c r="Q297" s="56"/>
    </row>
    <row r="298" spans="5:17" s="121" customFormat="1">
      <c r="E298" s="88"/>
      <c r="F298" s="128"/>
      <c r="G298" s="56"/>
      <c r="H298" s="98"/>
      <c r="J298" s="221"/>
      <c r="K298" s="221"/>
      <c r="L298" s="221"/>
      <c r="M298" s="221"/>
      <c r="N298" s="144"/>
      <c r="O298" s="88"/>
      <c r="P298" s="128"/>
      <c r="Q298" s="56"/>
    </row>
    <row r="299" spans="5:17" s="121" customFormat="1">
      <c r="E299" s="88"/>
      <c r="F299" s="128"/>
      <c r="G299" s="56"/>
      <c r="H299" s="98"/>
      <c r="J299" s="221"/>
      <c r="K299" s="221"/>
      <c r="L299" s="221"/>
      <c r="M299" s="221"/>
      <c r="N299" s="144"/>
      <c r="O299" s="88"/>
      <c r="P299" s="128"/>
      <c r="Q299" s="56"/>
    </row>
    <row r="300" spans="5:17" s="121" customFormat="1">
      <c r="E300" s="88"/>
      <c r="F300" s="128"/>
      <c r="G300" s="56"/>
      <c r="H300" s="98"/>
      <c r="J300" s="221"/>
      <c r="K300" s="221"/>
      <c r="L300" s="221"/>
      <c r="M300" s="221"/>
      <c r="N300" s="144"/>
      <c r="O300" s="88"/>
      <c r="P300" s="128"/>
      <c r="Q300" s="56"/>
    </row>
    <row r="301" spans="5:17" s="121" customFormat="1">
      <c r="E301" s="88"/>
      <c r="F301" s="128"/>
      <c r="G301" s="56"/>
      <c r="H301" s="98"/>
      <c r="J301" s="221"/>
      <c r="K301" s="221"/>
      <c r="L301" s="221"/>
      <c r="M301" s="221"/>
      <c r="N301" s="144"/>
      <c r="O301" s="88"/>
      <c r="P301" s="128"/>
      <c r="Q301" s="56"/>
    </row>
    <row r="302" spans="5:17" s="121" customFormat="1">
      <c r="E302" s="88"/>
      <c r="F302" s="128"/>
      <c r="G302" s="56"/>
      <c r="H302" s="98"/>
      <c r="J302" s="221"/>
      <c r="K302" s="221"/>
      <c r="L302" s="221"/>
      <c r="M302" s="221"/>
      <c r="N302" s="144"/>
      <c r="O302" s="88"/>
      <c r="P302" s="128"/>
      <c r="Q302" s="56"/>
    </row>
    <row r="303" spans="5:17" s="121" customFormat="1">
      <c r="E303" s="88"/>
      <c r="F303" s="128"/>
      <c r="G303" s="56"/>
      <c r="H303" s="98"/>
      <c r="J303" s="221"/>
      <c r="K303" s="221"/>
      <c r="L303" s="221"/>
      <c r="M303" s="221"/>
      <c r="N303" s="144"/>
      <c r="O303" s="88"/>
      <c r="P303" s="128"/>
      <c r="Q303" s="56"/>
    </row>
    <row r="304" spans="5:17" s="121" customFormat="1">
      <c r="E304" s="88"/>
      <c r="F304" s="128"/>
      <c r="G304" s="56"/>
      <c r="H304" s="98"/>
      <c r="J304" s="221"/>
      <c r="K304" s="221"/>
      <c r="L304" s="221"/>
      <c r="M304" s="221"/>
      <c r="N304" s="144"/>
      <c r="O304" s="88"/>
      <c r="P304" s="128"/>
      <c r="Q304" s="56"/>
    </row>
    <row r="305" spans="5:17" s="121" customFormat="1">
      <c r="E305" s="88"/>
      <c r="F305" s="128"/>
      <c r="G305" s="56"/>
      <c r="H305" s="98"/>
      <c r="J305" s="221"/>
      <c r="K305" s="221"/>
      <c r="L305" s="221"/>
      <c r="M305" s="221"/>
      <c r="N305" s="144"/>
      <c r="O305" s="88"/>
      <c r="P305" s="128"/>
      <c r="Q305" s="56"/>
    </row>
    <row r="306" spans="5:17" s="121" customFormat="1">
      <c r="E306" s="88"/>
      <c r="F306" s="128"/>
      <c r="G306" s="56"/>
      <c r="H306" s="98"/>
      <c r="J306" s="221"/>
      <c r="K306" s="221"/>
      <c r="L306" s="221"/>
      <c r="M306" s="221"/>
      <c r="N306" s="144"/>
      <c r="O306" s="88"/>
      <c r="P306" s="128"/>
      <c r="Q306" s="56"/>
    </row>
    <row r="307" spans="5:17" s="121" customFormat="1">
      <c r="E307" s="88"/>
      <c r="F307" s="128"/>
      <c r="G307" s="56"/>
      <c r="H307" s="98"/>
      <c r="J307" s="221"/>
      <c r="K307" s="221"/>
      <c r="L307" s="221"/>
      <c r="M307" s="221"/>
      <c r="N307" s="144"/>
      <c r="O307" s="88"/>
      <c r="P307" s="128"/>
      <c r="Q307" s="56"/>
    </row>
    <row r="308" spans="5:17" s="121" customFormat="1">
      <c r="E308" s="88"/>
      <c r="F308" s="128"/>
      <c r="G308" s="56"/>
      <c r="H308" s="98"/>
      <c r="J308" s="221"/>
      <c r="K308" s="221"/>
      <c r="L308" s="221"/>
      <c r="M308" s="221"/>
      <c r="N308" s="144"/>
      <c r="O308" s="88"/>
      <c r="P308" s="128"/>
      <c r="Q308" s="56"/>
    </row>
    <row r="309" spans="5:17" s="121" customFormat="1">
      <c r="E309" s="88"/>
      <c r="F309" s="128"/>
      <c r="G309" s="56"/>
      <c r="H309" s="98"/>
      <c r="J309" s="221"/>
      <c r="K309" s="221"/>
      <c r="L309" s="221"/>
      <c r="M309" s="221"/>
      <c r="N309" s="144"/>
      <c r="O309" s="88"/>
      <c r="P309" s="128"/>
      <c r="Q309" s="56"/>
    </row>
    <row r="310" spans="5:17" s="121" customFormat="1">
      <c r="E310" s="88"/>
      <c r="F310" s="128"/>
      <c r="G310" s="56"/>
      <c r="H310" s="98"/>
      <c r="J310" s="221"/>
      <c r="K310" s="221"/>
      <c r="L310" s="221"/>
      <c r="M310" s="221"/>
      <c r="N310" s="144"/>
      <c r="O310" s="88"/>
      <c r="P310" s="128"/>
      <c r="Q310" s="56"/>
    </row>
    <row r="311" spans="5:17" s="121" customFormat="1">
      <c r="E311" s="88"/>
      <c r="F311" s="128"/>
      <c r="G311" s="56"/>
      <c r="H311" s="98"/>
      <c r="J311" s="221"/>
      <c r="K311" s="221"/>
      <c r="L311" s="221"/>
      <c r="M311" s="221"/>
      <c r="N311" s="144"/>
      <c r="O311" s="88"/>
      <c r="P311" s="128"/>
      <c r="Q311" s="56"/>
    </row>
    <row r="312" spans="5:17" s="121" customFormat="1">
      <c r="E312" s="88"/>
      <c r="F312" s="128"/>
      <c r="G312" s="56"/>
      <c r="H312" s="98"/>
      <c r="J312" s="221"/>
      <c r="K312" s="221"/>
      <c r="L312" s="221"/>
      <c r="M312" s="221"/>
      <c r="N312" s="144"/>
      <c r="O312" s="88"/>
      <c r="P312" s="128"/>
      <c r="Q312" s="56"/>
    </row>
    <row r="313" spans="5:17" s="121" customFormat="1">
      <c r="E313" s="88"/>
      <c r="F313" s="128"/>
      <c r="G313" s="56"/>
      <c r="H313" s="98"/>
      <c r="J313" s="221"/>
      <c r="K313" s="221"/>
      <c r="L313" s="221"/>
      <c r="M313" s="221"/>
      <c r="N313" s="144"/>
      <c r="O313" s="88"/>
      <c r="P313" s="128"/>
      <c r="Q313" s="56"/>
    </row>
    <row r="314" spans="5:17" s="121" customFormat="1">
      <c r="E314" s="88"/>
      <c r="F314" s="128"/>
      <c r="G314" s="56"/>
      <c r="H314" s="98"/>
      <c r="J314" s="221"/>
      <c r="K314" s="221"/>
      <c r="L314" s="221"/>
      <c r="M314" s="221"/>
      <c r="N314" s="144"/>
      <c r="O314" s="88"/>
      <c r="P314" s="128"/>
      <c r="Q314" s="56"/>
    </row>
    <row r="315" spans="5:17" s="121" customFormat="1">
      <c r="E315" s="88"/>
      <c r="F315" s="128"/>
      <c r="G315" s="56"/>
      <c r="H315" s="98"/>
      <c r="J315" s="221"/>
      <c r="K315" s="221"/>
      <c r="L315" s="221"/>
      <c r="M315" s="221"/>
      <c r="N315" s="144"/>
      <c r="O315" s="88"/>
      <c r="P315" s="128"/>
      <c r="Q315" s="56"/>
    </row>
    <row r="316" spans="5:17" s="121" customFormat="1">
      <c r="E316" s="88"/>
      <c r="F316" s="128"/>
      <c r="G316" s="56"/>
      <c r="H316" s="98"/>
      <c r="J316" s="221"/>
      <c r="K316" s="221"/>
      <c r="L316" s="221"/>
      <c r="M316" s="221"/>
      <c r="N316" s="144"/>
      <c r="O316" s="88"/>
      <c r="P316" s="128"/>
      <c r="Q316" s="56"/>
    </row>
    <row r="317" spans="5:17" s="121" customFormat="1">
      <c r="E317" s="88"/>
      <c r="F317" s="128"/>
      <c r="G317" s="56"/>
      <c r="H317" s="98"/>
      <c r="J317" s="221"/>
      <c r="K317" s="221"/>
      <c r="L317" s="221"/>
      <c r="M317" s="221"/>
      <c r="N317" s="144"/>
      <c r="O317" s="88"/>
      <c r="P317" s="128"/>
      <c r="Q317" s="56"/>
    </row>
    <row r="318" spans="5:17" s="121" customFormat="1">
      <c r="E318" s="88"/>
      <c r="F318" s="128"/>
      <c r="G318" s="56"/>
      <c r="H318" s="98"/>
      <c r="J318" s="221"/>
      <c r="K318" s="221"/>
      <c r="L318" s="221"/>
      <c r="M318" s="221"/>
      <c r="N318" s="144"/>
      <c r="O318" s="88"/>
      <c r="P318" s="128"/>
      <c r="Q318" s="56"/>
    </row>
    <row r="319" spans="5:17" s="121" customFormat="1">
      <c r="E319" s="88"/>
      <c r="F319" s="128"/>
      <c r="G319" s="56"/>
      <c r="H319" s="98"/>
      <c r="J319" s="221"/>
      <c r="K319" s="221"/>
      <c r="L319" s="221"/>
      <c r="M319" s="221"/>
      <c r="N319" s="144"/>
      <c r="O319" s="88"/>
      <c r="P319" s="128"/>
      <c r="Q319" s="56"/>
    </row>
    <row r="320" spans="5:17" s="121" customFormat="1">
      <c r="E320" s="88"/>
      <c r="F320" s="128"/>
      <c r="G320" s="56"/>
      <c r="H320" s="98"/>
      <c r="J320" s="221"/>
      <c r="K320" s="221"/>
      <c r="L320" s="221"/>
      <c r="M320" s="221"/>
      <c r="N320" s="144"/>
      <c r="O320" s="88"/>
      <c r="P320" s="128"/>
      <c r="Q320" s="56"/>
    </row>
    <row r="321" spans="5:17" s="121" customFormat="1">
      <c r="E321" s="88"/>
      <c r="F321" s="128"/>
      <c r="G321" s="56"/>
      <c r="H321" s="98"/>
      <c r="J321" s="221"/>
      <c r="K321" s="221"/>
      <c r="L321" s="221"/>
      <c r="M321" s="221"/>
      <c r="N321" s="144"/>
      <c r="O321" s="88"/>
      <c r="P321" s="128"/>
      <c r="Q321" s="56"/>
    </row>
    <row r="322" spans="5:17" s="121" customFormat="1">
      <c r="E322" s="88"/>
      <c r="F322" s="128"/>
      <c r="G322" s="56"/>
      <c r="H322" s="98"/>
      <c r="J322" s="221"/>
      <c r="K322" s="221"/>
      <c r="L322" s="221"/>
      <c r="M322" s="221"/>
      <c r="N322" s="144"/>
      <c r="O322" s="88"/>
      <c r="P322" s="128"/>
      <c r="Q322" s="56"/>
    </row>
    <row r="323" spans="5:17" s="121" customFormat="1">
      <c r="E323" s="88"/>
      <c r="F323" s="128"/>
      <c r="G323" s="56"/>
      <c r="H323" s="98"/>
      <c r="J323" s="221"/>
      <c r="K323" s="221"/>
      <c r="L323" s="221"/>
      <c r="M323" s="221"/>
      <c r="N323" s="144"/>
      <c r="O323" s="88"/>
      <c r="P323" s="128"/>
      <c r="Q323" s="56"/>
    </row>
    <row r="324" spans="5:17" s="121" customFormat="1">
      <c r="E324" s="88"/>
      <c r="F324" s="128"/>
      <c r="G324" s="56"/>
      <c r="H324" s="98"/>
      <c r="J324" s="221"/>
      <c r="K324" s="221"/>
      <c r="L324" s="221"/>
      <c r="M324" s="221"/>
      <c r="N324" s="144"/>
      <c r="O324" s="88"/>
      <c r="P324" s="128"/>
      <c r="Q324" s="56"/>
    </row>
    <row r="325" spans="5:17" s="121" customFormat="1">
      <c r="E325" s="88"/>
      <c r="F325" s="128"/>
      <c r="G325" s="56"/>
      <c r="H325" s="98"/>
      <c r="J325" s="221"/>
      <c r="K325" s="221"/>
      <c r="L325" s="221"/>
      <c r="M325" s="221"/>
      <c r="N325" s="144"/>
      <c r="O325" s="88"/>
      <c r="P325" s="128"/>
      <c r="Q325" s="56"/>
    </row>
    <row r="326" spans="5:17" s="121" customFormat="1">
      <c r="E326" s="88"/>
      <c r="F326" s="128"/>
      <c r="G326" s="56"/>
      <c r="H326" s="98"/>
      <c r="J326" s="221"/>
      <c r="K326" s="221"/>
      <c r="L326" s="221"/>
      <c r="M326" s="221"/>
      <c r="N326" s="144"/>
      <c r="O326" s="88"/>
      <c r="P326" s="128"/>
      <c r="Q326" s="56"/>
    </row>
    <row r="327" spans="5:17" s="121" customFormat="1">
      <c r="E327" s="88"/>
      <c r="F327" s="128"/>
      <c r="G327" s="56"/>
      <c r="H327" s="98"/>
      <c r="J327" s="221"/>
      <c r="K327" s="221"/>
      <c r="L327" s="221"/>
      <c r="M327" s="221"/>
      <c r="N327" s="144"/>
      <c r="O327" s="88"/>
      <c r="P327" s="128"/>
      <c r="Q327" s="56"/>
    </row>
    <row r="328" spans="5:17" s="121" customFormat="1">
      <c r="E328" s="88"/>
      <c r="F328" s="128"/>
      <c r="G328" s="56"/>
      <c r="H328" s="98"/>
      <c r="J328" s="221"/>
      <c r="K328" s="221"/>
      <c r="L328" s="221"/>
      <c r="M328" s="221"/>
      <c r="N328" s="144"/>
      <c r="O328" s="88"/>
      <c r="P328" s="128"/>
      <c r="Q328" s="56"/>
    </row>
    <row r="329" spans="5:17" s="121" customFormat="1">
      <c r="E329" s="88"/>
      <c r="F329" s="128"/>
      <c r="G329" s="56"/>
      <c r="H329" s="98"/>
      <c r="J329" s="221"/>
      <c r="K329" s="221"/>
      <c r="L329" s="221"/>
      <c r="M329" s="221"/>
      <c r="N329" s="144"/>
      <c r="O329" s="88"/>
      <c r="P329" s="128"/>
      <c r="Q329" s="56"/>
    </row>
    <row r="330" spans="5:17" s="121" customFormat="1">
      <c r="E330" s="88"/>
      <c r="F330" s="128"/>
      <c r="G330" s="56"/>
      <c r="H330" s="98"/>
      <c r="J330" s="221"/>
      <c r="K330" s="221"/>
      <c r="L330" s="221"/>
      <c r="M330" s="221"/>
      <c r="N330" s="144"/>
      <c r="O330" s="88"/>
      <c r="P330" s="128"/>
      <c r="Q330" s="56"/>
    </row>
    <row r="331" spans="5:17" s="121" customFormat="1">
      <c r="E331" s="88"/>
      <c r="F331" s="128"/>
      <c r="G331" s="56"/>
      <c r="H331" s="98"/>
      <c r="J331" s="221"/>
      <c r="K331" s="221"/>
      <c r="L331" s="221"/>
      <c r="M331" s="221"/>
      <c r="N331" s="144"/>
      <c r="O331" s="88"/>
      <c r="P331" s="128"/>
      <c r="Q331" s="56"/>
    </row>
    <row r="332" spans="5:17" s="121" customFormat="1">
      <c r="E332" s="88"/>
      <c r="F332" s="128"/>
      <c r="G332" s="56"/>
      <c r="H332" s="98"/>
      <c r="J332" s="221"/>
      <c r="K332" s="221"/>
      <c r="L332" s="221"/>
      <c r="M332" s="221"/>
      <c r="N332" s="144"/>
      <c r="O332" s="88"/>
      <c r="P332" s="128"/>
      <c r="Q332" s="56"/>
    </row>
    <row r="333" spans="5:17" s="121" customFormat="1">
      <c r="E333" s="88"/>
      <c r="F333" s="128"/>
      <c r="G333" s="56"/>
      <c r="H333" s="98"/>
      <c r="J333" s="221"/>
      <c r="K333" s="221"/>
      <c r="L333" s="221"/>
      <c r="M333" s="221"/>
      <c r="N333" s="144"/>
      <c r="O333" s="88"/>
      <c r="P333" s="128"/>
      <c r="Q333" s="56"/>
    </row>
    <row r="334" spans="5:17" s="121" customFormat="1">
      <c r="E334" s="88"/>
      <c r="F334" s="128"/>
      <c r="G334" s="56"/>
      <c r="H334" s="98"/>
      <c r="J334" s="221"/>
      <c r="K334" s="221"/>
      <c r="L334" s="221"/>
      <c r="M334" s="221"/>
      <c r="N334" s="144"/>
      <c r="O334" s="88"/>
      <c r="P334" s="128"/>
      <c r="Q334" s="56"/>
    </row>
    <row r="335" spans="5:17" s="121" customFormat="1">
      <c r="E335" s="88"/>
      <c r="F335" s="128"/>
      <c r="G335" s="56"/>
      <c r="H335" s="98"/>
      <c r="J335" s="221"/>
      <c r="K335" s="221"/>
      <c r="L335" s="221"/>
      <c r="M335" s="221"/>
      <c r="N335" s="144"/>
      <c r="O335" s="88"/>
      <c r="P335" s="128"/>
      <c r="Q335" s="56"/>
    </row>
    <row r="336" spans="5:17" s="121" customFormat="1">
      <c r="E336" s="88"/>
      <c r="F336" s="128"/>
      <c r="G336" s="56"/>
      <c r="H336" s="98"/>
      <c r="J336" s="221"/>
      <c r="K336" s="221"/>
      <c r="L336" s="221"/>
      <c r="M336" s="221"/>
      <c r="N336" s="144"/>
      <c r="O336" s="88"/>
      <c r="P336" s="128"/>
      <c r="Q336" s="56"/>
    </row>
    <row r="337" spans="5:17" s="121" customFormat="1">
      <c r="E337" s="88"/>
      <c r="F337" s="128"/>
      <c r="G337" s="56"/>
      <c r="H337" s="98"/>
      <c r="J337" s="221"/>
      <c r="K337" s="221"/>
      <c r="L337" s="221"/>
      <c r="M337" s="221"/>
      <c r="N337" s="144"/>
      <c r="O337" s="88"/>
      <c r="P337" s="128"/>
      <c r="Q337" s="56"/>
    </row>
    <row r="338" spans="5:17" s="121" customFormat="1">
      <c r="E338" s="88"/>
      <c r="F338" s="128"/>
      <c r="G338" s="56"/>
      <c r="H338" s="98"/>
      <c r="J338" s="221"/>
      <c r="K338" s="221"/>
      <c r="L338" s="221"/>
      <c r="M338" s="221"/>
      <c r="N338" s="144"/>
      <c r="O338" s="88"/>
      <c r="P338" s="128"/>
      <c r="Q338" s="56"/>
    </row>
    <row r="339" spans="5:17" s="121" customFormat="1">
      <c r="E339" s="88"/>
      <c r="F339" s="128"/>
      <c r="G339" s="56"/>
      <c r="H339" s="98"/>
      <c r="J339" s="221"/>
      <c r="K339" s="221"/>
      <c r="L339" s="221"/>
      <c r="M339" s="221"/>
      <c r="N339" s="144"/>
      <c r="O339" s="88"/>
      <c r="P339" s="128"/>
      <c r="Q339" s="56"/>
    </row>
    <row r="340" spans="5:17" s="121" customFormat="1">
      <c r="E340" s="88"/>
      <c r="F340" s="128"/>
      <c r="G340" s="56"/>
      <c r="H340" s="98"/>
      <c r="J340" s="221"/>
      <c r="K340" s="221"/>
      <c r="L340" s="221"/>
      <c r="M340" s="221"/>
      <c r="N340" s="144"/>
      <c r="O340" s="88"/>
      <c r="P340" s="128"/>
      <c r="Q340" s="56"/>
    </row>
    <row r="341" spans="5:17" s="121" customFormat="1">
      <c r="E341" s="88"/>
      <c r="F341" s="128"/>
      <c r="G341" s="56"/>
      <c r="H341" s="98"/>
      <c r="J341" s="221"/>
      <c r="K341" s="221"/>
      <c r="L341" s="221"/>
      <c r="M341" s="221"/>
      <c r="N341" s="144"/>
      <c r="O341" s="88"/>
      <c r="P341" s="128"/>
      <c r="Q341" s="56"/>
    </row>
    <row r="342" spans="5:17" s="121" customFormat="1">
      <c r="E342" s="88"/>
      <c r="F342" s="128"/>
      <c r="G342" s="56"/>
      <c r="H342" s="98"/>
      <c r="J342" s="221"/>
      <c r="K342" s="221"/>
      <c r="L342" s="221"/>
      <c r="M342" s="221"/>
      <c r="N342" s="144"/>
      <c r="O342" s="88"/>
      <c r="P342" s="128"/>
      <c r="Q342" s="56"/>
    </row>
    <row r="343" spans="5:17" s="121" customFormat="1">
      <c r="E343" s="88"/>
      <c r="F343" s="128"/>
      <c r="G343" s="56"/>
      <c r="H343" s="98"/>
      <c r="J343" s="221"/>
      <c r="K343" s="221"/>
      <c r="L343" s="221"/>
      <c r="M343" s="221"/>
      <c r="N343" s="144"/>
      <c r="O343" s="88"/>
      <c r="P343" s="128"/>
      <c r="Q343" s="56"/>
    </row>
    <row r="344" spans="5:17" s="121" customFormat="1">
      <c r="E344" s="88"/>
      <c r="F344" s="128"/>
      <c r="G344" s="56"/>
      <c r="H344" s="98"/>
      <c r="J344" s="221"/>
      <c r="K344" s="221"/>
      <c r="L344" s="221"/>
      <c r="M344" s="221"/>
      <c r="N344" s="144"/>
      <c r="O344" s="88"/>
      <c r="P344" s="128"/>
      <c r="Q344" s="56"/>
    </row>
    <row r="345" spans="5:17" s="121" customFormat="1">
      <c r="E345" s="88"/>
      <c r="F345" s="128"/>
      <c r="G345" s="56"/>
      <c r="H345" s="98"/>
      <c r="J345" s="221"/>
      <c r="K345" s="221"/>
      <c r="L345" s="221"/>
      <c r="M345" s="221"/>
      <c r="N345" s="144"/>
      <c r="O345" s="88"/>
      <c r="P345" s="128"/>
      <c r="Q345" s="56"/>
    </row>
    <row r="346" spans="5:17" s="121" customFormat="1">
      <c r="E346" s="88"/>
      <c r="F346" s="128"/>
      <c r="G346" s="56"/>
      <c r="H346" s="98"/>
      <c r="J346" s="221"/>
      <c r="K346" s="221"/>
      <c r="L346" s="221"/>
      <c r="M346" s="221"/>
      <c r="N346" s="144"/>
      <c r="O346" s="88"/>
      <c r="P346" s="128"/>
      <c r="Q346" s="56"/>
    </row>
    <row r="347" spans="5:17" s="121" customFormat="1">
      <c r="E347" s="88"/>
      <c r="F347" s="128"/>
      <c r="G347" s="56"/>
      <c r="H347" s="98"/>
      <c r="J347" s="221"/>
      <c r="K347" s="221"/>
      <c r="L347" s="221"/>
      <c r="M347" s="221"/>
      <c r="N347" s="144"/>
      <c r="O347" s="88"/>
      <c r="P347" s="128"/>
      <c r="Q347" s="56"/>
    </row>
    <row r="348" spans="5:17" s="121" customFormat="1">
      <c r="E348" s="88"/>
      <c r="F348" s="128"/>
      <c r="G348" s="56"/>
      <c r="H348" s="98"/>
      <c r="J348" s="221"/>
      <c r="K348" s="221"/>
      <c r="L348" s="221"/>
      <c r="M348" s="221"/>
      <c r="N348" s="144"/>
      <c r="O348" s="88"/>
      <c r="P348" s="128"/>
      <c r="Q348" s="56"/>
    </row>
    <row r="349" spans="5:17" s="121" customFormat="1">
      <c r="E349" s="88"/>
      <c r="F349" s="128"/>
      <c r="G349" s="56"/>
      <c r="H349" s="98"/>
      <c r="J349" s="221"/>
      <c r="K349" s="221"/>
      <c r="L349" s="221"/>
      <c r="M349" s="221"/>
      <c r="N349" s="144"/>
      <c r="O349" s="88"/>
      <c r="P349" s="128"/>
      <c r="Q349" s="56"/>
    </row>
    <row r="350" spans="5:17" s="121" customFormat="1">
      <c r="E350" s="88"/>
      <c r="F350" s="128"/>
      <c r="G350" s="56"/>
      <c r="H350" s="98"/>
      <c r="J350" s="221"/>
      <c r="K350" s="221"/>
      <c r="L350" s="221"/>
      <c r="M350" s="221"/>
      <c r="N350" s="144"/>
      <c r="O350" s="88"/>
      <c r="P350" s="128"/>
      <c r="Q350" s="56"/>
    </row>
    <row r="351" spans="5:17" s="121" customFormat="1">
      <c r="E351" s="88"/>
      <c r="F351" s="128"/>
      <c r="G351" s="56"/>
      <c r="H351" s="98"/>
      <c r="J351" s="221"/>
      <c r="K351" s="221"/>
      <c r="L351" s="221"/>
      <c r="M351" s="221"/>
      <c r="N351" s="144"/>
      <c r="O351" s="88"/>
      <c r="P351" s="128"/>
      <c r="Q351" s="56"/>
    </row>
    <row r="352" spans="5:17" s="121" customFormat="1">
      <c r="E352" s="88"/>
      <c r="F352" s="128"/>
      <c r="G352" s="56"/>
      <c r="H352" s="98"/>
      <c r="J352" s="221"/>
      <c r="K352" s="221"/>
      <c r="L352" s="221"/>
      <c r="M352" s="221"/>
      <c r="N352" s="144"/>
      <c r="O352" s="88"/>
      <c r="P352" s="128"/>
      <c r="Q352" s="56"/>
    </row>
    <row r="353" spans="5:17" s="121" customFormat="1">
      <c r="E353" s="88"/>
      <c r="F353" s="128"/>
      <c r="G353" s="56"/>
      <c r="H353" s="98"/>
      <c r="J353" s="221"/>
      <c r="K353" s="221"/>
      <c r="L353" s="221"/>
      <c r="M353" s="221"/>
      <c r="N353" s="144"/>
      <c r="O353" s="88"/>
      <c r="P353" s="128"/>
      <c r="Q353" s="56"/>
    </row>
    <row r="354" spans="5:17" s="121" customFormat="1">
      <c r="E354" s="88"/>
      <c r="F354" s="128"/>
      <c r="G354" s="56"/>
      <c r="H354" s="98"/>
      <c r="J354" s="221"/>
      <c r="K354" s="221"/>
      <c r="L354" s="221"/>
      <c r="M354" s="221"/>
      <c r="N354" s="144"/>
      <c r="O354" s="88"/>
      <c r="P354" s="128"/>
      <c r="Q354" s="56"/>
    </row>
    <row r="355" spans="5:17" s="121" customFormat="1">
      <c r="E355" s="88"/>
      <c r="F355" s="128"/>
      <c r="G355" s="56"/>
      <c r="H355" s="98"/>
      <c r="J355" s="221"/>
      <c r="K355" s="221"/>
      <c r="L355" s="221"/>
      <c r="M355" s="221"/>
      <c r="N355" s="144"/>
      <c r="O355" s="88"/>
      <c r="P355" s="128"/>
      <c r="Q355" s="56"/>
    </row>
    <row r="356" spans="5:17" s="121" customFormat="1">
      <c r="E356" s="88"/>
      <c r="F356" s="128"/>
      <c r="G356" s="56"/>
      <c r="H356" s="98"/>
      <c r="J356" s="221"/>
      <c r="K356" s="221"/>
      <c r="L356" s="221"/>
      <c r="M356" s="221"/>
      <c r="N356" s="144"/>
      <c r="O356" s="88"/>
      <c r="P356" s="128"/>
      <c r="Q356" s="56"/>
    </row>
    <row r="357" spans="5:17" s="121" customFormat="1">
      <c r="E357" s="88"/>
      <c r="F357" s="128"/>
      <c r="G357" s="56"/>
      <c r="H357" s="98"/>
      <c r="J357" s="221"/>
      <c r="K357" s="221"/>
      <c r="L357" s="221"/>
      <c r="M357" s="221"/>
      <c r="N357" s="144"/>
      <c r="O357" s="88"/>
      <c r="P357" s="128"/>
      <c r="Q357" s="56"/>
    </row>
    <row r="358" spans="5:17" s="121" customFormat="1">
      <c r="E358" s="88"/>
      <c r="F358" s="128"/>
      <c r="G358" s="56"/>
      <c r="H358" s="98"/>
      <c r="J358" s="221"/>
      <c r="K358" s="221"/>
      <c r="L358" s="221"/>
      <c r="M358" s="221"/>
      <c r="N358" s="144"/>
      <c r="O358" s="88"/>
      <c r="P358" s="128"/>
      <c r="Q358" s="56"/>
    </row>
    <row r="359" spans="5:17" s="121" customFormat="1">
      <c r="E359" s="88"/>
      <c r="F359" s="128"/>
      <c r="G359" s="56"/>
      <c r="H359" s="98"/>
      <c r="J359" s="221"/>
      <c r="K359" s="221"/>
      <c r="L359" s="221"/>
      <c r="M359" s="221"/>
      <c r="N359" s="144"/>
      <c r="O359" s="88"/>
      <c r="P359" s="128"/>
      <c r="Q359" s="56"/>
    </row>
    <row r="360" spans="5:17" s="121" customFormat="1">
      <c r="E360" s="88"/>
      <c r="F360" s="128"/>
      <c r="G360" s="56"/>
      <c r="H360" s="98"/>
      <c r="J360" s="221"/>
      <c r="K360" s="221"/>
      <c r="L360" s="221"/>
      <c r="M360" s="221"/>
      <c r="N360" s="144"/>
      <c r="O360" s="88"/>
      <c r="P360" s="128"/>
      <c r="Q360" s="56"/>
    </row>
    <row r="361" spans="5:17" s="121" customFormat="1">
      <c r="E361" s="88"/>
      <c r="F361" s="128"/>
      <c r="G361" s="56"/>
      <c r="H361" s="98"/>
      <c r="J361" s="221"/>
      <c r="K361" s="221"/>
      <c r="L361" s="221"/>
      <c r="M361" s="221"/>
      <c r="N361" s="144"/>
      <c r="O361" s="88"/>
      <c r="P361" s="128"/>
      <c r="Q361" s="56"/>
    </row>
    <row r="362" spans="5:17" s="121" customFormat="1">
      <c r="E362" s="88"/>
      <c r="F362" s="128"/>
      <c r="G362" s="56"/>
      <c r="H362" s="98"/>
      <c r="J362" s="221"/>
      <c r="K362" s="221"/>
      <c r="L362" s="221"/>
      <c r="M362" s="221"/>
      <c r="N362" s="144"/>
      <c r="O362" s="88"/>
      <c r="P362" s="128"/>
      <c r="Q362" s="56"/>
    </row>
    <row r="363" spans="5:17" s="121" customFormat="1">
      <c r="E363" s="88"/>
      <c r="F363" s="128"/>
      <c r="G363" s="56"/>
      <c r="H363" s="98"/>
      <c r="J363" s="221"/>
      <c r="K363" s="221"/>
      <c r="L363" s="221"/>
      <c r="M363" s="221"/>
      <c r="N363" s="144"/>
      <c r="O363" s="88"/>
      <c r="P363" s="128"/>
      <c r="Q363" s="56"/>
    </row>
    <row r="364" spans="5:17" s="121" customFormat="1">
      <c r="E364" s="88"/>
      <c r="F364" s="128"/>
      <c r="G364" s="56"/>
      <c r="H364" s="98"/>
      <c r="J364" s="221"/>
      <c r="K364" s="221"/>
      <c r="L364" s="221"/>
      <c r="M364" s="221"/>
      <c r="N364" s="144"/>
      <c r="O364" s="88"/>
      <c r="P364" s="128"/>
      <c r="Q364" s="56"/>
    </row>
    <row r="365" spans="5:17" s="121" customFormat="1">
      <c r="E365" s="88"/>
      <c r="F365" s="128"/>
      <c r="G365" s="56"/>
      <c r="H365" s="98"/>
      <c r="J365" s="221"/>
      <c r="K365" s="221"/>
      <c r="L365" s="221"/>
      <c r="M365" s="221"/>
      <c r="N365" s="144"/>
      <c r="O365" s="88"/>
      <c r="P365" s="128"/>
      <c r="Q365" s="56"/>
    </row>
    <row r="366" spans="5:17" s="121" customFormat="1">
      <c r="E366" s="88"/>
      <c r="F366" s="128"/>
      <c r="G366" s="56"/>
      <c r="H366" s="98"/>
      <c r="J366" s="221"/>
      <c r="K366" s="221"/>
      <c r="L366" s="221"/>
      <c r="M366" s="221"/>
      <c r="N366" s="144"/>
      <c r="O366" s="88"/>
      <c r="P366" s="128"/>
      <c r="Q366" s="56"/>
    </row>
    <row r="367" spans="5:17" s="121" customFormat="1">
      <c r="E367" s="88"/>
      <c r="F367" s="128"/>
      <c r="G367" s="56"/>
      <c r="H367" s="98"/>
      <c r="J367" s="221"/>
      <c r="K367" s="221"/>
      <c r="L367" s="221"/>
      <c r="M367" s="221"/>
      <c r="N367" s="144"/>
      <c r="O367" s="88"/>
      <c r="P367" s="128"/>
      <c r="Q367" s="56"/>
    </row>
    <row r="368" spans="5:17" s="121" customFormat="1">
      <c r="E368" s="88"/>
      <c r="F368" s="128"/>
      <c r="G368" s="56"/>
      <c r="H368" s="98"/>
      <c r="J368" s="221"/>
      <c r="K368" s="221"/>
      <c r="L368" s="221"/>
      <c r="M368" s="221"/>
      <c r="N368" s="144"/>
      <c r="O368" s="88"/>
      <c r="P368" s="128"/>
      <c r="Q368" s="56"/>
    </row>
    <row r="369" spans="5:17" s="121" customFormat="1">
      <c r="E369" s="88"/>
      <c r="F369" s="128"/>
      <c r="G369" s="56"/>
      <c r="H369" s="98"/>
      <c r="J369" s="221"/>
      <c r="K369" s="221"/>
      <c r="L369" s="221"/>
      <c r="M369" s="221"/>
      <c r="N369" s="144"/>
      <c r="O369" s="88"/>
      <c r="P369" s="128"/>
      <c r="Q369" s="56"/>
    </row>
    <row r="370" spans="5:17" s="121" customFormat="1">
      <c r="E370" s="88"/>
      <c r="F370" s="128"/>
      <c r="G370" s="56"/>
      <c r="H370" s="98"/>
      <c r="J370" s="221"/>
      <c r="K370" s="221"/>
      <c r="L370" s="221"/>
      <c r="M370" s="221"/>
      <c r="N370" s="144"/>
      <c r="O370" s="88"/>
      <c r="P370" s="128"/>
      <c r="Q370" s="56"/>
    </row>
    <row r="371" spans="5:17" s="121" customFormat="1">
      <c r="E371" s="88"/>
      <c r="F371" s="128"/>
      <c r="G371" s="56"/>
      <c r="H371" s="98"/>
      <c r="J371" s="221"/>
      <c r="K371" s="221"/>
      <c r="L371" s="221"/>
      <c r="M371" s="221"/>
      <c r="N371" s="144"/>
      <c r="O371" s="88"/>
      <c r="P371" s="128"/>
      <c r="Q371" s="56"/>
    </row>
    <row r="372" spans="5:17" s="121" customFormat="1">
      <c r="E372" s="88"/>
      <c r="F372" s="128"/>
      <c r="G372" s="56"/>
      <c r="H372" s="98"/>
      <c r="J372" s="221"/>
      <c r="K372" s="221"/>
      <c r="L372" s="221"/>
      <c r="M372" s="221"/>
      <c r="N372" s="144"/>
      <c r="O372" s="88"/>
      <c r="P372" s="128"/>
      <c r="Q372" s="56"/>
    </row>
    <row r="373" spans="5:17" s="121" customFormat="1">
      <c r="E373" s="88"/>
      <c r="F373" s="128"/>
      <c r="G373" s="56"/>
      <c r="H373" s="98"/>
      <c r="J373" s="221"/>
      <c r="K373" s="221"/>
      <c r="L373" s="221"/>
      <c r="M373" s="221"/>
      <c r="N373" s="144"/>
      <c r="O373" s="88"/>
      <c r="P373" s="128"/>
      <c r="Q373" s="56"/>
    </row>
    <row r="374" spans="5:17" s="121" customFormat="1">
      <c r="E374" s="88"/>
      <c r="F374" s="128"/>
      <c r="G374" s="56"/>
      <c r="H374" s="98"/>
      <c r="J374" s="221"/>
      <c r="K374" s="221"/>
      <c r="L374" s="221"/>
      <c r="M374" s="221"/>
      <c r="N374" s="144"/>
      <c r="O374" s="88"/>
      <c r="P374" s="128"/>
      <c r="Q374" s="56"/>
    </row>
    <row r="375" spans="5:17" s="121" customFormat="1">
      <c r="E375" s="88"/>
      <c r="F375" s="128"/>
      <c r="G375" s="56"/>
      <c r="H375" s="98"/>
      <c r="J375" s="221"/>
      <c r="K375" s="221"/>
      <c r="L375" s="221"/>
      <c r="M375" s="221"/>
      <c r="N375" s="144"/>
      <c r="O375" s="88"/>
      <c r="P375" s="128"/>
      <c r="Q375" s="56"/>
    </row>
    <row r="376" spans="5:17" s="121" customFormat="1">
      <c r="E376" s="88"/>
      <c r="F376" s="128"/>
      <c r="G376" s="56"/>
      <c r="H376" s="98"/>
      <c r="J376" s="221"/>
      <c r="K376" s="221"/>
      <c r="L376" s="221"/>
      <c r="M376" s="221"/>
      <c r="N376" s="144"/>
      <c r="O376" s="88"/>
      <c r="P376" s="128"/>
      <c r="Q376" s="56"/>
    </row>
    <row r="377" spans="5:17" s="121" customFormat="1">
      <c r="E377" s="88"/>
      <c r="F377" s="128"/>
      <c r="G377" s="56"/>
      <c r="H377" s="98"/>
      <c r="J377" s="221"/>
      <c r="K377" s="221"/>
      <c r="L377" s="221"/>
      <c r="M377" s="221"/>
      <c r="N377" s="144"/>
      <c r="O377" s="88"/>
      <c r="P377" s="128"/>
      <c r="Q377" s="56"/>
    </row>
    <row r="378" spans="5:17" s="121" customFormat="1">
      <c r="E378" s="88"/>
      <c r="F378" s="128"/>
      <c r="G378" s="56"/>
      <c r="H378" s="98"/>
      <c r="J378" s="221"/>
      <c r="K378" s="221"/>
      <c r="L378" s="221"/>
      <c r="M378" s="221"/>
      <c r="N378" s="144"/>
      <c r="O378" s="88"/>
      <c r="P378" s="128"/>
      <c r="Q378" s="56"/>
    </row>
    <row r="379" spans="5:17" s="121" customFormat="1">
      <c r="E379" s="88"/>
      <c r="F379" s="128"/>
      <c r="G379" s="56"/>
      <c r="H379" s="98"/>
      <c r="J379" s="221"/>
      <c r="K379" s="221"/>
      <c r="L379" s="221"/>
      <c r="M379" s="221"/>
      <c r="N379" s="144"/>
      <c r="O379" s="88"/>
      <c r="P379" s="128"/>
      <c r="Q379" s="56"/>
    </row>
    <row r="380" spans="5:17" s="121" customFormat="1">
      <c r="E380" s="88"/>
      <c r="F380" s="128"/>
      <c r="G380" s="56"/>
      <c r="H380" s="98"/>
      <c r="J380" s="221"/>
      <c r="K380" s="221"/>
      <c r="L380" s="221"/>
      <c r="M380" s="221"/>
      <c r="N380" s="144"/>
      <c r="O380" s="88"/>
      <c r="P380" s="128"/>
      <c r="Q380" s="56"/>
    </row>
    <row r="381" spans="5:17" s="121" customFormat="1">
      <c r="E381" s="88"/>
      <c r="F381" s="128"/>
      <c r="G381" s="56"/>
      <c r="H381" s="98"/>
      <c r="J381" s="221"/>
      <c r="K381" s="221"/>
      <c r="L381" s="221"/>
      <c r="M381" s="221"/>
      <c r="N381" s="144"/>
      <c r="O381" s="88"/>
      <c r="P381" s="128"/>
      <c r="Q381" s="56"/>
    </row>
    <row r="382" spans="5:17" s="121" customFormat="1">
      <c r="E382" s="88"/>
      <c r="F382" s="128"/>
      <c r="G382" s="56"/>
      <c r="H382" s="98"/>
      <c r="J382" s="221"/>
      <c r="K382" s="221"/>
      <c r="L382" s="221"/>
      <c r="M382" s="221"/>
      <c r="N382" s="144"/>
      <c r="O382" s="88"/>
      <c r="P382" s="128"/>
      <c r="Q382" s="56"/>
    </row>
    <row r="383" spans="5:17" s="121" customFormat="1">
      <c r="E383" s="88"/>
      <c r="F383" s="128"/>
      <c r="G383" s="56"/>
      <c r="H383" s="98"/>
      <c r="J383" s="221"/>
      <c r="K383" s="221"/>
      <c r="L383" s="221"/>
      <c r="M383" s="221"/>
      <c r="N383" s="144"/>
      <c r="O383" s="88"/>
      <c r="P383" s="128"/>
      <c r="Q383" s="56"/>
    </row>
    <row r="384" spans="5:17" s="121" customFormat="1">
      <c r="E384" s="88"/>
      <c r="F384" s="128"/>
      <c r="G384" s="56"/>
      <c r="H384" s="98"/>
      <c r="J384" s="221"/>
      <c r="K384" s="221"/>
      <c r="L384" s="221"/>
      <c r="M384" s="221"/>
      <c r="N384" s="144"/>
      <c r="O384" s="88"/>
      <c r="P384" s="128"/>
      <c r="Q384" s="56"/>
    </row>
    <row r="385" spans="5:17" s="121" customFormat="1">
      <c r="E385" s="88"/>
      <c r="F385" s="128"/>
      <c r="G385" s="56"/>
      <c r="H385" s="98"/>
      <c r="J385" s="221"/>
      <c r="K385" s="221"/>
      <c r="L385" s="221"/>
      <c r="M385" s="221"/>
      <c r="N385" s="144"/>
      <c r="O385" s="88"/>
      <c r="P385" s="128"/>
      <c r="Q385" s="56"/>
    </row>
    <row r="386" spans="5:17" s="121" customFormat="1">
      <c r="E386" s="88"/>
      <c r="F386" s="128"/>
      <c r="G386" s="56"/>
      <c r="H386" s="98"/>
      <c r="J386" s="221"/>
      <c r="K386" s="221"/>
      <c r="L386" s="221"/>
      <c r="M386" s="221"/>
      <c r="N386" s="144"/>
      <c r="O386" s="88"/>
      <c r="P386" s="128"/>
      <c r="Q386" s="56"/>
    </row>
    <row r="387" spans="5:17" s="121" customFormat="1">
      <c r="E387" s="88"/>
      <c r="F387" s="128"/>
      <c r="G387" s="56"/>
      <c r="H387" s="98"/>
      <c r="J387" s="221"/>
      <c r="K387" s="221"/>
      <c r="L387" s="221"/>
      <c r="M387" s="221"/>
      <c r="N387" s="144"/>
      <c r="O387" s="88"/>
      <c r="P387" s="128"/>
      <c r="Q387" s="56"/>
    </row>
    <row r="388" spans="5:17" s="121" customFormat="1">
      <c r="E388" s="88"/>
      <c r="F388" s="128"/>
      <c r="G388" s="56"/>
      <c r="H388" s="98"/>
      <c r="J388" s="221"/>
      <c r="K388" s="221"/>
      <c r="L388" s="221"/>
      <c r="M388" s="221"/>
      <c r="N388" s="144"/>
      <c r="O388" s="88"/>
      <c r="P388" s="128"/>
      <c r="Q388" s="56"/>
    </row>
    <row r="389" spans="5:17" s="121" customFormat="1">
      <c r="E389" s="88"/>
      <c r="F389" s="128"/>
      <c r="G389" s="56"/>
      <c r="H389" s="98"/>
      <c r="J389" s="221"/>
      <c r="K389" s="221"/>
      <c r="L389" s="221"/>
      <c r="M389" s="221"/>
      <c r="N389" s="144"/>
      <c r="O389" s="88"/>
      <c r="P389" s="128"/>
      <c r="Q389" s="56"/>
    </row>
    <row r="390" spans="5:17" s="121" customFormat="1">
      <c r="E390" s="88"/>
      <c r="F390" s="128"/>
      <c r="G390" s="56"/>
      <c r="H390" s="98"/>
      <c r="J390" s="221"/>
      <c r="K390" s="221"/>
      <c r="L390" s="221"/>
      <c r="M390" s="221"/>
      <c r="N390" s="144"/>
      <c r="O390" s="88"/>
      <c r="P390" s="128"/>
      <c r="Q390" s="56"/>
    </row>
    <row r="391" spans="5:17" s="121" customFormat="1">
      <c r="E391" s="88"/>
      <c r="F391" s="128"/>
      <c r="G391" s="56"/>
      <c r="H391" s="98"/>
      <c r="J391" s="221"/>
      <c r="K391" s="221"/>
      <c r="L391" s="221"/>
      <c r="M391" s="221"/>
      <c r="N391" s="144"/>
      <c r="O391" s="88"/>
      <c r="P391" s="128"/>
      <c r="Q391" s="56"/>
    </row>
    <row r="392" spans="5:17" s="121" customFormat="1">
      <c r="E392" s="88"/>
      <c r="F392" s="128"/>
      <c r="G392" s="56"/>
      <c r="H392" s="98"/>
      <c r="J392" s="221"/>
      <c r="K392" s="221"/>
      <c r="L392" s="221"/>
      <c r="M392" s="221"/>
      <c r="N392" s="144"/>
      <c r="O392" s="88"/>
      <c r="P392" s="128"/>
      <c r="Q392" s="56"/>
    </row>
    <row r="393" spans="5:17" s="121" customFormat="1">
      <c r="E393" s="88"/>
      <c r="F393" s="128"/>
      <c r="G393" s="56"/>
      <c r="H393" s="98"/>
      <c r="J393" s="221"/>
      <c r="K393" s="221"/>
      <c r="L393" s="221"/>
      <c r="M393" s="221"/>
      <c r="N393" s="144"/>
      <c r="O393" s="88"/>
      <c r="P393" s="128"/>
      <c r="Q393" s="56"/>
    </row>
    <row r="394" spans="5:17" s="121" customFormat="1">
      <c r="E394" s="88"/>
      <c r="F394" s="128"/>
      <c r="G394" s="56"/>
      <c r="H394" s="98"/>
      <c r="J394" s="221"/>
      <c r="K394" s="221"/>
      <c r="L394" s="221"/>
      <c r="M394" s="221"/>
      <c r="N394" s="144"/>
      <c r="O394" s="88"/>
      <c r="P394" s="128"/>
      <c r="Q394" s="56"/>
    </row>
    <row r="395" spans="5:17" s="121" customFormat="1">
      <c r="E395" s="88"/>
      <c r="F395" s="128"/>
      <c r="G395" s="56"/>
      <c r="H395" s="98"/>
      <c r="J395" s="221"/>
      <c r="K395" s="221"/>
      <c r="L395" s="221"/>
      <c r="M395" s="221"/>
      <c r="N395" s="144"/>
      <c r="O395" s="88"/>
      <c r="P395" s="128"/>
      <c r="Q395" s="56"/>
    </row>
    <row r="396" spans="5:17" s="121" customFormat="1">
      <c r="E396" s="88"/>
      <c r="F396" s="128"/>
      <c r="G396" s="56"/>
      <c r="H396" s="98"/>
      <c r="J396" s="221"/>
      <c r="K396" s="221"/>
      <c r="L396" s="221"/>
      <c r="M396" s="221"/>
      <c r="N396" s="144"/>
      <c r="O396" s="88"/>
      <c r="P396" s="128"/>
      <c r="Q396" s="56"/>
    </row>
    <row r="397" spans="5:17" s="121" customFormat="1">
      <c r="E397" s="88"/>
      <c r="F397" s="128"/>
      <c r="G397" s="56"/>
      <c r="H397" s="98"/>
      <c r="J397" s="221"/>
      <c r="K397" s="221"/>
      <c r="L397" s="221"/>
      <c r="M397" s="221"/>
      <c r="N397" s="144"/>
      <c r="O397" s="88"/>
      <c r="P397" s="128"/>
      <c r="Q397" s="56"/>
    </row>
    <row r="398" spans="5:17" s="121" customFormat="1">
      <c r="E398" s="88"/>
      <c r="F398" s="128"/>
      <c r="G398" s="56"/>
      <c r="H398" s="98"/>
      <c r="J398" s="221"/>
      <c r="K398" s="221"/>
      <c r="L398" s="221"/>
      <c r="M398" s="221"/>
      <c r="N398" s="144"/>
      <c r="O398" s="88"/>
      <c r="P398" s="128"/>
      <c r="Q398" s="56"/>
    </row>
    <row r="399" spans="5:17" s="121" customFormat="1">
      <c r="E399" s="88"/>
      <c r="F399" s="128"/>
      <c r="G399" s="56"/>
      <c r="H399" s="98"/>
      <c r="J399" s="221"/>
      <c r="K399" s="221"/>
      <c r="L399" s="221"/>
      <c r="M399" s="221"/>
      <c r="N399" s="144"/>
      <c r="O399" s="88"/>
      <c r="P399" s="128"/>
      <c r="Q399" s="56"/>
    </row>
    <row r="400" spans="5:17" s="121" customFormat="1">
      <c r="E400" s="88"/>
      <c r="F400" s="128"/>
      <c r="G400" s="56"/>
      <c r="H400" s="98"/>
      <c r="J400" s="221"/>
      <c r="K400" s="221"/>
      <c r="L400" s="221"/>
      <c r="M400" s="221"/>
      <c r="N400" s="144"/>
      <c r="O400" s="88"/>
      <c r="P400" s="128"/>
      <c r="Q400" s="56"/>
    </row>
    <row r="401" spans="5:17" s="121" customFormat="1">
      <c r="E401" s="88"/>
      <c r="F401" s="128"/>
      <c r="G401" s="56"/>
      <c r="H401" s="98"/>
      <c r="J401" s="221"/>
      <c r="K401" s="221"/>
      <c r="L401" s="221"/>
      <c r="M401" s="221"/>
      <c r="N401" s="144"/>
      <c r="O401" s="88"/>
      <c r="P401" s="128"/>
      <c r="Q401" s="56"/>
    </row>
    <row r="402" spans="5:17" s="121" customFormat="1">
      <c r="E402" s="88"/>
      <c r="F402" s="128"/>
      <c r="G402" s="56"/>
      <c r="H402" s="98"/>
      <c r="J402" s="221"/>
      <c r="K402" s="221"/>
      <c r="L402" s="221"/>
      <c r="M402" s="221"/>
      <c r="N402" s="144"/>
      <c r="O402" s="88"/>
      <c r="P402" s="128"/>
      <c r="Q402" s="56"/>
    </row>
    <row r="403" spans="5:17" s="121" customFormat="1">
      <c r="E403" s="88"/>
      <c r="F403" s="128"/>
      <c r="G403" s="56"/>
      <c r="H403" s="98"/>
      <c r="J403" s="221"/>
      <c r="K403" s="221"/>
      <c r="L403" s="221"/>
      <c r="M403" s="221"/>
      <c r="N403" s="144"/>
      <c r="O403" s="88"/>
      <c r="P403" s="128"/>
      <c r="Q403" s="56"/>
    </row>
    <row r="404" spans="5:17" s="121" customFormat="1">
      <c r="E404" s="88"/>
      <c r="F404" s="128"/>
      <c r="G404" s="56"/>
      <c r="H404" s="98"/>
      <c r="J404" s="221"/>
      <c r="K404" s="221"/>
      <c r="L404" s="221"/>
      <c r="M404" s="221"/>
      <c r="N404" s="144"/>
      <c r="O404" s="88"/>
      <c r="P404" s="128"/>
      <c r="Q404" s="56"/>
    </row>
    <row r="405" spans="5:17" s="121" customFormat="1">
      <c r="E405" s="88"/>
      <c r="F405" s="128"/>
      <c r="G405" s="56"/>
      <c r="H405" s="98"/>
      <c r="J405" s="221"/>
      <c r="K405" s="221"/>
      <c r="L405" s="221"/>
      <c r="M405" s="221"/>
      <c r="N405" s="144"/>
      <c r="O405" s="88"/>
      <c r="P405" s="128"/>
      <c r="Q405" s="56"/>
    </row>
    <row r="406" spans="5:17" s="121" customFormat="1">
      <c r="E406" s="88"/>
      <c r="F406" s="128"/>
      <c r="G406" s="56"/>
      <c r="H406" s="98"/>
      <c r="J406" s="221"/>
      <c r="K406" s="221"/>
      <c r="L406" s="221"/>
      <c r="M406" s="221"/>
      <c r="N406" s="144"/>
      <c r="O406" s="88"/>
      <c r="P406" s="128"/>
      <c r="Q406" s="56"/>
    </row>
    <row r="407" spans="5:17" s="121" customFormat="1">
      <c r="E407" s="88"/>
      <c r="F407" s="128"/>
      <c r="G407" s="56"/>
      <c r="H407" s="98"/>
      <c r="J407" s="221"/>
      <c r="K407" s="221"/>
      <c r="L407" s="221"/>
      <c r="M407" s="221"/>
      <c r="N407" s="144"/>
      <c r="O407" s="88"/>
      <c r="P407" s="128"/>
      <c r="Q407" s="56"/>
    </row>
    <row r="408" spans="5:17" s="121" customFormat="1">
      <c r="E408" s="88"/>
      <c r="F408" s="128"/>
      <c r="G408" s="56"/>
      <c r="H408" s="98"/>
      <c r="J408" s="221"/>
      <c r="K408" s="221"/>
      <c r="L408" s="221"/>
      <c r="M408" s="221"/>
      <c r="N408" s="144"/>
      <c r="O408" s="88"/>
      <c r="P408" s="128"/>
      <c r="Q408" s="56"/>
    </row>
    <row r="409" spans="5:17" s="121" customFormat="1">
      <c r="E409" s="88"/>
      <c r="F409" s="128"/>
      <c r="G409" s="56"/>
      <c r="H409" s="98"/>
      <c r="J409" s="221"/>
      <c r="K409" s="221"/>
      <c r="L409" s="221"/>
      <c r="M409" s="221"/>
      <c r="N409" s="144"/>
      <c r="O409" s="88"/>
      <c r="P409" s="128"/>
      <c r="Q409" s="56"/>
    </row>
    <row r="410" spans="5:17" s="121" customFormat="1">
      <c r="E410" s="88"/>
      <c r="F410" s="128"/>
      <c r="G410" s="56"/>
      <c r="H410" s="98"/>
      <c r="J410" s="221"/>
      <c r="K410" s="221"/>
      <c r="L410" s="221"/>
      <c r="M410" s="221"/>
      <c r="N410" s="144"/>
      <c r="O410" s="88"/>
      <c r="P410" s="128"/>
      <c r="Q410" s="56"/>
    </row>
    <row r="411" spans="5:17" s="121" customFormat="1">
      <c r="E411" s="88"/>
      <c r="F411" s="128"/>
      <c r="G411" s="56"/>
      <c r="H411" s="98"/>
      <c r="J411" s="221"/>
      <c r="K411" s="221"/>
      <c r="L411" s="221"/>
      <c r="M411" s="221"/>
      <c r="N411" s="144"/>
      <c r="O411" s="88"/>
      <c r="P411" s="128"/>
      <c r="Q411" s="56"/>
    </row>
    <row r="412" spans="5:17" s="121" customFormat="1">
      <c r="E412" s="88"/>
      <c r="F412" s="128"/>
      <c r="G412" s="56"/>
      <c r="H412" s="98"/>
      <c r="J412" s="221"/>
      <c r="K412" s="221"/>
      <c r="L412" s="221"/>
      <c r="M412" s="221"/>
      <c r="N412" s="144"/>
      <c r="O412" s="88"/>
      <c r="P412" s="128"/>
      <c r="Q412" s="56"/>
    </row>
    <row r="413" spans="5:17" s="121" customFormat="1">
      <c r="E413" s="88"/>
      <c r="F413" s="128"/>
      <c r="G413" s="56"/>
      <c r="H413" s="98"/>
      <c r="J413" s="221"/>
      <c r="K413" s="221"/>
      <c r="L413" s="221"/>
      <c r="M413" s="221"/>
      <c r="N413" s="144"/>
      <c r="O413" s="88"/>
      <c r="P413" s="128"/>
      <c r="Q413" s="56"/>
    </row>
    <row r="414" spans="5:17" s="121" customFormat="1">
      <c r="E414" s="88"/>
      <c r="F414" s="128"/>
      <c r="G414" s="56"/>
      <c r="H414" s="98"/>
      <c r="J414" s="221"/>
      <c r="K414" s="221"/>
      <c r="L414" s="221"/>
      <c r="M414" s="221"/>
      <c r="N414" s="144"/>
      <c r="O414" s="88"/>
      <c r="P414" s="128"/>
      <c r="Q414" s="56"/>
    </row>
    <row r="415" spans="5:17" s="121" customFormat="1">
      <c r="E415" s="88"/>
      <c r="F415" s="128"/>
      <c r="G415" s="56"/>
      <c r="H415" s="98"/>
      <c r="J415" s="221"/>
      <c r="K415" s="221"/>
      <c r="L415" s="221"/>
      <c r="M415" s="221"/>
      <c r="N415" s="144"/>
      <c r="O415" s="88"/>
      <c r="P415" s="128"/>
      <c r="Q415" s="56"/>
    </row>
    <row r="416" spans="5:17" s="121" customFormat="1">
      <c r="E416" s="88"/>
      <c r="F416" s="128"/>
      <c r="G416" s="56"/>
      <c r="H416" s="98"/>
      <c r="J416" s="221"/>
      <c r="K416" s="221"/>
      <c r="L416" s="221"/>
      <c r="M416" s="221"/>
      <c r="N416" s="144"/>
      <c r="O416" s="88"/>
      <c r="P416" s="128"/>
      <c r="Q416" s="56"/>
    </row>
    <row r="417" spans="5:17" s="121" customFormat="1">
      <c r="E417" s="88"/>
      <c r="F417" s="128"/>
      <c r="G417" s="56"/>
      <c r="H417" s="98"/>
      <c r="J417" s="221"/>
      <c r="K417" s="221"/>
      <c r="L417" s="221"/>
      <c r="M417" s="221"/>
      <c r="N417" s="144"/>
      <c r="O417" s="88"/>
      <c r="P417" s="128"/>
      <c r="Q417" s="56"/>
    </row>
    <row r="418" spans="5:17" s="121" customFormat="1">
      <c r="E418" s="88"/>
      <c r="F418" s="128"/>
      <c r="G418" s="56"/>
      <c r="H418" s="98"/>
      <c r="J418" s="221"/>
      <c r="K418" s="221"/>
      <c r="L418" s="221"/>
      <c r="M418" s="221"/>
      <c r="N418" s="144"/>
      <c r="O418" s="88"/>
      <c r="P418" s="128"/>
      <c r="Q418" s="56"/>
    </row>
    <row r="419" spans="5:17" s="121" customFormat="1">
      <c r="E419" s="88"/>
      <c r="F419" s="128"/>
      <c r="G419" s="56"/>
      <c r="H419" s="98"/>
      <c r="J419" s="221"/>
      <c r="K419" s="221"/>
      <c r="L419" s="221"/>
      <c r="M419" s="221"/>
      <c r="N419" s="144"/>
      <c r="O419" s="88"/>
      <c r="P419" s="128"/>
      <c r="Q419" s="56"/>
    </row>
    <row r="420" spans="5:17" s="121" customFormat="1">
      <c r="E420" s="88"/>
      <c r="F420" s="128"/>
      <c r="G420" s="56"/>
      <c r="H420" s="98"/>
      <c r="J420" s="221"/>
      <c r="K420" s="221"/>
      <c r="L420" s="221"/>
      <c r="M420" s="221"/>
      <c r="N420" s="144"/>
      <c r="O420" s="88"/>
      <c r="P420" s="128"/>
      <c r="Q420" s="56"/>
    </row>
    <row r="421" spans="5:17" s="121" customFormat="1">
      <c r="E421" s="88"/>
      <c r="F421" s="128"/>
      <c r="G421" s="56"/>
      <c r="H421" s="98"/>
      <c r="J421" s="221"/>
      <c r="K421" s="221"/>
      <c r="L421" s="221"/>
      <c r="M421" s="221"/>
      <c r="N421" s="144"/>
      <c r="O421" s="88"/>
      <c r="P421" s="128"/>
      <c r="Q421" s="56"/>
    </row>
    <row r="422" spans="5:17" s="121" customFormat="1">
      <c r="E422" s="88"/>
      <c r="F422" s="128"/>
      <c r="G422" s="56"/>
      <c r="H422" s="98"/>
      <c r="J422" s="221"/>
      <c r="K422" s="221"/>
      <c r="L422" s="221"/>
      <c r="M422" s="221"/>
      <c r="N422" s="144"/>
      <c r="O422" s="88"/>
      <c r="P422" s="128"/>
      <c r="Q422" s="56"/>
    </row>
    <row r="423" spans="5:17" s="121" customFormat="1">
      <c r="E423" s="88"/>
      <c r="F423" s="128"/>
      <c r="G423" s="56"/>
      <c r="H423" s="98"/>
      <c r="J423" s="221"/>
      <c r="K423" s="221"/>
      <c r="L423" s="221"/>
      <c r="M423" s="221"/>
      <c r="N423" s="144"/>
      <c r="O423" s="88"/>
      <c r="P423" s="128"/>
      <c r="Q423" s="56"/>
    </row>
    <row r="424" spans="5:17" s="121" customFormat="1">
      <c r="E424" s="88"/>
      <c r="F424" s="128"/>
      <c r="G424" s="56"/>
      <c r="H424" s="98"/>
      <c r="J424" s="221"/>
      <c r="K424" s="221"/>
      <c r="L424" s="221"/>
      <c r="M424" s="221"/>
      <c r="N424" s="144"/>
      <c r="O424" s="88"/>
      <c r="P424" s="128"/>
      <c r="Q424" s="56"/>
    </row>
    <row r="425" spans="5:17" s="121" customFormat="1">
      <c r="E425" s="88"/>
      <c r="F425" s="128"/>
      <c r="G425" s="56"/>
      <c r="H425" s="98"/>
      <c r="J425" s="221"/>
      <c r="K425" s="221"/>
      <c r="L425" s="221"/>
      <c r="M425" s="221"/>
      <c r="N425" s="144"/>
      <c r="O425" s="88"/>
      <c r="P425" s="128"/>
      <c r="Q425" s="56"/>
    </row>
    <row r="426" spans="5:17" s="121" customFormat="1">
      <c r="E426" s="88"/>
      <c r="F426" s="128"/>
      <c r="G426" s="56"/>
      <c r="H426" s="98"/>
      <c r="J426" s="221"/>
      <c r="K426" s="221"/>
      <c r="L426" s="221"/>
      <c r="M426" s="221"/>
      <c r="N426" s="144"/>
      <c r="O426" s="88"/>
      <c r="P426" s="128"/>
      <c r="Q426" s="56"/>
    </row>
    <row r="427" spans="5:17" s="121" customFormat="1">
      <c r="E427" s="88"/>
      <c r="F427" s="128"/>
      <c r="G427" s="56"/>
      <c r="H427" s="98"/>
      <c r="J427" s="221"/>
      <c r="K427" s="221"/>
      <c r="L427" s="221"/>
      <c r="M427" s="221"/>
      <c r="N427" s="144"/>
      <c r="O427" s="88"/>
      <c r="P427" s="128"/>
      <c r="Q427" s="56"/>
    </row>
    <row r="428" spans="5:17" s="121" customFormat="1">
      <c r="E428" s="88"/>
      <c r="F428" s="128"/>
      <c r="G428" s="56"/>
      <c r="H428" s="98"/>
      <c r="J428" s="221"/>
      <c r="K428" s="221"/>
      <c r="L428" s="221"/>
      <c r="M428" s="221"/>
      <c r="N428" s="144"/>
      <c r="O428" s="88"/>
      <c r="P428" s="128"/>
      <c r="Q428" s="56"/>
    </row>
    <row r="429" spans="5:17" s="121" customFormat="1">
      <c r="E429" s="88"/>
      <c r="F429" s="128"/>
      <c r="G429" s="56"/>
      <c r="H429" s="98"/>
      <c r="J429" s="221"/>
      <c r="K429" s="221"/>
      <c r="L429" s="221"/>
      <c r="M429" s="221"/>
      <c r="N429" s="144"/>
      <c r="O429" s="88"/>
      <c r="P429" s="128"/>
      <c r="Q429" s="56"/>
    </row>
    <row r="430" spans="5:17" s="121" customFormat="1">
      <c r="E430" s="88"/>
      <c r="F430" s="128"/>
      <c r="G430" s="56"/>
      <c r="H430" s="98"/>
      <c r="J430" s="221"/>
      <c r="K430" s="221"/>
      <c r="L430" s="221"/>
      <c r="M430" s="221"/>
      <c r="N430" s="144"/>
      <c r="O430" s="88"/>
      <c r="P430" s="128"/>
      <c r="Q430" s="56"/>
    </row>
    <row r="431" spans="5:17" s="121" customFormat="1">
      <c r="E431" s="88"/>
      <c r="F431" s="128"/>
      <c r="G431" s="56"/>
      <c r="H431" s="98"/>
      <c r="J431" s="221"/>
      <c r="K431" s="221"/>
      <c r="L431" s="221"/>
      <c r="M431" s="221"/>
      <c r="N431" s="144"/>
      <c r="O431" s="88"/>
      <c r="P431" s="128"/>
      <c r="Q431" s="56"/>
    </row>
    <row r="432" spans="5:17" s="121" customFormat="1">
      <c r="E432" s="88"/>
      <c r="F432" s="128"/>
      <c r="G432" s="56"/>
      <c r="H432" s="98"/>
      <c r="J432" s="221"/>
      <c r="K432" s="221"/>
      <c r="L432" s="221"/>
      <c r="M432" s="221"/>
      <c r="N432" s="144"/>
      <c r="O432" s="88"/>
      <c r="P432" s="128"/>
      <c r="Q432" s="56"/>
    </row>
    <row r="433" spans="5:17" s="121" customFormat="1">
      <c r="E433" s="88"/>
      <c r="F433" s="128"/>
      <c r="G433" s="56"/>
      <c r="H433" s="98"/>
      <c r="J433" s="221"/>
      <c r="K433" s="221"/>
      <c r="L433" s="221"/>
      <c r="M433" s="221"/>
      <c r="N433" s="144"/>
      <c r="O433" s="88"/>
      <c r="P433" s="128"/>
      <c r="Q433" s="56"/>
    </row>
    <row r="434" spans="5:17" s="121" customFormat="1">
      <c r="E434" s="88"/>
      <c r="F434" s="128"/>
      <c r="G434" s="56"/>
      <c r="H434" s="98"/>
      <c r="J434" s="221"/>
      <c r="K434" s="221"/>
      <c r="L434" s="221"/>
      <c r="M434" s="221"/>
      <c r="N434" s="144"/>
      <c r="O434" s="88"/>
      <c r="P434" s="128"/>
      <c r="Q434" s="56"/>
    </row>
    <row r="435" spans="5:17" s="121" customFormat="1">
      <c r="E435" s="88"/>
      <c r="F435" s="128"/>
      <c r="G435" s="56"/>
      <c r="H435" s="98"/>
      <c r="J435" s="221"/>
      <c r="K435" s="221"/>
      <c r="L435" s="221"/>
      <c r="M435" s="221"/>
      <c r="N435" s="144"/>
      <c r="O435" s="88"/>
      <c r="P435" s="128"/>
      <c r="Q435" s="56"/>
    </row>
    <row r="436" spans="5:17" s="121" customFormat="1">
      <c r="E436" s="88"/>
      <c r="F436" s="128"/>
      <c r="G436" s="56"/>
      <c r="H436" s="98"/>
      <c r="J436" s="221"/>
      <c r="K436" s="221"/>
      <c r="L436" s="221"/>
      <c r="M436" s="221"/>
      <c r="N436" s="144"/>
      <c r="O436" s="88"/>
      <c r="P436" s="128"/>
      <c r="Q436" s="56"/>
    </row>
    <row r="437" spans="5:17" s="121" customFormat="1">
      <c r="E437" s="88"/>
      <c r="F437" s="128"/>
      <c r="G437" s="56"/>
      <c r="H437" s="98"/>
      <c r="J437" s="221"/>
      <c r="K437" s="221"/>
      <c r="L437" s="221"/>
      <c r="M437" s="221"/>
      <c r="N437" s="144"/>
      <c r="O437" s="88"/>
      <c r="P437" s="128"/>
      <c r="Q437" s="56"/>
    </row>
    <row r="438" spans="5:17" s="121" customFormat="1">
      <c r="E438" s="88"/>
      <c r="F438" s="128"/>
      <c r="G438" s="56"/>
      <c r="H438" s="98"/>
      <c r="J438" s="221"/>
      <c r="K438" s="221"/>
      <c r="L438" s="221"/>
      <c r="M438" s="221"/>
      <c r="N438" s="144"/>
      <c r="O438" s="88"/>
      <c r="P438" s="128"/>
      <c r="Q438" s="56"/>
    </row>
    <row r="439" spans="5:17" s="121" customFormat="1">
      <c r="E439" s="88"/>
      <c r="F439" s="128"/>
      <c r="G439" s="56"/>
      <c r="H439" s="98"/>
      <c r="J439" s="221"/>
      <c r="K439" s="221"/>
      <c r="L439" s="221"/>
      <c r="M439" s="221"/>
      <c r="N439" s="144"/>
      <c r="O439" s="88"/>
      <c r="P439" s="128"/>
      <c r="Q439" s="56"/>
    </row>
    <row r="440" spans="5:17" s="121" customFormat="1">
      <c r="E440" s="88"/>
      <c r="F440" s="128"/>
      <c r="G440" s="56"/>
      <c r="H440" s="98"/>
      <c r="J440" s="221"/>
      <c r="K440" s="221"/>
      <c r="L440" s="221"/>
      <c r="M440" s="221"/>
      <c r="N440" s="144"/>
      <c r="O440" s="88"/>
      <c r="P440" s="128"/>
      <c r="Q440" s="56"/>
    </row>
    <row r="441" spans="5:17" s="121" customFormat="1">
      <c r="E441" s="88"/>
      <c r="F441" s="128"/>
      <c r="G441" s="56"/>
      <c r="H441" s="98"/>
      <c r="J441" s="221"/>
      <c r="K441" s="221"/>
      <c r="L441" s="221"/>
      <c r="M441" s="221"/>
      <c r="N441" s="144"/>
      <c r="O441" s="88"/>
      <c r="P441" s="128"/>
      <c r="Q441" s="56"/>
    </row>
    <row r="442" spans="5:17" s="121" customFormat="1">
      <c r="E442" s="88"/>
      <c r="F442" s="128"/>
      <c r="G442" s="56"/>
      <c r="H442" s="98"/>
      <c r="J442" s="221"/>
      <c r="K442" s="221"/>
      <c r="L442" s="221"/>
      <c r="M442" s="221"/>
      <c r="N442" s="144"/>
      <c r="O442" s="88"/>
      <c r="P442" s="128"/>
      <c r="Q442" s="56"/>
    </row>
    <row r="443" spans="5:17" s="121" customFormat="1">
      <c r="E443" s="88"/>
      <c r="F443" s="128"/>
      <c r="G443" s="56"/>
      <c r="H443" s="98"/>
      <c r="J443" s="221"/>
      <c r="K443" s="221"/>
      <c r="L443" s="221"/>
      <c r="M443" s="221"/>
      <c r="N443" s="144"/>
      <c r="O443" s="88"/>
      <c r="P443" s="128"/>
      <c r="Q443" s="56"/>
    </row>
    <row r="444" spans="5:17" s="121" customFormat="1">
      <c r="E444" s="88"/>
      <c r="F444" s="128"/>
      <c r="G444" s="56"/>
      <c r="H444" s="98"/>
      <c r="J444" s="221"/>
      <c r="K444" s="221"/>
      <c r="L444" s="221"/>
      <c r="M444" s="221"/>
      <c r="N444" s="144"/>
      <c r="O444" s="88"/>
      <c r="P444" s="128"/>
      <c r="Q444" s="56"/>
    </row>
    <row r="445" spans="5:17" s="121" customFormat="1">
      <c r="E445" s="88"/>
      <c r="F445" s="128"/>
      <c r="G445" s="56"/>
      <c r="H445" s="98"/>
      <c r="J445" s="221"/>
      <c r="K445" s="221"/>
      <c r="L445" s="221"/>
      <c r="M445" s="221"/>
      <c r="N445" s="144"/>
      <c r="O445" s="88"/>
      <c r="P445" s="128"/>
      <c r="Q445" s="56"/>
    </row>
    <row r="446" spans="5:17" s="121" customFormat="1">
      <c r="E446" s="88"/>
      <c r="F446" s="128"/>
      <c r="G446" s="56"/>
      <c r="H446" s="98"/>
      <c r="J446" s="221"/>
      <c r="K446" s="221"/>
      <c r="L446" s="221"/>
      <c r="M446" s="221"/>
      <c r="N446" s="144"/>
      <c r="O446" s="88"/>
      <c r="P446" s="128"/>
      <c r="Q446" s="56"/>
    </row>
    <row r="447" spans="5:17" s="121" customFormat="1">
      <c r="E447" s="88"/>
      <c r="F447" s="128"/>
      <c r="G447" s="56"/>
      <c r="H447" s="98"/>
      <c r="J447" s="221"/>
      <c r="K447" s="221"/>
      <c r="L447" s="221"/>
      <c r="M447" s="221"/>
      <c r="N447" s="144"/>
      <c r="O447" s="88"/>
      <c r="P447" s="128"/>
      <c r="Q447" s="56"/>
    </row>
    <row r="448" spans="5:17" s="121" customFormat="1">
      <c r="E448" s="88"/>
      <c r="F448" s="128"/>
      <c r="G448" s="56"/>
      <c r="H448" s="98"/>
      <c r="J448" s="221"/>
      <c r="K448" s="221"/>
      <c r="L448" s="221"/>
      <c r="M448" s="221"/>
      <c r="N448" s="144"/>
      <c r="O448" s="88"/>
      <c r="P448" s="128"/>
      <c r="Q448" s="56"/>
    </row>
    <row r="449" spans="5:17" s="121" customFormat="1">
      <c r="E449" s="88"/>
      <c r="F449" s="128"/>
      <c r="G449" s="56"/>
      <c r="H449" s="98"/>
      <c r="J449" s="221"/>
      <c r="K449" s="221"/>
      <c r="L449" s="221"/>
      <c r="M449" s="221"/>
      <c r="N449" s="144"/>
      <c r="O449" s="88"/>
      <c r="P449" s="128"/>
      <c r="Q449" s="56"/>
    </row>
    <row r="450" spans="5:17" s="121" customFormat="1">
      <c r="E450" s="88"/>
      <c r="F450" s="128"/>
      <c r="G450" s="56"/>
      <c r="H450" s="98"/>
      <c r="J450" s="221"/>
      <c r="K450" s="221"/>
      <c r="L450" s="221"/>
      <c r="M450" s="221"/>
      <c r="N450" s="144"/>
      <c r="O450" s="88"/>
      <c r="P450" s="128"/>
      <c r="Q450" s="56"/>
    </row>
    <row r="451" spans="5:17" s="121" customFormat="1">
      <c r="E451" s="88"/>
      <c r="F451" s="128"/>
      <c r="G451" s="56"/>
      <c r="H451" s="98"/>
      <c r="J451" s="221"/>
      <c r="K451" s="221"/>
      <c r="L451" s="221"/>
      <c r="M451" s="221"/>
      <c r="N451" s="144"/>
      <c r="O451" s="88"/>
      <c r="P451" s="128"/>
      <c r="Q451" s="56"/>
    </row>
    <row r="452" spans="5:17" s="121" customFormat="1">
      <c r="E452" s="88"/>
      <c r="F452" s="128"/>
      <c r="G452" s="56"/>
      <c r="H452" s="98"/>
      <c r="J452" s="221"/>
      <c r="K452" s="221"/>
      <c r="L452" s="221"/>
      <c r="M452" s="221"/>
      <c r="N452" s="144"/>
      <c r="O452" s="88"/>
      <c r="P452" s="128"/>
      <c r="Q452" s="56"/>
    </row>
    <row r="453" spans="5:17" s="121" customFormat="1">
      <c r="E453" s="88"/>
      <c r="F453" s="128"/>
      <c r="G453" s="56"/>
      <c r="H453" s="98"/>
      <c r="J453" s="221"/>
      <c r="K453" s="221"/>
      <c r="L453" s="221"/>
      <c r="M453" s="221"/>
      <c r="N453" s="144"/>
      <c r="O453" s="88"/>
      <c r="P453" s="128"/>
      <c r="Q453" s="56"/>
    </row>
    <row r="454" spans="5:17" s="121" customFormat="1">
      <c r="E454" s="88"/>
      <c r="F454" s="128"/>
      <c r="G454" s="56"/>
      <c r="H454" s="98"/>
      <c r="J454" s="221"/>
      <c r="K454" s="221"/>
      <c r="L454" s="221"/>
      <c r="M454" s="221"/>
      <c r="N454" s="144"/>
      <c r="O454" s="88"/>
      <c r="P454" s="128"/>
      <c r="Q454" s="56"/>
    </row>
    <row r="455" spans="5:17" s="121" customFormat="1">
      <c r="E455" s="88"/>
      <c r="F455" s="128"/>
      <c r="G455" s="56"/>
      <c r="H455" s="98"/>
      <c r="J455" s="221"/>
      <c r="K455" s="221"/>
      <c r="L455" s="221"/>
      <c r="M455" s="221"/>
      <c r="N455" s="144"/>
      <c r="O455" s="88"/>
      <c r="P455" s="128"/>
      <c r="Q455" s="56"/>
    </row>
    <row r="456" spans="5:17" s="121" customFormat="1">
      <c r="E456" s="88"/>
      <c r="F456" s="128"/>
      <c r="G456" s="56"/>
      <c r="H456" s="98"/>
      <c r="J456" s="221"/>
      <c r="K456" s="221"/>
      <c r="L456" s="221"/>
      <c r="M456" s="221"/>
      <c r="N456" s="144"/>
      <c r="O456" s="88"/>
      <c r="P456" s="128"/>
      <c r="Q456" s="56"/>
    </row>
    <row r="457" spans="5:17" s="121" customFormat="1">
      <c r="E457" s="88"/>
      <c r="F457" s="128"/>
      <c r="G457" s="56"/>
      <c r="H457" s="98"/>
      <c r="J457" s="221"/>
      <c r="K457" s="221"/>
      <c r="L457" s="221"/>
      <c r="M457" s="221"/>
      <c r="N457" s="144"/>
      <c r="O457" s="88"/>
      <c r="P457" s="128"/>
      <c r="Q457" s="56"/>
    </row>
    <row r="458" spans="5:17" s="121" customFormat="1">
      <c r="E458" s="88"/>
      <c r="F458" s="128"/>
      <c r="G458" s="56"/>
      <c r="H458" s="98"/>
      <c r="J458" s="221"/>
      <c r="K458" s="221"/>
      <c r="L458" s="221"/>
      <c r="M458" s="221"/>
      <c r="N458" s="144"/>
      <c r="O458" s="88"/>
      <c r="P458" s="128"/>
      <c r="Q458" s="56"/>
    </row>
    <row r="459" spans="5:17" s="121" customFormat="1">
      <c r="E459" s="88"/>
      <c r="F459" s="128"/>
      <c r="G459" s="56"/>
      <c r="H459" s="98"/>
      <c r="J459" s="221"/>
      <c r="K459" s="221"/>
      <c r="L459" s="221"/>
      <c r="M459" s="221"/>
      <c r="N459" s="144"/>
      <c r="O459" s="88"/>
      <c r="P459" s="128"/>
      <c r="Q459" s="56"/>
    </row>
    <row r="460" spans="5:17" s="121" customFormat="1">
      <c r="E460" s="88"/>
      <c r="F460" s="128"/>
      <c r="G460" s="56"/>
      <c r="H460" s="98"/>
      <c r="J460" s="221"/>
      <c r="K460" s="221"/>
      <c r="L460" s="221"/>
      <c r="M460" s="221"/>
      <c r="N460" s="144"/>
      <c r="O460" s="88"/>
      <c r="P460" s="128"/>
      <c r="Q460" s="56"/>
    </row>
    <row r="461" spans="5:17" s="121" customFormat="1">
      <c r="E461" s="88"/>
      <c r="F461" s="128"/>
      <c r="G461" s="56"/>
      <c r="H461" s="98"/>
      <c r="J461" s="221"/>
      <c r="K461" s="221"/>
      <c r="L461" s="221"/>
      <c r="M461" s="221"/>
      <c r="N461" s="144"/>
      <c r="O461" s="88"/>
      <c r="P461" s="128"/>
      <c r="Q461" s="56"/>
    </row>
    <row r="462" spans="5:17" s="121" customFormat="1">
      <c r="E462" s="88"/>
      <c r="F462" s="128"/>
      <c r="G462" s="56"/>
      <c r="H462" s="98"/>
      <c r="J462" s="221"/>
      <c r="K462" s="221"/>
      <c r="L462" s="221"/>
      <c r="M462" s="221"/>
      <c r="N462" s="144"/>
      <c r="O462" s="88"/>
      <c r="P462" s="128"/>
      <c r="Q462" s="56"/>
    </row>
    <row r="463" spans="5:17" s="121" customFormat="1">
      <c r="E463" s="88"/>
      <c r="F463" s="128"/>
      <c r="G463" s="56"/>
      <c r="H463" s="98"/>
      <c r="J463" s="221"/>
      <c r="K463" s="221"/>
      <c r="L463" s="221"/>
      <c r="M463" s="221"/>
      <c r="N463" s="144"/>
      <c r="O463" s="88"/>
      <c r="P463" s="128"/>
      <c r="Q463" s="56"/>
    </row>
    <row r="464" spans="5:17" s="121" customFormat="1">
      <c r="E464" s="88"/>
      <c r="F464" s="128"/>
      <c r="G464" s="56"/>
      <c r="H464" s="98"/>
      <c r="J464" s="221"/>
      <c r="K464" s="221"/>
      <c r="L464" s="221"/>
      <c r="M464" s="221"/>
      <c r="N464" s="144"/>
      <c r="O464" s="88"/>
      <c r="P464" s="128"/>
      <c r="Q464" s="56"/>
    </row>
    <row r="465" spans="5:17" s="121" customFormat="1">
      <c r="E465" s="88"/>
      <c r="F465" s="128"/>
      <c r="G465" s="56"/>
      <c r="H465" s="98"/>
      <c r="J465" s="221"/>
      <c r="K465" s="221"/>
      <c r="L465" s="221"/>
      <c r="M465" s="221"/>
      <c r="N465" s="144"/>
      <c r="O465" s="88"/>
      <c r="P465" s="128"/>
      <c r="Q465" s="56"/>
    </row>
    <row r="466" spans="5:17" s="121" customFormat="1">
      <c r="E466" s="88"/>
      <c r="F466" s="128"/>
      <c r="G466" s="56"/>
      <c r="H466" s="98"/>
      <c r="J466" s="221"/>
      <c r="K466" s="221"/>
      <c r="L466" s="221"/>
      <c r="M466" s="221"/>
      <c r="N466" s="144"/>
      <c r="O466" s="88"/>
      <c r="P466" s="128"/>
      <c r="Q466" s="56"/>
    </row>
    <row r="467" spans="5:17" s="121" customFormat="1">
      <c r="E467" s="88"/>
      <c r="F467" s="128"/>
      <c r="G467" s="56"/>
      <c r="H467" s="98"/>
      <c r="J467" s="221"/>
      <c r="K467" s="221"/>
      <c r="L467" s="221"/>
      <c r="M467" s="221"/>
      <c r="N467" s="144"/>
      <c r="O467" s="88"/>
      <c r="P467" s="128"/>
      <c r="Q467" s="56"/>
    </row>
    <row r="468" spans="5:17" s="121" customFormat="1">
      <c r="E468" s="88"/>
      <c r="F468" s="128"/>
      <c r="G468" s="56"/>
      <c r="H468" s="98"/>
      <c r="J468" s="221"/>
      <c r="K468" s="221"/>
      <c r="L468" s="221"/>
      <c r="M468" s="221"/>
      <c r="N468" s="144"/>
      <c r="O468" s="88"/>
      <c r="P468" s="128"/>
      <c r="Q468" s="56"/>
    </row>
    <row r="469" spans="5:17" s="121" customFormat="1">
      <c r="E469" s="88"/>
      <c r="F469" s="128"/>
      <c r="G469" s="56"/>
      <c r="H469" s="98"/>
      <c r="J469" s="221"/>
      <c r="K469" s="221"/>
      <c r="L469" s="221"/>
      <c r="M469" s="221"/>
      <c r="N469" s="144"/>
      <c r="O469" s="88"/>
      <c r="P469" s="128"/>
      <c r="Q469" s="56"/>
    </row>
    <row r="470" spans="5:17" s="121" customFormat="1">
      <c r="E470" s="88"/>
      <c r="F470" s="128"/>
      <c r="G470" s="56"/>
      <c r="H470" s="98"/>
      <c r="J470" s="221"/>
      <c r="K470" s="221"/>
      <c r="L470" s="221"/>
      <c r="M470" s="221"/>
      <c r="N470" s="144"/>
      <c r="O470" s="88"/>
      <c r="P470" s="128"/>
      <c r="Q470" s="56"/>
    </row>
    <row r="471" spans="5:17" s="121" customFormat="1">
      <c r="E471" s="88"/>
      <c r="F471" s="128"/>
      <c r="G471" s="56"/>
      <c r="H471" s="98"/>
      <c r="J471" s="221"/>
      <c r="K471" s="221"/>
      <c r="L471" s="221"/>
      <c r="M471" s="221"/>
      <c r="N471" s="144"/>
      <c r="O471" s="88"/>
      <c r="P471" s="128"/>
      <c r="Q471" s="56"/>
    </row>
    <row r="472" spans="5:17" s="121" customFormat="1">
      <c r="E472" s="88"/>
      <c r="F472" s="128"/>
      <c r="G472" s="56"/>
      <c r="H472" s="98"/>
      <c r="J472" s="221"/>
      <c r="K472" s="221"/>
      <c r="L472" s="221"/>
      <c r="M472" s="221"/>
      <c r="N472" s="144"/>
      <c r="O472" s="88"/>
      <c r="P472" s="128"/>
      <c r="Q472" s="56"/>
    </row>
    <row r="473" spans="5:17" s="121" customFormat="1">
      <c r="E473" s="88"/>
      <c r="F473" s="128"/>
      <c r="G473" s="56"/>
      <c r="H473" s="98"/>
      <c r="J473" s="221"/>
      <c r="K473" s="221"/>
      <c r="L473" s="221"/>
      <c r="M473" s="221"/>
      <c r="N473" s="144"/>
      <c r="O473" s="88"/>
      <c r="P473" s="128"/>
      <c r="Q473" s="56"/>
    </row>
    <row r="474" spans="5:17" s="121" customFormat="1">
      <c r="E474" s="88"/>
      <c r="F474" s="128"/>
      <c r="G474" s="56"/>
      <c r="H474" s="98"/>
      <c r="J474" s="221"/>
      <c r="K474" s="221"/>
      <c r="L474" s="221"/>
      <c r="M474" s="221"/>
      <c r="N474" s="144"/>
      <c r="O474" s="88"/>
      <c r="P474" s="128"/>
      <c r="Q474" s="56"/>
    </row>
    <row r="475" spans="5:17" s="121" customFormat="1">
      <c r="E475" s="88"/>
      <c r="F475" s="128"/>
      <c r="G475" s="56"/>
      <c r="H475" s="98"/>
      <c r="J475" s="221"/>
      <c r="K475" s="221"/>
      <c r="L475" s="221"/>
      <c r="M475" s="221"/>
      <c r="N475" s="144"/>
      <c r="O475" s="88"/>
      <c r="P475" s="128"/>
      <c r="Q475" s="56"/>
    </row>
    <row r="476" spans="5:17" s="121" customFormat="1">
      <c r="E476" s="88"/>
      <c r="F476" s="128"/>
      <c r="G476" s="56"/>
      <c r="H476" s="98"/>
      <c r="J476" s="221"/>
      <c r="K476" s="221"/>
      <c r="L476" s="221"/>
      <c r="M476" s="221"/>
      <c r="N476" s="144"/>
      <c r="O476" s="88"/>
      <c r="P476" s="128"/>
      <c r="Q476" s="56"/>
    </row>
    <row r="477" spans="5:17" s="121" customFormat="1">
      <c r="E477" s="88"/>
      <c r="F477" s="128"/>
      <c r="G477" s="56"/>
      <c r="H477" s="98"/>
      <c r="J477" s="221"/>
      <c r="K477" s="221"/>
      <c r="L477" s="221"/>
      <c r="M477" s="221"/>
      <c r="N477" s="144"/>
      <c r="O477" s="88"/>
      <c r="P477" s="128"/>
      <c r="Q477" s="56"/>
    </row>
    <row r="478" spans="5:17" s="121" customFormat="1">
      <c r="E478" s="88"/>
      <c r="F478" s="128"/>
      <c r="G478" s="56"/>
      <c r="H478" s="98"/>
      <c r="J478" s="221"/>
      <c r="K478" s="221"/>
      <c r="L478" s="221"/>
      <c r="M478" s="221"/>
      <c r="N478" s="144"/>
      <c r="O478" s="88"/>
      <c r="P478" s="128"/>
      <c r="Q478" s="56"/>
    </row>
    <row r="479" spans="5:17" s="121" customFormat="1">
      <c r="E479" s="88"/>
      <c r="F479" s="128"/>
      <c r="G479" s="56"/>
      <c r="H479" s="98"/>
      <c r="J479" s="221"/>
      <c r="K479" s="221"/>
      <c r="L479" s="221"/>
      <c r="M479" s="221"/>
      <c r="N479" s="144"/>
      <c r="O479" s="88"/>
      <c r="P479" s="128"/>
      <c r="Q479" s="56"/>
    </row>
    <row r="480" spans="5:17" s="121" customFormat="1">
      <c r="E480" s="88"/>
      <c r="F480" s="128"/>
      <c r="G480" s="56"/>
      <c r="H480" s="98"/>
      <c r="J480" s="221"/>
      <c r="K480" s="221"/>
      <c r="L480" s="221"/>
      <c r="M480" s="221"/>
      <c r="N480" s="144"/>
      <c r="O480" s="88"/>
      <c r="P480" s="128"/>
      <c r="Q480" s="56"/>
    </row>
    <row r="481" spans="5:17" s="121" customFormat="1">
      <c r="E481" s="88"/>
      <c r="F481" s="128"/>
      <c r="G481" s="56"/>
      <c r="H481" s="98"/>
      <c r="J481" s="221"/>
      <c r="K481" s="221"/>
      <c r="L481" s="221"/>
      <c r="M481" s="221"/>
      <c r="N481" s="144"/>
      <c r="O481" s="88"/>
      <c r="P481" s="128"/>
      <c r="Q481" s="56"/>
    </row>
    <row r="482" spans="5:17" s="121" customFormat="1">
      <c r="E482" s="88"/>
      <c r="F482" s="128"/>
      <c r="G482" s="56"/>
      <c r="H482" s="98"/>
      <c r="J482" s="221"/>
      <c r="K482" s="221"/>
      <c r="L482" s="221"/>
      <c r="M482" s="221"/>
      <c r="N482" s="144"/>
      <c r="O482" s="88"/>
      <c r="P482" s="128"/>
      <c r="Q482" s="56"/>
    </row>
    <row r="483" spans="5:17" s="121" customFormat="1">
      <c r="E483" s="88"/>
      <c r="F483" s="128"/>
      <c r="G483" s="56"/>
      <c r="H483" s="98"/>
      <c r="J483" s="221"/>
      <c r="K483" s="221"/>
      <c r="L483" s="221"/>
      <c r="M483" s="221"/>
      <c r="N483" s="144"/>
      <c r="O483" s="88"/>
      <c r="P483" s="128"/>
      <c r="Q483" s="56"/>
    </row>
    <row r="484" spans="5:17" s="121" customFormat="1">
      <c r="E484" s="88"/>
      <c r="F484" s="128"/>
      <c r="G484" s="56"/>
      <c r="H484" s="98"/>
      <c r="J484" s="221"/>
      <c r="K484" s="221"/>
      <c r="L484" s="221"/>
      <c r="M484" s="221"/>
      <c r="N484" s="144"/>
      <c r="O484" s="88"/>
      <c r="P484" s="128"/>
      <c r="Q484" s="56"/>
    </row>
    <row r="485" spans="5:17" s="121" customFormat="1">
      <c r="E485" s="88"/>
      <c r="F485" s="128"/>
      <c r="G485" s="56"/>
      <c r="H485" s="98"/>
      <c r="J485" s="221"/>
      <c r="K485" s="221"/>
      <c r="L485" s="221"/>
      <c r="M485" s="221"/>
      <c r="N485" s="144"/>
      <c r="O485" s="88"/>
      <c r="P485" s="128"/>
      <c r="Q485" s="56"/>
    </row>
    <row r="486" spans="5:17" s="121" customFormat="1">
      <c r="E486" s="88"/>
      <c r="F486" s="128"/>
      <c r="G486" s="56"/>
      <c r="H486" s="98"/>
      <c r="J486" s="221"/>
      <c r="K486" s="221"/>
      <c r="L486" s="221"/>
      <c r="M486" s="221"/>
      <c r="N486" s="144"/>
      <c r="O486" s="88"/>
      <c r="P486" s="128"/>
      <c r="Q486" s="56"/>
    </row>
    <row r="487" spans="5:17" s="121" customFormat="1">
      <c r="E487" s="88"/>
      <c r="F487" s="128"/>
      <c r="G487" s="56"/>
      <c r="H487" s="98"/>
      <c r="J487" s="221"/>
      <c r="K487" s="221"/>
      <c r="L487" s="221"/>
      <c r="M487" s="221"/>
      <c r="N487" s="144"/>
      <c r="O487" s="88"/>
      <c r="P487" s="128"/>
      <c r="Q487" s="56"/>
    </row>
    <row r="488" spans="5:17" s="121" customFormat="1">
      <c r="E488" s="88"/>
      <c r="F488" s="128"/>
      <c r="G488" s="56"/>
      <c r="H488" s="98"/>
      <c r="J488" s="221"/>
      <c r="K488" s="221"/>
      <c r="L488" s="221"/>
      <c r="M488" s="221"/>
      <c r="N488" s="144"/>
      <c r="O488" s="88"/>
      <c r="P488" s="128"/>
      <c r="Q488" s="56"/>
    </row>
    <row r="489" spans="5:17" s="121" customFormat="1">
      <c r="E489" s="88"/>
      <c r="F489" s="128"/>
      <c r="G489" s="56"/>
      <c r="H489" s="98"/>
      <c r="J489" s="221"/>
      <c r="K489" s="221"/>
      <c r="L489" s="221"/>
      <c r="M489" s="221"/>
      <c r="N489" s="144"/>
      <c r="O489" s="88"/>
      <c r="P489" s="128"/>
      <c r="Q489" s="56"/>
    </row>
    <row r="490" spans="5:17" s="121" customFormat="1">
      <c r="E490" s="88"/>
      <c r="F490" s="128"/>
      <c r="G490" s="56"/>
      <c r="H490" s="98"/>
      <c r="J490" s="221"/>
      <c r="K490" s="221"/>
      <c r="L490" s="221"/>
      <c r="M490" s="221"/>
      <c r="N490" s="144"/>
      <c r="O490" s="88"/>
      <c r="P490" s="128"/>
      <c r="Q490" s="56"/>
    </row>
    <row r="491" spans="5:17" s="121" customFormat="1">
      <c r="E491" s="88"/>
      <c r="F491" s="128"/>
      <c r="G491" s="56"/>
      <c r="H491" s="98"/>
      <c r="J491" s="221"/>
      <c r="K491" s="221"/>
      <c r="L491" s="221"/>
      <c r="M491" s="221"/>
      <c r="N491" s="144"/>
      <c r="O491" s="88"/>
      <c r="P491" s="128"/>
      <c r="Q491" s="56"/>
    </row>
    <row r="492" spans="5:17" s="121" customFormat="1">
      <c r="E492" s="88"/>
      <c r="F492" s="128"/>
      <c r="G492" s="56"/>
      <c r="H492" s="98"/>
      <c r="J492" s="221"/>
      <c r="K492" s="221"/>
      <c r="L492" s="221"/>
      <c r="M492" s="221"/>
      <c r="N492" s="144"/>
      <c r="O492" s="88"/>
      <c r="P492" s="128"/>
      <c r="Q492" s="56"/>
    </row>
    <row r="493" spans="5:17" s="121" customFormat="1">
      <c r="E493" s="88"/>
      <c r="F493" s="128"/>
      <c r="G493" s="56"/>
      <c r="H493" s="98"/>
      <c r="J493" s="221"/>
      <c r="K493" s="221"/>
      <c r="L493" s="221"/>
      <c r="M493" s="221"/>
      <c r="N493" s="144"/>
      <c r="O493" s="88"/>
      <c r="P493" s="128"/>
      <c r="Q493" s="56"/>
    </row>
    <row r="494" spans="5:17" s="121" customFormat="1">
      <c r="E494" s="88"/>
      <c r="F494" s="128"/>
      <c r="G494" s="56"/>
      <c r="H494" s="98"/>
      <c r="J494" s="221"/>
      <c r="K494" s="221"/>
      <c r="L494" s="221"/>
      <c r="M494" s="221"/>
      <c r="N494" s="144"/>
      <c r="O494" s="88"/>
      <c r="P494" s="128"/>
      <c r="Q494" s="56"/>
    </row>
    <row r="495" spans="5:17" s="121" customFormat="1">
      <c r="E495" s="88"/>
      <c r="F495" s="128"/>
      <c r="G495" s="56"/>
      <c r="H495" s="98"/>
      <c r="J495" s="221"/>
      <c r="K495" s="221"/>
      <c r="L495" s="221"/>
      <c r="M495" s="221"/>
      <c r="N495" s="144"/>
      <c r="O495" s="88"/>
      <c r="P495" s="128"/>
      <c r="Q495" s="56"/>
    </row>
    <row r="496" spans="5:17" s="121" customFormat="1">
      <c r="E496" s="88"/>
      <c r="F496" s="128"/>
      <c r="G496" s="56"/>
      <c r="H496" s="98"/>
      <c r="J496" s="221"/>
      <c r="K496" s="221"/>
      <c r="L496" s="221"/>
      <c r="M496" s="221"/>
      <c r="N496" s="144"/>
      <c r="O496" s="88"/>
      <c r="P496" s="128"/>
      <c r="Q496" s="56"/>
    </row>
    <row r="497" spans="5:17" s="121" customFormat="1">
      <c r="E497" s="88"/>
      <c r="F497" s="128"/>
      <c r="G497" s="56"/>
      <c r="H497" s="98"/>
      <c r="J497" s="221"/>
      <c r="K497" s="221"/>
      <c r="L497" s="221"/>
      <c r="M497" s="221"/>
      <c r="N497" s="144"/>
      <c r="O497" s="88"/>
      <c r="P497" s="128"/>
      <c r="Q497" s="56"/>
    </row>
    <row r="498" spans="5:17" s="121" customFormat="1">
      <c r="E498" s="88"/>
      <c r="F498" s="128"/>
      <c r="G498" s="56"/>
      <c r="H498" s="98"/>
      <c r="J498" s="221"/>
      <c r="K498" s="221"/>
      <c r="L498" s="221"/>
      <c r="M498" s="221"/>
      <c r="N498" s="144"/>
      <c r="O498" s="88"/>
      <c r="P498" s="128"/>
      <c r="Q498" s="56"/>
    </row>
    <row r="499" spans="5:17" s="121" customFormat="1">
      <c r="E499" s="88"/>
      <c r="F499" s="128"/>
      <c r="G499" s="56"/>
      <c r="H499" s="98"/>
      <c r="J499" s="221"/>
      <c r="K499" s="221"/>
      <c r="L499" s="221"/>
      <c r="M499" s="221"/>
      <c r="N499" s="144"/>
      <c r="O499" s="88"/>
      <c r="P499" s="128"/>
      <c r="Q499" s="56"/>
    </row>
    <row r="500" spans="5:17" s="121" customFormat="1">
      <c r="E500" s="88"/>
      <c r="F500" s="128"/>
      <c r="G500" s="56"/>
      <c r="H500" s="98"/>
      <c r="J500" s="221"/>
      <c r="K500" s="221"/>
      <c r="L500" s="221"/>
      <c r="M500" s="221"/>
      <c r="N500" s="144"/>
      <c r="O500" s="88"/>
      <c r="P500" s="128"/>
      <c r="Q500" s="56"/>
    </row>
    <row r="501" spans="5:17" s="121" customFormat="1">
      <c r="E501" s="88"/>
      <c r="F501" s="128"/>
      <c r="G501" s="56"/>
      <c r="H501" s="98"/>
      <c r="J501" s="221"/>
      <c r="K501" s="221"/>
      <c r="L501" s="221"/>
      <c r="M501" s="221"/>
      <c r="N501" s="144"/>
      <c r="O501" s="88"/>
      <c r="P501" s="128"/>
      <c r="Q501" s="56"/>
    </row>
    <row r="502" spans="5:17" s="121" customFormat="1">
      <c r="E502" s="88"/>
      <c r="F502" s="128"/>
      <c r="G502" s="56"/>
      <c r="H502" s="98"/>
      <c r="J502" s="221"/>
      <c r="K502" s="221"/>
      <c r="L502" s="221"/>
      <c r="M502" s="221"/>
      <c r="N502" s="144"/>
      <c r="O502" s="88"/>
      <c r="P502" s="128"/>
      <c r="Q502" s="56"/>
    </row>
    <row r="503" spans="5:17" s="121" customFormat="1">
      <c r="E503" s="88"/>
      <c r="F503" s="128"/>
      <c r="G503" s="56"/>
      <c r="H503" s="98"/>
      <c r="J503" s="221"/>
      <c r="K503" s="221"/>
      <c r="L503" s="221"/>
      <c r="M503" s="221"/>
      <c r="N503" s="144"/>
      <c r="O503" s="88"/>
      <c r="P503" s="128"/>
      <c r="Q503" s="56"/>
    </row>
    <row r="504" spans="5:17" s="121" customFormat="1">
      <c r="E504" s="88"/>
      <c r="F504" s="128"/>
      <c r="G504" s="56"/>
      <c r="H504" s="98"/>
      <c r="J504" s="221"/>
      <c r="K504" s="221"/>
      <c r="L504" s="221"/>
      <c r="M504" s="221"/>
      <c r="N504" s="144"/>
      <c r="O504" s="88"/>
      <c r="P504" s="128"/>
      <c r="Q504" s="56"/>
    </row>
    <row r="505" spans="5:17" s="121" customFormat="1">
      <c r="E505" s="88"/>
      <c r="F505" s="128"/>
      <c r="G505" s="56"/>
      <c r="H505" s="98"/>
      <c r="J505" s="221"/>
      <c r="K505" s="221"/>
      <c r="L505" s="221"/>
      <c r="M505" s="221"/>
      <c r="N505" s="144"/>
      <c r="O505" s="88"/>
      <c r="P505" s="128"/>
      <c r="Q505" s="56"/>
    </row>
    <row r="506" spans="5:17" s="121" customFormat="1">
      <c r="E506" s="88"/>
      <c r="F506" s="128"/>
      <c r="G506" s="56"/>
      <c r="H506" s="98"/>
      <c r="J506" s="221"/>
      <c r="K506" s="221"/>
      <c r="L506" s="221"/>
      <c r="M506" s="221"/>
      <c r="N506" s="144"/>
      <c r="O506" s="88"/>
      <c r="P506" s="128"/>
      <c r="Q506" s="56"/>
    </row>
    <row r="507" spans="5:17" s="121" customFormat="1">
      <c r="E507" s="88"/>
      <c r="F507" s="128"/>
      <c r="G507" s="56"/>
      <c r="H507" s="98"/>
      <c r="J507" s="221"/>
      <c r="K507" s="221"/>
      <c r="L507" s="221"/>
      <c r="M507" s="221"/>
      <c r="N507" s="144"/>
      <c r="O507" s="88"/>
      <c r="P507" s="128"/>
      <c r="Q507" s="56"/>
    </row>
    <row r="508" spans="5:17" s="121" customFormat="1">
      <c r="E508" s="88"/>
      <c r="F508" s="128"/>
      <c r="G508" s="56"/>
      <c r="H508" s="98"/>
      <c r="J508" s="221"/>
      <c r="K508" s="221"/>
      <c r="L508" s="221"/>
      <c r="M508" s="221"/>
      <c r="N508" s="144"/>
      <c r="O508" s="88"/>
      <c r="P508" s="128"/>
      <c r="Q508" s="56"/>
    </row>
    <row r="509" spans="5:17" s="121" customFormat="1">
      <c r="E509" s="88"/>
      <c r="F509" s="128"/>
      <c r="G509" s="56"/>
      <c r="H509" s="98"/>
      <c r="J509" s="221"/>
      <c r="K509" s="221"/>
      <c r="L509" s="221"/>
      <c r="M509" s="221"/>
      <c r="N509" s="144"/>
      <c r="O509" s="88"/>
      <c r="P509" s="128"/>
      <c r="Q509" s="56"/>
    </row>
    <row r="510" spans="5:17" s="121" customFormat="1">
      <c r="E510" s="88"/>
      <c r="F510" s="128"/>
      <c r="G510" s="56"/>
      <c r="H510" s="98"/>
      <c r="J510" s="221"/>
      <c r="K510" s="221"/>
      <c r="L510" s="221"/>
      <c r="M510" s="221"/>
      <c r="N510" s="144"/>
      <c r="O510" s="88"/>
      <c r="P510" s="128"/>
      <c r="Q510" s="56"/>
    </row>
    <row r="511" spans="5:17" s="121" customFormat="1">
      <c r="E511" s="88"/>
      <c r="F511" s="128"/>
      <c r="G511" s="56"/>
      <c r="H511" s="98"/>
      <c r="J511" s="221"/>
      <c r="K511" s="221"/>
      <c r="L511" s="221"/>
      <c r="M511" s="221"/>
      <c r="N511" s="144"/>
      <c r="O511" s="88"/>
      <c r="P511" s="128"/>
      <c r="Q511" s="56"/>
    </row>
    <row r="512" spans="5:17" s="121" customFormat="1">
      <c r="E512" s="88"/>
      <c r="F512" s="128"/>
      <c r="G512" s="56"/>
      <c r="H512" s="98"/>
      <c r="J512" s="221"/>
      <c r="K512" s="221"/>
      <c r="L512" s="221"/>
      <c r="M512" s="221"/>
      <c r="N512" s="144"/>
      <c r="O512" s="88"/>
      <c r="P512" s="128"/>
      <c r="Q512" s="56"/>
    </row>
    <row r="513" spans="5:17" s="121" customFormat="1">
      <c r="E513" s="88"/>
      <c r="F513" s="128"/>
      <c r="G513" s="56"/>
      <c r="H513" s="98"/>
      <c r="J513" s="221"/>
      <c r="K513" s="221"/>
      <c r="L513" s="221"/>
      <c r="M513" s="221"/>
      <c r="N513" s="144"/>
      <c r="O513" s="88"/>
      <c r="P513" s="128"/>
      <c r="Q513" s="56"/>
    </row>
    <row r="514" spans="5:17" s="121" customFormat="1">
      <c r="E514" s="88"/>
      <c r="F514" s="128"/>
      <c r="G514" s="56"/>
      <c r="H514" s="98"/>
      <c r="J514" s="221"/>
      <c r="K514" s="221"/>
      <c r="L514" s="221"/>
      <c r="M514" s="221"/>
      <c r="N514" s="144"/>
      <c r="O514" s="88"/>
      <c r="P514" s="128"/>
      <c r="Q514" s="56"/>
    </row>
    <row r="515" spans="5:17" s="121" customFormat="1">
      <c r="E515" s="88"/>
      <c r="F515" s="128"/>
      <c r="G515" s="56"/>
      <c r="H515" s="98"/>
      <c r="J515" s="221"/>
      <c r="K515" s="221"/>
      <c r="L515" s="221"/>
      <c r="M515" s="221"/>
      <c r="N515" s="144"/>
      <c r="O515" s="88"/>
      <c r="P515" s="128"/>
      <c r="Q515" s="56"/>
    </row>
    <row r="516" spans="5:17" s="121" customFormat="1">
      <c r="E516" s="88"/>
      <c r="F516" s="128"/>
      <c r="G516" s="56"/>
      <c r="H516" s="98"/>
      <c r="J516" s="221"/>
      <c r="K516" s="221"/>
      <c r="L516" s="221"/>
      <c r="M516" s="221"/>
      <c r="N516" s="144"/>
      <c r="O516" s="88"/>
      <c r="P516" s="128"/>
      <c r="Q516" s="56"/>
    </row>
    <row r="517" spans="5:17" s="121" customFormat="1">
      <c r="E517" s="88"/>
      <c r="F517" s="128"/>
      <c r="G517" s="56"/>
      <c r="H517" s="98"/>
      <c r="J517" s="221"/>
      <c r="K517" s="221"/>
      <c r="L517" s="221"/>
      <c r="M517" s="221"/>
      <c r="N517" s="144"/>
      <c r="O517" s="88"/>
      <c r="P517" s="128"/>
      <c r="Q517" s="56"/>
    </row>
    <row r="518" spans="5:17" s="121" customFormat="1">
      <c r="E518" s="88"/>
      <c r="F518" s="128"/>
      <c r="G518" s="56"/>
      <c r="H518" s="98"/>
      <c r="J518" s="221"/>
      <c r="K518" s="221"/>
      <c r="L518" s="221"/>
      <c r="M518" s="221"/>
      <c r="N518" s="144"/>
      <c r="O518" s="88"/>
      <c r="P518" s="128"/>
      <c r="Q518" s="56"/>
    </row>
    <row r="519" spans="5:17" s="121" customFormat="1">
      <c r="E519" s="88"/>
      <c r="F519" s="128"/>
      <c r="G519" s="56"/>
      <c r="H519" s="98"/>
      <c r="J519" s="221"/>
      <c r="K519" s="221"/>
      <c r="L519" s="221"/>
      <c r="M519" s="221"/>
      <c r="N519" s="144"/>
      <c r="O519" s="88"/>
      <c r="P519" s="128"/>
      <c r="Q519" s="56"/>
    </row>
    <row r="520" spans="5:17" s="121" customFormat="1">
      <c r="E520" s="88"/>
      <c r="F520" s="128"/>
      <c r="G520" s="56"/>
      <c r="H520" s="98"/>
      <c r="J520" s="221"/>
      <c r="K520" s="221"/>
      <c r="L520" s="221"/>
      <c r="M520" s="221"/>
      <c r="N520" s="144"/>
      <c r="O520" s="88"/>
      <c r="P520" s="128"/>
      <c r="Q520" s="56"/>
    </row>
    <row r="521" spans="5:17" s="121" customFormat="1">
      <c r="E521" s="88"/>
      <c r="F521" s="128"/>
      <c r="G521" s="56"/>
      <c r="H521" s="98"/>
      <c r="J521" s="221"/>
      <c r="K521" s="221"/>
      <c r="L521" s="221"/>
      <c r="M521" s="221"/>
      <c r="N521" s="144"/>
      <c r="O521" s="88"/>
      <c r="P521" s="128"/>
      <c r="Q521" s="56"/>
    </row>
    <row r="522" spans="5:17" s="121" customFormat="1">
      <c r="E522" s="88"/>
      <c r="F522" s="128"/>
      <c r="G522" s="56"/>
      <c r="H522" s="98"/>
      <c r="J522" s="221"/>
      <c r="K522" s="221"/>
      <c r="L522" s="221"/>
      <c r="M522" s="221"/>
      <c r="N522" s="144"/>
      <c r="O522" s="88"/>
      <c r="P522" s="128"/>
      <c r="Q522" s="56"/>
    </row>
    <row r="523" spans="5:17" s="121" customFormat="1">
      <c r="E523" s="88"/>
      <c r="F523" s="128"/>
      <c r="G523" s="56"/>
      <c r="H523" s="98"/>
      <c r="J523" s="221"/>
      <c r="K523" s="221"/>
      <c r="L523" s="221"/>
      <c r="M523" s="221"/>
      <c r="N523" s="144"/>
      <c r="O523" s="88"/>
      <c r="P523" s="128"/>
      <c r="Q523" s="56"/>
    </row>
    <row r="524" spans="5:17" s="121" customFormat="1">
      <c r="E524" s="88"/>
      <c r="F524" s="128"/>
      <c r="G524" s="56"/>
      <c r="H524" s="98"/>
      <c r="J524" s="221"/>
      <c r="K524" s="221"/>
      <c r="L524" s="221"/>
      <c r="M524" s="221"/>
      <c r="N524" s="144"/>
      <c r="O524" s="88"/>
      <c r="P524" s="128"/>
      <c r="Q524" s="56"/>
    </row>
    <row r="525" spans="5:17" s="121" customFormat="1">
      <c r="E525" s="88"/>
      <c r="F525" s="128"/>
      <c r="G525" s="56"/>
      <c r="H525" s="98"/>
      <c r="J525" s="221"/>
      <c r="K525" s="221"/>
      <c r="L525" s="221"/>
      <c r="M525" s="221"/>
      <c r="N525" s="144"/>
      <c r="O525" s="88"/>
      <c r="P525" s="128"/>
      <c r="Q525" s="56"/>
    </row>
    <row r="526" spans="5:17" s="121" customFormat="1">
      <c r="E526" s="88"/>
      <c r="F526" s="128"/>
      <c r="G526" s="56"/>
      <c r="H526" s="98"/>
      <c r="J526" s="221"/>
      <c r="K526" s="221"/>
      <c r="L526" s="221"/>
      <c r="M526" s="221"/>
      <c r="N526" s="144"/>
      <c r="O526" s="88"/>
      <c r="P526" s="128"/>
      <c r="Q526" s="56"/>
    </row>
    <row r="527" spans="5:17" s="121" customFormat="1">
      <c r="E527" s="88"/>
      <c r="F527" s="128"/>
      <c r="G527" s="56"/>
      <c r="H527" s="98"/>
      <c r="J527" s="221"/>
      <c r="K527" s="221"/>
      <c r="L527" s="221"/>
      <c r="M527" s="221"/>
      <c r="N527" s="144"/>
      <c r="O527" s="88"/>
      <c r="P527" s="128"/>
      <c r="Q527" s="56"/>
    </row>
    <row r="528" spans="5:17" s="121" customFormat="1">
      <c r="E528" s="88"/>
      <c r="F528" s="128"/>
      <c r="G528" s="56"/>
      <c r="H528" s="98"/>
      <c r="J528" s="221"/>
      <c r="K528" s="221"/>
      <c r="L528" s="221"/>
      <c r="M528" s="221"/>
      <c r="N528" s="144"/>
      <c r="O528" s="88"/>
      <c r="P528" s="128"/>
      <c r="Q528" s="56"/>
    </row>
    <row r="529" spans="5:17" s="121" customFormat="1">
      <c r="E529" s="88"/>
      <c r="F529" s="128"/>
      <c r="G529" s="56"/>
      <c r="H529" s="98"/>
      <c r="J529" s="221"/>
      <c r="K529" s="221"/>
      <c r="L529" s="221"/>
      <c r="M529" s="221"/>
      <c r="N529" s="144"/>
      <c r="O529" s="88"/>
      <c r="P529" s="128"/>
      <c r="Q529" s="56"/>
    </row>
    <row r="530" spans="5:17" s="121" customFormat="1">
      <c r="E530" s="88"/>
      <c r="F530" s="128"/>
      <c r="G530" s="56"/>
      <c r="H530" s="98"/>
      <c r="J530" s="221"/>
      <c r="K530" s="221"/>
      <c r="L530" s="221"/>
      <c r="M530" s="221"/>
      <c r="N530" s="144"/>
      <c r="O530" s="88"/>
      <c r="P530" s="128"/>
      <c r="Q530" s="56"/>
    </row>
    <row r="531" spans="5:17" s="121" customFormat="1">
      <c r="E531" s="88"/>
      <c r="F531" s="128"/>
      <c r="G531" s="56"/>
      <c r="H531" s="98"/>
      <c r="J531" s="221"/>
      <c r="K531" s="221"/>
      <c r="L531" s="221"/>
      <c r="M531" s="221"/>
      <c r="N531" s="144"/>
      <c r="O531" s="88"/>
      <c r="P531" s="128"/>
      <c r="Q531" s="56"/>
    </row>
    <row r="532" spans="5:17" s="121" customFormat="1">
      <c r="E532" s="88"/>
      <c r="F532" s="128"/>
      <c r="G532" s="56"/>
      <c r="H532" s="98"/>
      <c r="J532" s="221"/>
      <c r="K532" s="221"/>
      <c r="L532" s="221"/>
      <c r="M532" s="221"/>
      <c r="N532" s="144"/>
      <c r="O532" s="88"/>
      <c r="P532" s="128"/>
      <c r="Q532" s="56"/>
    </row>
    <row r="533" spans="5:17" s="121" customFormat="1">
      <c r="E533" s="88"/>
      <c r="F533" s="128"/>
      <c r="G533" s="56"/>
      <c r="H533" s="98"/>
      <c r="J533" s="221"/>
      <c r="K533" s="221"/>
      <c r="L533" s="221"/>
      <c r="M533" s="221"/>
      <c r="N533" s="144"/>
      <c r="O533" s="88"/>
      <c r="P533" s="128"/>
      <c r="Q533" s="56"/>
    </row>
    <row r="534" spans="5:17" s="121" customFormat="1">
      <c r="E534" s="88"/>
      <c r="F534" s="128"/>
      <c r="G534" s="56"/>
      <c r="H534" s="98"/>
      <c r="J534" s="221"/>
      <c r="K534" s="221"/>
      <c r="L534" s="221"/>
      <c r="M534" s="221"/>
      <c r="N534" s="144"/>
      <c r="O534" s="88"/>
      <c r="P534" s="128"/>
      <c r="Q534" s="56"/>
    </row>
    <row r="535" spans="5:17" s="121" customFormat="1">
      <c r="E535" s="88"/>
      <c r="F535" s="128"/>
      <c r="G535" s="56"/>
      <c r="H535" s="98"/>
      <c r="J535" s="221"/>
      <c r="K535" s="221"/>
      <c r="L535" s="221"/>
      <c r="M535" s="221"/>
      <c r="N535" s="144"/>
      <c r="O535" s="88"/>
      <c r="P535" s="128"/>
      <c r="Q535" s="56"/>
    </row>
    <row r="536" spans="5:17" s="121" customFormat="1">
      <c r="E536" s="88"/>
      <c r="F536" s="128"/>
      <c r="G536" s="56"/>
      <c r="H536" s="98"/>
      <c r="J536" s="221"/>
      <c r="K536" s="221"/>
      <c r="L536" s="221"/>
      <c r="M536" s="221"/>
      <c r="N536" s="144"/>
      <c r="O536" s="88"/>
      <c r="P536" s="128"/>
      <c r="Q536" s="56"/>
    </row>
    <row r="537" spans="5:17" s="121" customFormat="1">
      <c r="E537" s="88"/>
      <c r="F537" s="128"/>
      <c r="G537" s="56"/>
      <c r="H537" s="98"/>
      <c r="J537" s="221"/>
      <c r="K537" s="221"/>
      <c r="L537" s="221"/>
      <c r="M537" s="221"/>
      <c r="N537" s="144"/>
      <c r="O537" s="88"/>
      <c r="P537" s="128"/>
      <c r="Q537" s="56"/>
    </row>
    <row r="538" spans="5:17" s="121" customFormat="1">
      <c r="E538" s="88"/>
      <c r="F538" s="128"/>
      <c r="G538" s="56"/>
      <c r="H538" s="98"/>
      <c r="J538" s="221"/>
      <c r="K538" s="221"/>
      <c r="L538" s="221"/>
      <c r="M538" s="221"/>
      <c r="N538" s="144"/>
      <c r="O538" s="88"/>
      <c r="P538" s="128"/>
      <c r="Q538" s="56"/>
    </row>
    <row r="539" spans="5:17" s="121" customFormat="1">
      <c r="E539" s="88"/>
      <c r="F539" s="128"/>
      <c r="G539" s="56"/>
      <c r="H539" s="98"/>
      <c r="J539" s="221"/>
      <c r="K539" s="221"/>
      <c r="L539" s="221"/>
      <c r="M539" s="221"/>
      <c r="N539" s="144"/>
      <c r="O539" s="88"/>
      <c r="P539" s="128"/>
      <c r="Q539" s="56"/>
    </row>
    <row r="540" spans="5:17" s="121" customFormat="1">
      <c r="E540" s="88"/>
      <c r="F540" s="128"/>
      <c r="G540" s="56"/>
      <c r="H540" s="98"/>
      <c r="J540" s="221"/>
      <c r="K540" s="221"/>
      <c r="L540" s="221"/>
      <c r="M540" s="221"/>
      <c r="N540" s="144"/>
      <c r="O540" s="88"/>
      <c r="P540" s="128"/>
      <c r="Q540" s="56"/>
    </row>
    <row r="541" spans="5:17" s="121" customFormat="1">
      <c r="E541" s="88"/>
      <c r="F541" s="128"/>
      <c r="G541" s="56"/>
      <c r="H541" s="98"/>
      <c r="J541" s="221"/>
      <c r="K541" s="221"/>
      <c r="L541" s="221"/>
      <c r="M541" s="221"/>
      <c r="N541" s="144"/>
      <c r="O541" s="88"/>
      <c r="P541" s="128"/>
      <c r="Q541" s="56"/>
    </row>
    <row r="542" spans="5:17" s="121" customFormat="1">
      <c r="E542" s="88"/>
      <c r="F542" s="128"/>
      <c r="G542" s="56"/>
      <c r="H542" s="98"/>
      <c r="J542" s="221"/>
      <c r="K542" s="221"/>
      <c r="L542" s="221"/>
      <c r="M542" s="221"/>
      <c r="N542" s="144"/>
      <c r="O542" s="88"/>
      <c r="P542" s="128"/>
      <c r="Q542" s="56"/>
    </row>
    <row r="543" spans="5:17" s="121" customFormat="1">
      <c r="E543" s="88"/>
      <c r="F543" s="128"/>
      <c r="G543" s="56"/>
      <c r="H543" s="98"/>
      <c r="J543" s="221"/>
      <c r="K543" s="221"/>
      <c r="L543" s="221"/>
      <c r="M543" s="221"/>
      <c r="N543" s="144"/>
      <c r="O543" s="88"/>
      <c r="P543" s="128"/>
      <c r="Q543" s="56"/>
    </row>
    <row r="544" spans="5:17" s="121" customFormat="1">
      <c r="E544" s="88"/>
      <c r="F544" s="128"/>
      <c r="G544" s="56"/>
      <c r="H544" s="98"/>
      <c r="J544" s="221"/>
      <c r="K544" s="221"/>
      <c r="L544" s="221"/>
      <c r="M544" s="221"/>
      <c r="N544" s="144"/>
      <c r="O544" s="88"/>
      <c r="P544" s="128"/>
      <c r="Q544" s="56"/>
    </row>
    <row r="545" spans="5:17" s="121" customFormat="1">
      <c r="E545" s="88"/>
      <c r="F545" s="128"/>
      <c r="G545" s="56"/>
      <c r="H545" s="98"/>
      <c r="J545" s="221"/>
      <c r="K545" s="221"/>
      <c r="L545" s="221"/>
      <c r="M545" s="221"/>
      <c r="N545" s="144"/>
      <c r="O545" s="88"/>
      <c r="P545" s="128"/>
      <c r="Q545" s="56"/>
    </row>
    <row r="546" spans="5:17" s="121" customFormat="1">
      <c r="E546" s="88"/>
      <c r="F546" s="128"/>
      <c r="G546" s="56"/>
      <c r="H546" s="98"/>
      <c r="J546" s="221"/>
      <c r="K546" s="221"/>
      <c r="L546" s="221"/>
      <c r="M546" s="221"/>
      <c r="N546" s="144"/>
      <c r="O546" s="88"/>
      <c r="P546" s="128"/>
      <c r="Q546" s="56"/>
    </row>
    <row r="547" spans="5:17" s="121" customFormat="1">
      <c r="E547" s="88"/>
      <c r="F547" s="128"/>
      <c r="G547" s="56"/>
      <c r="H547" s="98"/>
      <c r="J547" s="221"/>
      <c r="K547" s="221"/>
      <c r="L547" s="221"/>
      <c r="M547" s="221"/>
      <c r="N547" s="144"/>
      <c r="O547" s="88"/>
      <c r="P547" s="128"/>
      <c r="Q547" s="56"/>
    </row>
    <row r="548" spans="5:17" s="121" customFormat="1">
      <c r="E548" s="88"/>
      <c r="F548" s="128"/>
      <c r="G548" s="56"/>
      <c r="H548" s="98"/>
      <c r="J548" s="221"/>
      <c r="K548" s="221"/>
      <c r="L548" s="221"/>
      <c r="M548" s="221"/>
      <c r="N548" s="144"/>
      <c r="O548" s="88"/>
      <c r="P548" s="128"/>
      <c r="Q548" s="56"/>
    </row>
    <row r="549" spans="5:17" s="121" customFormat="1">
      <c r="E549" s="88"/>
      <c r="F549" s="128"/>
      <c r="G549" s="56"/>
      <c r="H549" s="98"/>
      <c r="J549" s="221"/>
      <c r="K549" s="221"/>
      <c r="L549" s="221"/>
      <c r="M549" s="221"/>
      <c r="N549" s="144"/>
      <c r="O549" s="88"/>
      <c r="P549" s="128"/>
      <c r="Q549" s="56"/>
    </row>
    <row r="550" spans="5:17" s="121" customFormat="1">
      <c r="E550" s="88"/>
      <c r="F550" s="128"/>
      <c r="G550" s="56"/>
      <c r="H550" s="98"/>
      <c r="J550" s="221"/>
      <c r="K550" s="221"/>
      <c r="L550" s="221"/>
      <c r="M550" s="221"/>
      <c r="N550" s="144"/>
      <c r="O550" s="88"/>
      <c r="P550" s="128"/>
      <c r="Q550" s="56"/>
    </row>
    <row r="551" spans="5:17" s="121" customFormat="1">
      <c r="E551" s="88"/>
      <c r="F551" s="128"/>
      <c r="G551" s="56"/>
      <c r="H551" s="98"/>
      <c r="J551" s="221"/>
      <c r="K551" s="221"/>
      <c r="L551" s="221"/>
      <c r="M551" s="221"/>
      <c r="N551" s="144"/>
      <c r="O551" s="88"/>
      <c r="P551" s="128"/>
      <c r="Q551" s="56"/>
    </row>
    <row r="552" spans="5:17" s="121" customFormat="1">
      <c r="E552" s="88"/>
      <c r="F552" s="128"/>
      <c r="G552" s="56"/>
      <c r="H552" s="98"/>
      <c r="J552" s="221"/>
      <c r="K552" s="221"/>
      <c r="L552" s="221"/>
      <c r="M552" s="221"/>
      <c r="N552" s="144"/>
      <c r="O552" s="88"/>
      <c r="P552" s="128"/>
      <c r="Q552" s="56"/>
    </row>
    <row r="553" spans="5:17" s="121" customFormat="1">
      <c r="E553" s="88"/>
      <c r="F553" s="128"/>
      <c r="G553" s="56"/>
      <c r="H553" s="98"/>
      <c r="J553" s="221"/>
      <c r="K553" s="221"/>
      <c r="L553" s="221"/>
      <c r="M553" s="221"/>
      <c r="N553" s="144"/>
      <c r="O553" s="88"/>
      <c r="P553" s="128"/>
      <c r="Q553" s="56"/>
    </row>
    <row r="554" spans="5:17" s="121" customFormat="1">
      <c r="E554" s="88"/>
      <c r="F554" s="128"/>
      <c r="G554" s="56"/>
      <c r="H554" s="98"/>
      <c r="J554" s="221"/>
      <c r="K554" s="221"/>
      <c r="L554" s="221"/>
      <c r="M554" s="221"/>
      <c r="N554" s="144"/>
      <c r="O554" s="88"/>
      <c r="P554" s="128"/>
      <c r="Q554" s="56"/>
    </row>
    <row r="555" spans="5:17" s="121" customFormat="1">
      <c r="E555" s="88"/>
      <c r="F555" s="128"/>
      <c r="G555" s="56"/>
      <c r="H555" s="98"/>
      <c r="J555" s="221"/>
      <c r="K555" s="221"/>
      <c r="L555" s="221"/>
      <c r="M555" s="221"/>
      <c r="N555" s="144"/>
      <c r="O555" s="88"/>
      <c r="P555" s="128"/>
      <c r="Q555" s="56"/>
    </row>
    <row r="556" spans="5:17" s="121" customFormat="1">
      <c r="E556" s="88"/>
      <c r="F556" s="128"/>
      <c r="G556" s="56"/>
      <c r="H556" s="98"/>
      <c r="J556" s="221"/>
      <c r="K556" s="221"/>
      <c r="L556" s="221"/>
      <c r="M556" s="221"/>
      <c r="N556" s="144"/>
      <c r="O556" s="88"/>
      <c r="P556" s="128"/>
      <c r="Q556" s="56"/>
    </row>
    <row r="557" spans="5:17" s="121" customFormat="1">
      <c r="E557" s="88"/>
      <c r="F557" s="128"/>
      <c r="G557" s="56"/>
      <c r="H557" s="98"/>
      <c r="J557" s="221"/>
      <c r="K557" s="221"/>
      <c r="L557" s="221"/>
      <c r="M557" s="221"/>
      <c r="N557" s="144"/>
      <c r="O557" s="88"/>
      <c r="P557" s="128"/>
      <c r="Q557" s="56"/>
    </row>
    <row r="558" spans="5:17" s="121" customFormat="1">
      <c r="E558" s="88"/>
      <c r="F558" s="128"/>
      <c r="G558" s="56"/>
      <c r="H558" s="98"/>
      <c r="J558" s="221"/>
      <c r="K558" s="221"/>
      <c r="L558" s="221"/>
      <c r="M558" s="221"/>
      <c r="N558" s="144"/>
      <c r="O558" s="88"/>
      <c r="P558" s="128"/>
      <c r="Q558" s="56"/>
    </row>
    <row r="559" spans="5:17" s="121" customFormat="1">
      <c r="E559" s="88"/>
      <c r="F559" s="128"/>
      <c r="G559" s="56"/>
      <c r="H559" s="98"/>
      <c r="J559" s="221"/>
      <c r="K559" s="221"/>
      <c r="L559" s="221"/>
      <c r="M559" s="221"/>
      <c r="N559" s="144"/>
      <c r="O559" s="88"/>
      <c r="P559" s="128"/>
      <c r="Q559" s="56"/>
    </row>
    <row r="560" spans="5:17" s="121" customFormat="1">
      <c r="E560" s="88"/>
      <c r="F560" s="128"/>
      <c r="G560" s="56"/>
      <c r="H560" s="98"/>
      <c r="J560" s="221"/>
      <c r="K560" s="221"/>
      <c r="L560" s="221"/>
      <c r="M560" s="221"/>
      <c r="N560" s="144"/>
      <c r="O560" s="88"/>
      <c r="P560" s="128"/>
      <c r="Q560" s="56"/>
    </row>
    <row r="561" spans="5:17" s="121" customFormat="1">
      <c r="E561" s="88"/>
      <c r="F561" s="128"/>
      <c r="G561" s="56"/>
      <c r="H561" s="98"/>
      <c r="J561" s="221"/>
      <c r="K561" s="221"/>
      <c r="L561" s="221"/>
      <c r="M561" s="221"/>
      <c r="N561" s="144"/>
      <c r="O561" s="88"/>
      <c r="P561" s="128"/>
      <c r="Q561" s="56"/>
    </row>
    <row r="562" spans="5:17" s="121" customFormat="1">
      <c r="E562" s="88"/>
      <c r="F562" s="128"/>
      <c r="G562" s="56"/>
      <c r="H562" s="98"/>
      <c r="J562" s="221"/>
      <c r="K562" s="221"/>
      <c r="L562" s="221"/>
      <c r="M562" s="221"/>
      <c r="N562" s="144"/>
      <c r="O562" s="88"/>
      <c r="P562" s="128"/>
      <c r="Q562" s="56"/>
    </row>
    <row r="563" spans="5:17" s="121" customFormat="1">
      <c r="E563" s="88"/>
      <c r="F563" s="128"/>
      <c r="G563" s="56"/>
      <c r="H563" s="98"/>
      <c r="J563" s="221"/>
      <c r="K563" s="221"/>
      <c r="L563" s="221"/>
      <c r="M563" s="221"/>
      <c r="N563" s="144"/>
      <c r="O563" s="88"/>
      <c r="P563" s="128"/>
      <c r="Q563" s="56"/>
    </row>
    <row r="564" spans="5:17" s="121" customFormat="1">
      <c r="E564" s="88"/>
      <c r="F564" s="128"/>
      <c r="G564" s="56"/>
      <c r="H564" s="98"/>
      <c r="J564" s="221"/>
      <c r="K564" s="221"/>
      <c r="L564" s="221"/>
      <c r="M564" s="221"/>
      <c r="N564" s="144"/>
      <c r="O564" s="88"/>
      <c r="P564" s="128"/>
      <c r="Q564" s="56"/>
    </row>
    <row r="565" spans="5:17" s="121" customFormat="1">
      <c r="E565" s="88"/>
      <c r="F565" s="128"/>
      <c r="G565" s="56"/>
      <c r="H565" s="98"/>
      <c r="J565" s="221"/>
      <c r="K565" s="221"/>
      <c r="L565" s="221"/>
      <c r="M565" s="221"/>
      <c r="N565" s="144"/>
      <c r="O565" s="88"/>
      <c r="P565" s="128"/>
      <c r="Q565" s="56"/>
    </row>
    <row r="566" spans="5:17" s="121" customFormat="1">
      <c r="E566" s="88"/>
      <c r="F566" s="128"/>
      <c r="G566" s="56"/>
      <c r="H566" s="98"/>
      <c r="J566" s="221"/>
      <c r="K566" s="221"/>
      <c r="L566" s="221"/>
      <c r="M566" s="221"/>
      <c r="N566" s="144"/>
      <c r="O566" s="88"/>
      <c r="P566" s="128"/>
      <c r="Q566" s="56"/>
    </row>
    <row r="567" spans="5:17" s="121" customFormat="1">
      <c r="E567" s="88"/>
      <c r="F567" s="128"/>
      <c r="G567" s="56"/>
      <c r="H567" s="98"/>
      <c r="J567" s="221"/>
      <c r="K567" s="221"/>
      <c r="L567" s="221"/>
      <c r="M567" s="221"/>
      <c r="N567" s="144"/>
      <c r="O567" s="88"/>
      <c r="P567" s="128"/>
      <c r="Q567" s="56"/>
    </row>
    <row r="568" spans="5:17" s="121" customFormat="1">
      <c r="E568" s="88"/>
      <c r="F568" s="128"/>
      <c r="G568" s="56"/>
      <c r="H568" s="98"/>
      <c r="J568" s="221"/>
      <c r="K568" s="221"/>
      <c r="L568" s="221"/>
      <c r="M568" s="221"/>
      <c r="N568" s="144"/>
      <c r="O568" s="88"/>
      <c r="P568" s="128"/>
      <c r="Q568" s="56"/>
    </row>
    <row r="569" spans="5:17" s="121" customFormat="1">
      <c r="E569" s="88"/>
      <c r="F569" s="128"/>
      <c r="G569" s="56"/>
      <c r="H569" s="98"/>
      <c r="J569" s="221"/>
      <c r="K569" s="221"/>
      <c r="L569" s="221"/>
      <c r="M569" s="221"/>
      <c r="N569" s="144"/>
      <c r="O569" s="88"/>
      <c r="P569" s="128"/>
      <c r="Q569" s="56"/>
    </row>
    <row r="570" spans="5:17" s="121" customFormat="1">
      <c r="E570" s="88"/>
      <c r="F570" s="128"/>
      <c r="G570" s="56"/>
      <c r="H570" s="98"/>
      <c r="J570" s="221"/>
      <c r="K570" s="221"/>
      <c r="L570" s="221"/>
      <c r="M570" s="221"/>
      <c r="N570" s="144"/>
      <c r="O570" s="88"/>
      <c r="P570" s="128"/>
      <c r="Q570" s="56"/>
    </row>
    <row r="571" spans="5:17" s="121" customFormat="1">
      <c r="E571" s="88"/>
      <c r="F571" s="128"/>
      <c r="G571" s="56"/>
      <c r="H571" s="98"/>
      <c r="J571" s="221"/>
      <c r="K571" s="221"/>
      <c r="L571" s="221"/>
      <c r="M571" s="221"/>
      <c r="N571" s="144"/>
      <c r="O571" s="88"/>
      <c r="P571" s="128"/>
      <c r="Q571" s="56"/>
    </row>
    <row r="572" spans="5:17" s="121" customFormat="1">
      <c r="E572" s="88"/>
      <c r="F572" s="128"/>
      <c r="G572" s="56"/>
      <c r="H572" s="98"/>
      <c r="J572" s="221"/>
      <c r="K572" s="221"/>
      <c r="L572" s="221"/>
      <c r="M572" s="221"/>
      <c r="N572" s="144"/>
      <c r="O572" s="88"/>
      <c r="P572" s="128"/>
      <c r="Q572" s="56"/>
    </row>
    <row r="573" spans="5:17" s="121" customFormat="1">
      <c r="E573" s="88"/>
      <c r="F573" s="128"/>
      <c r="G573" s="56"/>
      <c r="H573" s="98"/>
      <c r="J573" s="221"/>
      <c r="K573" s="221"/>
      <c r="L573" s="221"/>
      <c r="M573" s="221"/>
      <c r="N573" s="144"/>
      <c r="O573" s="88"/>
      <c r="P573" s="128"/>
      <c r="Q573" s="56"/>
    </row>
    <row r="574" spans="5:17" s="121" customFormat="1">
      <c r="E574" s="88"/>
      <c r="F574" s="128"/>
      <c r="G574" s="56"/>
      <c r="H574" s="98"/>
      <c r="J574" s="221"/>
      <c r="K574" s="221"/>
      <c r="L574" s="221"/>
      <c r="M574" s="221"/>
      <c r="N574" s="144"/>
      <c r="O574" s="88"/>
      <c r="P574" s="128"/>
      <c r="Q574" s="56"/>
    </row>
    <row r="575" spans="5:17" s="121" customFormat="1">
      <c r="E575" s="88"/>
      <c r="F575" s="128"/>
      <c r="G575" s="56"/>
      <c r="H575" s="98"/>
      <c r="J575" s="221"/>
      <c r="K575" s="221"/>
      <c r="L575" s="221"/>
      <c r="M575" s="221"/>
      <c r="N575" s="144"/>
      <c r="O575" s="88"/>
      <c r="P575" s="128"/>
      <c r="Q575" s="56"/>
    </row>
    <row r="576" spans="5:17" s="121" customFormat="1">
      <c r="E576" s="88"/>
      <c r="F576" s="128"/>
      <c r="G576" s="56"/>
      <c r="H576" s="98"/>
      <c r="J576" s="221"/>
      <c r="K576" s="221"/>
      <c r="L576" s="221"/>
      <c r="M576" s="221"/>
      <c r="N576" s="144"/>
      <c r="O576" s="88"/>
      <c r="P576" s="128"/>
      <c r="Q576" s="56"/>
    </row>
    <row r="577" spans="5:17" s="121" customFormat="1">
      <c r="E577" s="88"/>
      <c r="F577" s="128"/>
      <c r="G577" s="56"/>
      <c r="H577" s="98"/>
      <c r="J577" s="221"/>
      <c r="K577" s="221"/>
      <c r="L577" s="221"/>
      <c r="M577" s="221"/>
      <c r="N577" s="144"/>
      <c r="O577" s="88"/>
      <c r="P577" s="128"/>
      <c r="Q577" s="56"/>
    </row>
    <row r="578" spans="5:17" s="121" customFormat="1">
      <c r="E578" s="88"/>
      <c r="F578" s="128"/>
      <c r="G578" s="56"/>
      <c r="H578" s="98"/>
      <c r="J578" s="221"/>
      <c r="K578" s="221"/>
      <c r="L578" s="221"/>
      <c r="M578" s="221"/>
      <c r="N578" s="144"/>
      <c r="O578" s="88"/>
      <c r="P578" s="128"/>
      <c r="Q578" s="56"/>
    </row>
    <row r="579" spans="5:17" s="121" customFormat="1">
      <c r="E579" s="88"/>
      <c r="F579" s="128"/>
      <c r="G579" s="56"/>
      <c r="H579" s="98"/>
      <c r="J579" s="221"/>
      <c r="K579" s="221"/>
      <c r="L579" s="221"/>
      <c r="M579" s="221"/>
      <c r="N579" s="144"/>
      <c r="O579" s="88"/>
      <c r="P579" s="128"/>
      <c r="Q579" s="56"/>
    </row>
    <row r="580" spans="5:17" s="121" customFormat="1">
      <c r="E580" s="88"/>
      <c r="F580" s="128"/>
      <c r="G580" s="56"/>
      <c r="H580" s="98"/>
      <c r="J580" s="221"/>
      <c r="K580" s="221"/>
      <c r="L580" s="221"/>
      <c r="M580" s="221"/>
      <c r="N580" s="144"/>
      <c r="O580" s="88"/>
      <c r="P580" s="128"/>
      <c r="Q580" s="56"/>
    </row>
    <row r="581" spans="5:17" s="121" customFormat="1">
      <c r="E581" s="88"/>
      <c r="F581" s="128"/>
      <c r="G581" s="56"/>
      <c r="H581" s="98"/>
      <c r="J581" s="221"/>
      <c r="K581" s="221"/>
      <c r="L581" s="221"/>
      <c r="M581" s="221"/>
      <c r="N581" s="144"/>
      <c r="O581" s="88"/>
      <c r="P581" s="128"/>
      <c r="Q581" s="56"/>
    </row>
    <row r="582" spans="5:17" s="121" customFormat="1">
      <c r="E582" s="88"/>
      <c r="F582" s="128"/>
      <c r="G582" s="56"/>
      <c r="H582" s="98"/>
      <c r="J582" s="221"/>
      <c r="K582" s="221"/>
      <c r="L582" s="221"/>
      <c r="M582" s="221"/>
      <c r="N582" s="144"/>
      <c r="O582" s="88"/>
      <c r="P582" s="128"/>
      <c r="Q582" s="56"/>
    </row>
    <row r="583" spans="5:17" s="121" customFormat="1">
      <c r="E583" s="88"/>
      <c r="F583" s="128"/>
      <c r="G583" s="56"/>
      <c r="H583" s="98"/>
      <c r="J583" s="221"/>
      <c r="K583" s="221"/>
      <c r="L583" s="221"/>
      <c r="M583" s="221"/>
      <c r="N583" s="144"/>
      <c r="O583" s="88"/>
      <c r="P583" s="128"/>
      <c r="Q583" s="56"/>
    </row>
    <row r="584" spans="5:17" s="121" customFormat="1">
      <c r="E584" s="88"/>
      <c r="F584" s="128"/>
      <c r="G584" s="56"/>
      <c r="H584" s="98"/>
      <c r="J584" s="221"/>
      <c r="K584" s="221"/>
      <c r="L584" s="221"/>
      <c r="M584" s="221"/>
      <c r="N584" s="144"/>
      <c r="O584" s="88"/>
      <c r="P584" s="128"/>
      <c r="Q584" s="56"/>
    </row>
    <row r="585" spans="5:17" s="121" customFormat="1">
      <c r="E585" s="88"/>
      <c r="F585" s="128"/>
      <c r="G585" s="56"/>
      <c r="H585" s="98"/>
      <c r="J585" s="221"/>
      <c r="K585" s="221"/>
      <c r="L585" s="221"/>
      <c r="M585" s="221"/>
      <c r="N585" s="144"/>
      <c r="O585" s="88"/>
      <c r="P585" s="128"/>
      <c r="Q585" s="56"/>
    </row>
    <row r="586" spans="5:17" s="121" customFormat="1">
      <c r="E586" s="88"/>
      <c r="F586" s="128"/>
      <c r="G586" s="56"/>
      <c r="H586" s="98"/>
      <c r="J586" s="221"/>
      <c r="K586" s="221"/>
      <c r="L586" s="221"/>
      <c r="M586" s="221"/>
      <c r="N586" s="144"/>
      <c r="O586" s="88"/>
      <c r="P586" s="128"/>
      <c r="Q586" s="56"/>
    </row>
    <row r="587" spans="5:17" s="121" customFormat="1">
      <c r="E587" s="88"/>
      <c r="F587" s="128"/>
      <c r="G587" s="56"/>
      <c r="H587" s="98"/>
      <c r="J587" s="221"/>
      <c r="K587" s="221"/>
      <c r="L587" s="221"/>
      <c r="M587" s="221"/>
      <c r="N587" s="144"/>
      <c r="O587" s="88"/>
      <c r="P587" s="128"/>
      <c r="Q587" s="56"/>
    </row>
    <row r="588" spans="5:17" s="121" customFormat="1">
      <c r="E588" s="88"/>
      <c r="F588" s="128"/>
      <c r="G588" s="56"/>
      <c r="H588" s="98"/>
      <c r="J588" s="221"/>
      <c r="K588" s="221"/>
      <c r="L588" s="221"/>
      <c r="M588" s="221"/>
      <c r="N588" s="144"/>
      <c r="O588" s="88"/>
      <c r="P588" s="128"/>
      <c r="Q588" s="56"/>
    </row>
    <row r="589" spans="5:17" s="121" customFormat="1">
      <c r="E589" s="88"/>
      <c r="F589" s="128"/>
      <c r="G589" s="56"/>
      <c r="H589" s="98"/>
      <c r="J589" s="221"/>
      <c r="K589" s="221"/>
      <c r="L589" s="221"/>
      <c r="M589" s="221"/>
      <c r="N589" s="144"/>
      <c r="O589" s="88"/>
      <c r="P589" s="128"/>
      <c r="Q589" s="56"/>
    </row>
    <row r="590" spans="5:17" s="121" customFormat="1">
      <c r="E590" s="88"/>
      <c r="F590" s="128"/>
      <c r="G590" s="56"/>
      <c r="H590" s="98"/>
      <c r="J590" s="221"/>
      <c r="K590" s="221"/>
      <c r="L590" s="221"/>
      <c r="M590" s="221"/>
      <c r="N590" s="144"/>
      <c r="O590" s="88"/>
      <c r="P590" s="128"/>
      <c r="Q590" s="56"/>
    </row>
    <row r="591" spans="5:17" s="121" customFormat="1">
      <c r="E591" s="88"/>
      <c r="F591" s="128"/>
      <c r="G591" s="56"/>
      <c r="H591" s="98"/>
      <c r="J591" s="221"/>
      <c r="K591" s="221"/>
      <c r="L591" s="221"/>
      <c r="M591" s="221"/>
      <c r="N591" s="144"/>
      <c r="O591" s="88"/>
      <c r="P591" s="128"/>
      <c r="Q591" s="56"/>
    </row>
    <row r="592" spans="5:17" s="121" customFormat="1">
      <c r="E592" s="88"/>
      <c r="F592" s="128"/>
      <c r="G592" s="56"/>
      <c r="H592" s="98"/>
      <c r="J592" s="221"/>
      <c r="K592" s="221"/>
      <c r="L592" s="221"/>
      <c r="M592" s="221"/>
      <c r="N592" s="144"/>
      <c r="O592" s="88"/>
      <c r="P592" s="128"/>
      <c r="Q592" s="56"/>
    </row>
    <row r="593" spans="5:17" s="121" customFormat="1">
      <c r="E593" s="88"/>
      <c r="F593" s="128"/>
      <c r="G593" s="56"/>
      <c r="H593" s="98"/>
      <c r="J593" s="221"/>
      <c r="K593" s="221"/>
      <c r="L593" s="221"/>
      <c r="M593" s="221"/>
      <c r="N593" s="144"/>
      <c r="O593" s="88"/>
      <c r="P593" s="128"/>
      <c r="Q593" s="56"/>
    </row>
    <row r="594" spans="5:17" s="121" customFormat="1">
      <c r="E594" s="88"/>
      <c r="F594" s="128"/>
      <c r="G594" s="56"/>
      <c r="H594" s="98"/>
      <c r="J594" s="221"/>
      <c r="K594" s="221"/>
      <c r="L594" s="221"/>
      <c r="M594" s="221"/>
      <c r="N594" s="144"/>
      <c r="O594" s="88"/>
      <c r="P594" s="128"/>
      <c r="Q594" s="56"/>
    </row>
    <row r="595" spans="5:17" s="121" customFormat="1">
      <c r="E595" s="88"/>
      <c r="F595" s="128"/>
      <c r="G595" s="56"/>
      <c r="H595" s="98"/>
      <c r="J595" s="221"/>
      <c r="K595" s="221"/>
      <c r="L595" s="221"/>
      <c r="M595" s="221"/>
      <c r="N595" s="144"/>
      <c r="O595" s="88"/>
      <c r="P595" s="128"/>
      <c r="Q595" s="56"/>
    </row>
    <row r="596" spans="5:17" s="121" customFormat="1">
      <c r="E596" s="88"/>
      <c r="F596" s="128"/>
      <c r="G596" s="56"/>
      <c r="H596" s="98"/>
      <c r="J596" s="221"/>
      <c r="K596" s="221"/>
      <c r="L596" s="221"/>
      <c r="M596" s="221"/>
      <c r="N596" s="144"/>
      <c r="O596" s="88"/>
      <c r="P596" s="128"/>
      <c r="Q596" s="56"/>
    </row>
    <row r="597" spans="5:17" s="121" customFormat="1">
      <c r="E597" s="88"/>
      <c r="F597" s="128"/>
      <c r="G597" s="56"/>
      <c r="H597" s="98"/>
      <c r="J597" s="221"/>
      <c r="K597" s="221"/>
      <c r="L597" s="221"/>
      <c r="M597" s="221"/>
      <c r="N597" s="144"/>
      <c r="O597" s="88"/>
      <c r="P597" s="128"/>
      <c r="Q597" s="56"/>
    </row>
    <row r="598" spans="5:17" s="121" customFormat="1">
      <c r="E598" s="88"/>
      <c r="F598" s="128"/>
      <c r="G598" s="56"/>
      <c r="H598" s="98"/>
      <c r="J598" s="221"/>
      <c r="K598" s="221"/>
      <c r="L598" s="221"/>
      <c r="M598" s="221"/>
      <c r="N598" s="144"/>
      <c r="O598" s="88"/>
      <c r="P598" s="128"/>
      <c r="Q598" s="56"/>
    </row>
    <row r="599" spans="5:17" s="121" customFormat="1">
      <c r="E599" s="88"/>
      <c r="F599" s="128"/>
      <c r="G599" s="56"/>
      <c r="H599" s="98"/>
      <c r="J599" s="221"/>
      <c r="K599" s="221"/>
      <c r="L599" s="221"/>
      <c r="M599" s="221"/>
      <c r="N599" s="144"/>
      <c r="O599" s="88"/>
      <c r="P599" s="128"/>
      <c r="Q599" s="56"/>
    </row>
    <row r="600" spans="5:17" s="121" customFormat="1">
      <c r="E600" s="88"/>
      <c r="F600" s="128"/>
      <c r="G600" s="56"/>
      <c r="H600" s="98"/>
      <c r="J600" s="221"/>
      <c r="K600" s="221"/>
      <c r="L600" s="221"/>
      <c r="M600" s="221"/>
      <c r="N600" s="144"/>
      <c r="O600" s="88"/>
      <c r="P600" s="128"/>
      <c r="Q600" s="56"/>
    </row>
    <row r="601" spans="5:17" s="121" customFormat="1">
      <c r="E601" s="88"/>
      <c r="F601" s="128"/>
      <c r="G601" s="56"/>
      <c r="H601" s="98"/>
      <c r="J601" s="221"/>
      <c r="K601" s="221"/>
      <c r="L601" s="221"/>
      <c r="M601" s="221"/>
      <c r="N601" s="144"/>
      <c r="O601" s="88"/>
      <c r="P601" s="128"/>
      <c r="Q601" s="56"/>
    </row>
    <row r="602" spans="5:17" s="121" customFormat="1">
      <c r="E602" s="88"/>
      <c r="F602" s="128"/>
      <c r="G602" s="56"/>
      <c r="H602" s="98"/>
      <c r="J602" s="221"/>
      <c r="K602" s="221"/>
      <c r="L602" s="221"/>
      <c r="M602" s="221"/>
      <c r="N602" s="144"/>
      <c r="O602" s="88"/>
      <c r="P602" s="128"/>
      <c r="Q602" s="56"/>
    </row>
    <row r="603" spans="5:17" s="121" customFormat="1">
      <c r="E603" s="88"/>
      <c r="F603" s="128"/>
      <c r="G603" s="56"/>
      <c r="H603" s="98"/>
      <c r="J603" s="221"/>
      <c r="K603" s="221"/>
      <c r="L603" s="221"/>
      <c r="M603" s="221"/>
      <c r="N603" s="144"/>
      <c r="O603" s="88"/>
      <c r="P603" s="128"/>
      <c r="Q603" s="56"/>
    </row>
    <row r="604" spans="5:17" s="121" customFormat="1">
      <c r="E604" s="88"/>
      <c r="F604" s="128"/>
      <c r="G604" s="56"/>
      <c r="H604" s="98"/>
      <c r="J604" s="221"/>
      <c r="K604" s="221"/>
      <c r="L604" s="221"/>
      <c r="M604" s="221"/>
      <c r="N604" s="144"/>
      <c r="O604" s="88"/>
      <c r="P604" s="128"/>
      <c r="Q604" s="56"/>
    </row>
    <row r="605" spans="5:17" s="121" customFormat="1">
      <c r="E605" s="88"/>
      <c r="F605" s="128"/>
      <c r="G605" s="56"/>
      <c r="H605" s="98"/>
      <c r="J605" s="221"/>
      <c r="K605" s="221"/>
      <c r="L605" s="221"/>
      <c r="M605" s="221"/>
      <c r="N605" s="144"/>
      <c r="O605" s="88"/>
      <c r="P605" s="128"/>
      <c r="Q605" s="56"/>
    </row>
    <row r="606" spans="5:17" s="121" customFormat="1">
      <c r="E606" s="88"/>
      <c r="F606" s="128"/>
      <c r="G606" s="56"/>
      <c r="H606" s="98"/>
      <c r="J606" s="221"/>
      <c r="K606" s="221"/>
      <c r="L606" s="221"/>
      <c r="M606" s="221"/>
      <c r="N606" s="144"/>
      <c r="O606" s="88"/>
      <c r="P606" s="128"/>
      <c r="Q606" s="56"/>
    </row>
    <row r="607" spans="5:17" s="121" customFormat="1">
      <c r="E607" s="88"/>
      <c r="F607" s="128"/>
      <c r="G607" s="56"/>
      <c r="H607" s="98"/>
      <c r="J607" s="221"/>
      <c r="K607" s="221"/>
      <c r="L607" s="221"/>
      <c r="M607" s="221"/>
      <c r="N607" s="144"/>
      <c r="O607" s="88"/>
      <c r="P607" s="128"/>
      <c r="Q607" s="56"/>
    </row>
    <row r="608" spans="5:17" s="121" customFormat="1">
      <c r="E608" s="88"/>
      <c r="F608" s="128"/>
      <c r="G608" s="56"/>
      <c r="H608" s="98"/>
      <c r="J608" s="221"/>
      <c r="K608" s="221"/>
      <c r="L608" s="221"/>
      <c r="M608" s="221"/>
      <c r="N608" s="144"/>
      <c r="O608" s="88"/>
      <c r="P608" s="128"/>
      <c r="Q608" s="56"/>
    </row>
    <row r="609" spans="5:17" s="121" customFormat="1">
      <c r="E609" s="88"/>
      <c r="F609" s="128"/>
      <c r="G609" s="56"/>
      <c r="H609" s="98"/>
      <c r="J609" s="221"/>
      <c r="K609" s="221"/>
      <c r="L609" s="221"/>
      <c r="M609" s="221"/>
      <c r="N609" s="144"/>
      <c r="O609" s="88"/>
      <c r="P609" s="128"/>
      <c r="Q609" s="56"/>
    </row>
    <row r="610" spans="5:17" s="121" customFormat="1">
      <c r="E610" s="88"/>
      <c r="F610" s="128"/>
      <c r="G610" s="56"/>
      <c r="H610" s="98"/>
      <c r="J610" s="221"/>
      <c r="K610" s="221"/>
      <c r="L610" s="221"/>
      <c r="M610" s="221"/>
      <c r="N610" s="144"/>
      <c r="O610" s="88"/>
      <c r="P610" s="128"/>
      <c r="Q610" s="56"/>
    </row>
    <row r="611" spans="5:17" s="121" customFormat="1">
      <c r="E611" s="88"/>
      <c r="F611" s="128"/>
      <c r="G611" s="56"/>
      <c r="H611" s="98"/>
      <c r="J611" s="221"/>
      <c r="K611" s="221"/>
      <c r="L611" s="221"/>
      <c r="M611" s="221"/>
      <c r="N611" s="144"/>
      <c r="O611" s="88"/>
      <c r="P611" s="128"/>
      <c r="Q611" s="56"/>
    </row>
    <row r="612" spans="5:17" s="121" customFormat="1">
      <c r="E612" s="88"/>
      <c r="F612" s="128"/>
      <c r="G612" s="56"/>
      <c r="H612" s="98"/>
      <c r="J612" s="221"/>
      <c r="K612" s="221"/>
      <c r="L612" s="221"/>
      <c r="M612" s="221"/>
      <c r="N612" s="144"/>
      <c r="O612" s="88"/>
      <c r="P612" s="128"/>
      <c r="Q612" s="56"/>
    </row>
    <row r="613" spans="5:17" s="121" customFormat="1">
      <c r="E613" s="88"/>
      <c r="F613" s="128"/>
      <c r="G613" s="56"/>
      <c r="H613" s="98"/>
      <c r="J613" s="221"/>
      <c r="K613" s="221"/>
      <c r="L613" s="221"/>
      <c r="M613" s="221"/>
      <c r="N613" s="144"/>
      <c r="O613" s="88"/>
      <c r="P613" s="128"/>
      <c r="Q613" s="56"/>
    </row>
    <row r="614" spans="5:17" s="121" customFormat="1">
      <c r="E614" s="88"/>
      <c r="F614" s="128"/>
      <c r="G614" s="56"/>
      <c r="H614" s="98"/>
      <c r="J614" s="221"/>
      <c r="K614" s="221"/>
      <c r="L614" s="221"/>
      <c r="M614" s="221"/>
      <c r="N614" s="144"/>
      <c r="O614" s="88"/>
      <c r="P614" s="128"/>
      <c r="Q614" s="56"/>
    </row>
    <row r="615" spans="5:17" s="121" customFormat="1">
      <c r="E615" s="88"/>
      <c r="F615" s="128"/>
      <c r="G615" s="56"/>
      <c r="H615" s="98"/>
      <c r="J615" s="221"/>
      <c r="K615" s="221"/>
      <c r="L615" s="221"/>
      <c r="M615" s="221"/>
      <c r="N615" s="144"/>
      <c r="O615" s="88"/>
      <c r="P615" s="128"/>
      <c r="Q615" s="56"/>
    </row>
    <row r="616" spans="5:17" s="121" customFormat="1">
      <c r="E616" s="88"/>
      <c r="F616" s="128"/>
      <c r="G616" s="56"/>
      <c r="H616" s="98"/>
      <c r="J616" s="221"/>
      <c r="K616" s="221"/>
      <c r="L616" s="221"/>
      <c r="M616" s="221"/>
      <c r="N616" s="144"/>
      <c r="O616" s="88"/>
      <c r="P616" s="128"/>
      <c r="Q616" s="56"/>
    </row>
    <row r="617" spans="5:17" s="121" customFormat="1">
      <c r="E617" s="88"/>
      <c r="F617" s="128"/>
      <c r="G617" s="56"/>
      <c r="H617" s="98"/>
      <c r="J617" s="221"/>
      <c r="K617" s="221"/>
      <c r="L617" s="221"/>
      <c r="M617" s="221"/>
      <c r="N617" s="144"/>
      <c r="O617" s="88"/>
      <c r="P617" s="128"/>
      <c r="Q617" s="56"/>
    </row>
    <row r="618" spans="5:17" s="121" customFormat="1">
      <c r="E618" s="88"/>
      <c r="F618" s="128"/>
      <c r="G618" s="56"/>
      <c r="H618" s="98"/>
      <c r="J618" s="221"/>
      <c r="K618" s="221"/>
      <c r="L618" s="221"/>
      <c r="M618" s="221"/>
      <c r="N618" s="144"/>
      <c r="O618" s="88"/>
      <c r="P618" s="128"/>
      <c r="Q618" s="56"/>
    </row>
    <row r="619" spans="5:17" s="121" customFormat="1">
      <c r="E619" s="88"/>
      <c r="F619" s="128"/>
      <c r="G619" s="56"/>
      <c r="H619" s="98"/>
      <c r="J619" s="221"/>
      <c r="K619" s="221"/>
      <c r="L619" s="221"/>
      <c r="M619" s="221"/>
      <c r="N619" s="144"/>
      <c r="O619" s="88"/>
      <c r="P619" s="128"/>
      <c r="Q619" s="56"/>
    </row>
    <row r="620" spans="5:17" s="121" customFormat="1">
      <c r="E620" s="88"/>
      <c r="F620" s="128"/>
      <c r="G620" s="56"/>
      <c r="H620" s="98"/>
      <c r="J620" s="221"/>
      <c r="K620" s="221"/>
      <c r="L620" s="221"/>
      <c r="M620" s="221"/>
      <c r="N620" s="144"/>
      <c r="O620" s="88"/>
      <c r="P620" s="128"/>
      <c r="Q620" s="56"/>
    </row>
    <row r="621" spans="5:17" s="121" customFormat="1">
      <c r="E621" s="88"/>
      <c r="F621" s="128"/>
      <c r="G621" s="56"/>
      <c r="H621" s="98"/>
      <c r="J621" s="221"/>
      <c r="K621" s="221"/>
      <c r="L621" s="221"/>
      <c r="M621" s="221"/>
      <c r="N621" s="144"/>
      <c r="O621" s="88"/>
      <c r="P621" s="128"/>
      <c r="Q621" s="56"/>
    </row>
    <row r="622" spans="5:17" s="121" customFormat="1">
      <c r="E622" s="88"/>
      <c r="F622" s="128"/>
      <c r="G622" s="56"/>
      <c r="H622" s="98"/>
      <c r="J622" s="221"/>
      <c r="K622" s="221"/>
      <c r="L622" s="221"/>
      <c r="M622" s="221"/>
      <c r="N622" s="144"/>
      <c r="O622" s="88"/>
      <c r="P622" s="128"/>
      <c r="Q622" s="56"/>
    </row>
    <row r="623" spans="5:17" s="121" customFormat="1">
      <c r="E623" s="88"/>
      <c r="F623" s="128"/>
      <c r="G623" s="56"/>
      <c r="H623" s="98"/>
      <c r="J623" s="221"/>
      <c r="K623" s="221"/>
      <c r="L623" s="221"/>
      <c r="M623" s="221"/>
      <c r="N623" s="144"/>
      <c r="O623" s="88"/>
      <c r="P623" s="128"/>
      <c r="Q623" s="56"/>
    </row>
    <row r="624" spans="5:17" s="121" customFormat="1">
      <c r="E624" s="88"/>
      <c r="F624" s="128"/>
      <c r="G624" s="56"/>
      <c r="H624" s="98"/>
      <c r="J624" s="221"/>
      <c r="K624" s="221"/>
      <c r="L624" s="221"/>
      <c r="M624" s="221"/>
      <c r="N624" s="144"/>
      <c r="O624" s="88"/>
      <c r="P624" s="128"/>
      <c r="Q624" s="56"/>
    </row>
    <row r="625" spans="5:17" s="121" customFormat="1">
      <c r="E625" s="88"/>
      <c r="F625" s="128"/>
      <c r="G625" s="56"/>
      <c r="H625" s="98"/>
      <c r="J625" s="221"/>
      <c r="K625" s="221"/>
      <c r="L625" s="221"/>
      <c r="M625" s="221"/>
      <c r="N625" s="144"/>
      <c r="O625" s="88"/>
      <c r="P625" s="128"/>
      <c r="Q625" s="56"/>
    </row>
    <row r="626" spans="5:17" s="121" customFormat="1">
      <c r="E626" s="88"/>
      <c r="F626" s="128"/>
      <c r="G626" s="56"/>
      <c r="H626" s="98"/>
      <c r="J626" s="221"/>
      <c r="K626" s="221"/>
      <c r="L626" s="221"/>
      <c r="M626" s="221"/>
      <c r="N626" s="144"/>
      <c r="O626" s="88"/>
      <c r="P626" s="128"/>
      <c r="Q626" s="56"/>
    </row>
    <row r="627" spans="5:17" s="121" customFormat="1">
      <c r="E627" s="88"/>
      <c r="F627" s="128"/>
      <c r="G627" s="56"/>
      <c r="H627" s="98"/>
      <c r="J627" s="221"/>
      <c r="K627" s="221"/>
      <c r="L627" s="221"/>
      <c r="M627" s="221"/>
      <c r="N627" s="144"/>
      <c r="O627" s="88"/>
      <c r="P627" s="128"/>
      <c r="Q627" s="56"/>
    </row>
    <row r="628" spans="5:17" s="121" customFormat="1">
      <c r="E628" s="88"/>
      <c r="F628" s="128"/>
      <c r="G628" s="56"/>
      <c r="H628" s="98"/>
      <c r="J628" s="221"/>
      <c r="K628" s="221"/>
      <c r="L628" s="221"/>
      <c r="M628" s="221"/>
      <c r="N628" s="144"/>
      <c r="O628" s="88"/>
      <c r="P628" s="128"/>
      <c r="Q628" s="56"/>
    </row>
    <row r="629" spans="5:17" s="121" customFormat="1">
      <c r="E629" s="88"/>
      <c r="F629" s="128"/>
      <c r="G629" s="56"/>
      <c r="H629" s="98"/>
      <c r="J629" s="221"/>
      <c r="K629" s="221"/>
      <c r="L629" s="221"/>
      <c r="M629" s="221"/>
      <c r="N629" s="144"/>
      <c r="O629" s="88"/>
      <c r="P629" s="128"/>
      <c r="Q629" s="56"/>
    </row>
    <row r="630" spans="5:17" s="121" customFormat="1">
      <c r="E630" s="88"/>
      <c r="F630" s="128"/>
      <c r="G630" s="56"/>
      <c r="H630" s="98"/>
      <c r="J630" s="221"/>
      <c r="K630" s="221"/>
      <c r="L630" s="221"/>
      <c r="M630" s="221"/>
      <c r="N630" s="144"/>
      <c r="O630" s="88"/>
      <c r="P630" s="128"/>
      <c r="Q630" s="56"/>
    </row>
    <row r="631" spans="5:17" s="121" customFormat="1">
      <c r="E631" s="88"/>
      <c r="F631" s="128"/>
      <c r="G631" s="56"/>
      <c r="H631" s="98"/>
      <c r="J631" s="221"/>
      <c r="K631" s="221"/>
      <c r="L631" s="221"/>
      <c r="M631" s="221"/>
      <c r="N631" s="144"/>
      <c r="O631" s="88"/>
      <c r="P631" s="128"/>
      <c r="Q631" s="56"/>
    </row>
    <row r="632" spans="5:17" s="121" customFormat="1">
      <c r="E632" s="88"/>
      <c r="F632" s="128"/>
      <c r="G632" s="56"/>
      <c r="H632" s="98"/>
      <c r="J632" s="221"/>
      <c r="K632" s="221"/>
      <c r="L632" s="221"/>
      <c r="M632" s="221"/>
      <c r="N632" s="144"/>
      <c r="O632" s="88"/>
      <c r="P632" s="128"/>
      <c r="Q632" s="56"/>
    </row>
    <row r="633" spans="5:17" s="121" customFormat="1">
      <c r="E633" s="88"/>
      <c r="F633" s="128"/>
      <c r="G633" s="56"/>
      <c r="H633" s="98"/>
      <c r="J633" s="221"/>
      <c r="K633" s="221"/>
      <c r="L633" s="221"/>
      <c r="M633" s="221"/>
      <c r="N633" s="144"/>
      <c r="O633" s="88"/>
      <c r="P633" s="128"/>
      <c r="Q633" s="56"/>
    </row>
    <row r="634" spans="5:17" s="121" customFormat="1">
      <c r="E634" s="88"/>
      <c r="F634" s="128"/>
      <c r="G634" s="56"/>
      <c r="H634" s="98"/>
      <c r="J634" s="221"/>
      <c r="K634" s="221"/>
      <c r="L634" s="221"/>
      <c r="M634" s="221"/>
      <c r="N634" s="144"/>
      <c r="O634" s="88"/>
      <c r="P634" s="128"/>
      <c r="Q634" s="56"/>
    </row>
    <row r="635" spans="5:17" s="121" customFormat="1">
      <c r="E635" s="88"/>
      <c r="F635" s="128"/>
      <c r="G635" s="56"/>
      <c r="H635" s="98"/>
      <c r="J635" s="221"/>
      <c r="K635" s="221"/>
      <c r="L635" s="221"/>
      <c r="M635" s="221"/>
      <c r="N635" s="144"/>
      <c r="O635" s="88"/>
      <c r="P635" s="128"/>
      <c r="Q635" s="56"/>
    </row>
    <row r="636" spans="5:17" s="121" customFormat="1">
      <c r="E636" s="88"/>
      <c r="F636" s="128"/>
      <c r="G636" s="56"/>
      <c r="H636" s="98"/>
      <c r="J636" s="221"/>
      <c r="K636" s="221"/>
      <c r="L636" s="221"/>
      <c r="M636" s="221"/>
      <c r="N636" s="144"/>
      <c r="O636" s="88"/>
      <c r="P636" s="128"/>
      <c r="Q636" s="56"/>
    </row>
    <row r="637" spans="5:17" s="121" customFormat="1">
      <c r="E637" s="88"/>
      <c r="F637" s="128"/>
      <c r="G637" s="56"/>
      <c r="H637" s="98"/>
      <c r="J637" s="221"/>
      <c r="K637" s="221"/>
      <c r="L637" s="221"/>
      <c r="M637" s="221"/>
      <c r="N637" s="144"/>
      <c r="O637" s="88"/>
      <c r="P637" s="128"/>
      <c r="Q637" s="56"/>
    </row>
    <row r="638" spans="5:17" s="121" customFormat="1">
      <c r="E638" s="88"/>
      <c r="F638" s="128"/>
      <c r="G638" s="56"/>
      <c r="H638" s="98"/>
      <c r="J638" s="221"/>
      <c r="K638" s="221"/>
      <c r="L638" s="221"/>
      <c r="M638" s="221"/>
      <c r="N638" s="144"/>
      <c r="O638" s="88"/>
      <c r="P638" s="128"/>
      <c r="Q638" s="56"/>
    </row>
    <row r="639" spans="5:17" s="121" customFormat="1">
      <c r="E639" s="88"/>
      <c r="F639" s="128"/>
      <c r="G639" s="56"/>
      <c r="H639" s="98"/>
      <c r="J639" s="221"/>
      <c r="K639" s="221"/>
      <c r="L639" s="221"/>
      <c r="M639" s="221"/>
      <c r="N639" s="144"/>
      <c r="O639" s="88"/>
      <c r="P639" s="128"/>
      <c r="Q639" s="56"/>
    </row>
    <row r="640" spans="5:17" s="121" customFormat="1">
      <c r="E640" s="88"/>
      <c r="F640" s="128"/>
      <c r="G640" s="56"/>
      <c r="H640" s="98"/>
      <c r="J640" s="221"/>
      <c r="K640" s="221"/>
      <c r="L640" s="221"/>
      <c r="M640" s="221"/>
      <c r="N640" s="144"/>
      <c r="O640" s="88"/>
      <c r="P640" s="128"/>
      <c r="Q640" s="56"/>
    </row>
    <row r="641" spans="5:17" s="121" customFormat="1">
      <c r="E641" s="88"/>
      <c r="F641" s="128"/>
      <c r="G641" s="56"/>
      <c r="H641" s="98"/>
      <c r="J641" s="221"/>
      <c r="K641" s="221"/>
      <c r="L641" s="221"/>
      <c r="M641" s="221"/>
      <c r="N641" s="144"/>
      <c r="O641" s="88"/>
      <c r="P641" s="128"/>
      <c r="Q641" s="56"/>
    </row>
    <row r="642" spans="5:17" s="121" customFormat="1">
      <c r="E642" s="88"/>
      <c r="F642" s="128"/>
      <c r="G642" s="56"/>
      <c r="H642" s="98"/>
      <c r="J642" s="221"/>
      <c r="K642" s="221"/>
      <c r="L642" s="221"/>
      <c r="M642" s="221"/>
      <c r="N642" s="144"/>
      <c r="O642" s="88"/>
      <c r="P642" s="128"/>
      <c r="Q642" s="56"/>
    </row>
    <row r="643" spans="5:17" s="121" customFormat="1">
      <c r="E643" s="88"/>
      <c r="F643" s="128"/>
      <c r="G643" s="56"/>
      <c r="H643" s="98"/>
      <c r="J643" s="221"/>
      <c r="K643" s="221"/>
      <c r="L643" s="221"/>
      <c r="M643" s="221"/>
      <c r="N643" s="144"/>
      <c r="O643" s="88"/>
      <c r="P643" s="128"/>
      <c r="Q643" s="56"/>
    </row>
    <row r="644" spans="5:17" s="121" customFormat="1">
      <c r="E644" s="88"/>
      <c r="F644" s="128"/>
      <c r="G644" s="56"/>
      <c r="H644" s="98"/>
      <c r="J644" s="221"/>
      <c r="K644" s="221"/>
      <c r="L644" s="221"/>
      <c r="M644" s="221"/>
      <c r="N644" s="144"/>
      <c r="O644" s="88"/>
      <c r="P644" s="128"/>
      <c r="Q644" s="56"/>
    </row>
    <row r="645" spans="5:17" s="121" customFormat="1">
      <c r="E645" s="88"/>
      <c r="F645" s="128"/>
      <c r="G645" s="56"/>
      <c r="H645" s="98"/>
      <c r="J645" s="221"/>
      <c r="K645" s="221"/>
      <c r="L645" s="221"/>
      <c r="M645" s="221"/>
      <c r="N645" s="144"/>
      <c r="O645" s="88"/>
      <c r="P645" s="128"/>
      <c r="Q645" s="56"/>
    </row>
    <row r="646" spans="5:17" s="121" customFormat="1">
      <c r="E646" s="88"/>
      <c r="F646" s="128"/>
      <c r="G646" s="56"/>
      <c r="H646" s="98"/>
      <c r="J646" s="221"/>
      <c r="K646" s="221"/>
      <c r="L646" s="221"/>
      <c r="M646" s="221"/>
      <c r="N646" s="144"/>
      <c r="O646" s="88"/>
      <c r="P646" s="128"/>
      <c r="Q646" s="56"/>
    </row>
    <row r="647" spans="5:17" s="121" customFormat="1">
      <c r="E647" s="88"/>
      <c r="F647" s="128"/>
      <c r="G647" s="56"/>
      <c r="H647" s="98"/>
      <c r="J647" s="221"/>
      <c r="K647" s="221"/>
      <c r="L647" s="221"/>
      <c r="M647" s="221"/>
      <c r="N647" s="144"/>
      <c r="O647" s="88"/>
      <c r="P647" s="128"/>
      <c r="Q647" s="56"/>
    </row>
    <row r="648" spans="5:17" s="121" customFormat="1">
      <c r="E648" s="88"/>
      <c r="F648" s="128"/>
      <c r="G648" s="56"/>
      <c r="H648" s="98"/>
      <c r="J648" s="221"/>
      <c r="K648" s="221"/>
      <c r="L648" s="221"/>
      <c r="M648" s="221"/>
      <c r="N648" s="144"/>
      <c r="O648" s="88"/>
      <c r="P648" s="128"/>
      <c r="Q648" s="56"/>
    </row>
    <row r="649" spans="5:17" s="121" customFormat="1">
      <c r="E649" s="88"/>
      <c r="F649" s="128"/>
      <c r="G649" s="56"/>
      <c r="H649" s="98"/>
      <c r="J649" s="221"/>
      <c r="K649" s="221"/>
      <c r="L649" s="221"/>
      <c r="M649" s="221"/>
      <c r="N649" s="144"/>
      <c r="O649" s="88"/>
      <c r="P649" s="128"/>
      <c r="Q649" s="56"/>
    </row>
    <row r="650" spans="5:17" s="121" customFormat="1">
      <c r="E650" s="88"/>
      <c r="F650" s="128"/>
      <c r="G650" s="56"/>
      <c r="H650" s="98"/>
      <c r="J650" s="221"/>
      <c r="K650" s="221"/>
      <c r="L650" s="221"/>
      <c r="M650" s="221"/>
      <c r="N650" s="144"/>
      <c r="O650" s="88"/>
      <c r="P650" s="128"/>
      <c r="Q650" s="56"/>
    </row>
    <row r="651" spans="5:17" s="121" customFormat="1">
      <c r="E651" s="88"/>
      <c r="F651" s="128"/>
      <c r="G651" s="56"/>
      <c r="H651" s="98"/>
      <c r="J651" s="221"/>
      <c r="K651" s="221"/>
      <c r="L651" s="221"/>
      <c r="M651" s="221"/>
      <c r="N651" s="144"/>
      <c r="O651" s="88"/>
      <c r="P651" s="128"/>
      <c r="Q651" s="56"/>
    </row>
    <row r="652" spans="5:17" s="121" customFormat="1">
      <c r="E652" s="88"/>
      <c r="F652" s="128"/>
      <c r="G652" s="56"/>
      <c r="H652" s="98"/>
      <c r="J652" s="221"/>
      <c r="K652" s="221"/>
      <c r="L652" s="221"/>
      <c r="M652" s="221"/>
      <c r="N652" s="144"/>
      <c r="O652" s="88"/>
      <c r="P652" s="128"/>
      <c r="Q652" s="56"/>
    </row>
    <row r="653" spans="5:17" s="121" customFormat="1">
      <c r="E653" s="88"/>
      <c r="F653" s="128"/>
      <c r="G653" s="56"/>
      <c r="H653" s="98"/>
      <c r="J653" s="221"/>
      <c r="K653" s="221"/>
      <c r="L653" s="221"/>
      <c r="M653" s="221"/>
      <c r="N653" s="144"/>
      <c r="O653" s="88"/>
      <c r="P653" s="128"/>
      <c r="Q653" s="56"/>
    </row>
    <row r="654" spans="5:17" s="121" customFormat="1">
      <c r="E654" s="88"/>
      <c r="F654" s="128"/>
      <c r="G654" s="56"/>
      <c r="H654" s="98"/>
      <c r="J654" s="221"/>
      <c r="K654" s="221"/>
      <c r="L654" s="221"/>
      <c r="M654" s="221"/>
      <c r="N654" s="144"/>
      <c r="O654" s="88"/>
      <c r="P654" s="128"/>
      <c r="Q654" s="56"/>
    </row>
    <row r="655" spans="5:17" s="121" customFormat="1">
      <c r="E655" s="88"/>
      <c r="F655" s="128"/>
      <c r="G655" s="56"/>
      <c r="H655" s="98"/>
      <c r="J655" s="221"/>
      <c r="K655" s="221"/>
      <c r="L655" s="221"/>
      <c r="M655" s="221"/>
      <c r="N655" s="144"/>
      <c r="O655" s="88"/>
      <c r="P655" s="128"/>
      <c r="Q655" s="56"/>
    </row>
    <row r="656" spans="5:17" s="121" customFormat="1">
      <c r="E656" s="88"/>
      <c r="F656" s="128"/>
      <c r="G656" s="56"/>
      <c r="H656" s="98"/>
      <c r="J656" s="221"/>
      <c r="K656" s="221"/>
      <c r="L656" s="221"/>
      <c r="M656" s="221"/>
      <c r="N656" s="144"/>
      <c r="O656" s="88"/>
      <c r="P656" s="128"/>
      <c r="Q656" s="56"/>
    </row>
    <row r="657" spans="5:17" s="121" customFormat="1">
      <c r="E657" s="88"/>
      <c r="F657" s="128"/>
      <c r="G657" s="56"/>
      <c r="H657" s="98"/>
      <c r="J657" s="221"/>
      <c r="K657" s="221"/>
      <c r="L657" s="221"/>
      <c r="M657" s="221"/>
      <c r="N657" s="144"/>
      <c r="O657" s="88"/>
      <c r="P657" s="128"/>
      <c r="Q657" s="56"/>
    </row>
    <row r="658" spans="5:17" s="121" customFormat="1">
      <c r="E658" s="88"/>
      <c r="F658" s="128"/>
      <c r="G658" s="56"/>
      <c r="H658" s="98"/>
      <c r="J658" s="221"/>
      <c r="K658" s="221"/>
      <c r="L658" s="221"/>
      <c r="M658" s="221"/>
      <c r="N658" s="144"/>
      <c r="O658" s="88"/>
      <c r="P658" s="128"/>
      <c r="Q658" s="56"/>
    </row>
    <row r="659" spans="5:17" s="121" customFormat="1">
      <c r="E659" s="88"/>
      <c r="F659" s="128"/>
      <c r="G659" s="56"/>
      <c r="H659" s="98"/>
      <c r="J659" s="221"/>
      <c r="K659" s="221"/>
      <c r="L659" s="221"/>
      <c r="M659" s="221"/>
      <c r="N659" s="144"/>
      <c r="O659" s="88"/>
      <c r="P659" s="128"/>
      <c r="Q659" s="56"/>
    </row>
    <row r="660" spans="5:17" s="121" customFormat="1">
      <c r="E660" s="88"/>
      <c r="F660" s="128"/>
      <c r="G660" s="56"/>
      <c r="H660" s="98"/>
      <c r="J660" s="221"/>
      <c r="K660" s="221"/>
      <c r="L660" s="221"/>
      <c r="M660" s="221"/>
      <c r="N660" s="144"/>
      <c r="O660" s="88"/>
      <c r="P660" s="128"/>
      <c r="Q660" s="56"/>
    </row>
    <row r="661" spans="5:17" s="121" customFormat="1">
      <c r="E661" s="88"/>
      <c r="F661" s="128"/>
      <c r="G661" s="56"/>
      <c r="H661" s="98"/>
      <c r="J661" s="221"/>
      <c r="K661" s="221"/>
      <c r="L661" s="221"/>
      <c r="M661" s="221"/>
      <c r="N661" s="144"/>
      <c r="O661" s="88"/>
      <c r="P661" s="128"/>
      <c r="Q661" s="56"/>
    </row>
    <row r="662" spans="5:17" s="121" customFormat="1">
      <c r="E662" s="88"/>
      <c r="F662" s="128"/>
      <c r="G662" s="56"/>
      <c r="H662" s="98"/>
      <c r="J662" s="221"/>
      <c r="K662" s="221"/>
      <c r="L662" s="221"/>
      <c r="M662" s="221"/>
      <c r="N662" s="144"/>
      <c r="O662" s="88"/>
      <c r="P662" s="128"/>
      <c r="Q662" s="56"/>
    </row>
    <row r="663" spans="5:17" s="121" customFormat="1">
      <c r="E663" s="88"/>
      <c r="F663" s="128"/>
      <c r="G663" s="56"/>
      <c r="H663" s="98"/>
      <c r="J663" s="221"/>
      <c r="K663" s="221"/>
      <c r="L663" s="221"/>
      <c r="M663" s="221"/>
      <c r="N663" s="144"/>
      <c r="O663" s="88"/>
      <c r="P663" s="128"/>
      <c r="Q663" s="56"/>
    </row>
    <row r="664" spans="5:17" s="121" customFormat="1">
      <c r="E664" s="88"/>
      <c r="F664" s="128"/>
      <c r="G664" s="56"/>
      <c r="H664" s="98"/>
      <c r="J664" s="221"/>
      <c r="K664" s="221"/>
      <c r="L664" s="221"/>
      <c r="M664" s="221"/>
      <c r="N664" s="144"/>
      <c r="O664" s="88"/>
      <c r="P664" s="128"/>
      <c r="Q664" s="56"/>
    </row>
    <row r="665" spans="5:17" s="121" customFormat="1">
      <c r="E665" s="88"/>
      <c r="F665" s="128"/>
      <c r="G665" s="56"/>
      <c r="H665" s="98"/>
      <c r="J665" s="221"/>
      <c r="K665" s="221"/>
      <c r="L665" s="221"/>
      <c r="M665" s="221"/>
      <c r="N665" s="144"/>
      <c r="O665" s="88"/>
      <c r="P665" s="128"/>
      <c r="Q665" s="56"/>
    </row>
    <row r="666" spans="5:17" s="121" customFormat="1">
      <c r="E666" s="88"/>
      <c r="F666" s="128"/>
      <c r="G666" s="56"/>
      <c r="H666" s="98"/>
      <c r="J666" s="221"/>
      <c r="K666" s="221"/>
      <c r="L666" s="221"/>
      <c r="M666" s="221"/>
      <c r="N666" s="144"/>
      <c r="O666" s="88"/>
      <c r="P666" s="128"/>
      <c r="Q666" s="56"/>
    </row>
    <row r="667" spans="5:17" s="121" customFormat="1">
      <c r="E667" s="88"/>
      <c r="F667" s="128"/>
      <c r="G667" s="56"/>
      <c r="H667" s="98"/>
      <c r="J667" s="221"/>
      <c r="K667" s="221"/>
      <c r="L667" s="221"/>
      <c r="M667" s="221"/>
      <c r="N667" s="144"/>
      <c r="O667" s="88"/>
      <c r="P667" s="128"/>
      <c r="Q667" s="56"/>
    </row>
    <row r="668" spans="5:17" s="121" customFormat="1">
      <c r="E668" s="88"/>
      <c r="F668" s="128"/>
      <c r="G668" s="56"/>
      <c r="H668" s="98"/>
      <c r="J668" s="221"/>
      <c r="K668" s="221"/>
      <c r="L668" s="221"/>
      <c r="M668" s="221"/>
      <c r="N668" s="144"/>
      <c r="O668" s="88"/>
      <c r="P668" s="128"/>
      <c r="Q668" s="56"/>
    </row>
    <row r="669" spans="5:17" s="121" customFormat="1">
      <c r="E669" s="88"/>
      <c r="F669" s="128"/>
      <c r="G669" s="56"/>
      <c r="H669" s="98"/>
      <c r="J669" s="221"/>
      <c r="K669" s="221"/>
      <c r="L669" s="221"/>
      <c r="M669" s="221"/>
      <c r="N669" s="144"/>
      <c r="O669" s="88"/>
      <c r="P669" s="128"/>
      <c r="Q669" s="56"/>
    </row>
    <row r="670" spans="5:17" s="121" customFormat="1">
      <c r="E670" s="88"/>
      <c r="F670" s="128"/>
      <c r="G670" s="56"/>
      <c r="H670" s="98"/>
      <c r="J670" s="221"/>
      <c r="K670" s="221"/>
      <c r="L670" s="221"/>
      <c r="M670" s="221"/>
      <c r="N670" s="144"/>
      <c r="O670" s="88"/>
      <c r="P670" s="128"/>
      <c r="Q670" s="56"/>
    </row>
    <row r="671" spans="5:17" s="121" customFormat="1">
      <c r="E671" s="88"/>
      <c r="F671" s="128"/>
      <c r="G671" s="56"/>
      <c r="H671" s="98"/>
      <c r="J671" s="221"/>
      <c r="K671" s="221"/>
      <c r="L671" s="221"/>
      <c r="M671" s="221"/>
      <c r="N671" s="144"/>
      <c r="O671" s="88"/>
      <c r="P671" s="128"/>
      <c r="Q671" s="56"/>
    </row>
    <row r="672" spans="5:17" s="121" customFormat="1">
      <c r="E672" s="88"/>
      <c r="F672" s="128"/>
      <c r="G672" s="56"/>
      <c r="H672" s="98"/>
      <c r="J672" s="221"/>
      <c r="K672" s="221"/>
      <c r="L672" s="221"/>
      <c r="M672" s="221"/>
      <c r="N672" s="144"/>
      <c r="O672" s="88"/>
      <c r="P672" s="128"/>
      <c r="Q672" s="56"/>
    </row>
    <row r="673" spans="5:17" s="121" customFormat="1">
      <c r="E673" s="88"/>
      <c r="F673" s="128"/>
      <c r="G673" s="56"/>
      <c r="H673" s="98"/>
      <c r="J673" s="221"/>
      <c r="K673" s="221"/>
      <c r="L673" s="221"/>
      <c r="M673" s="221"/>
      <c r="N673" s="144"/>
      <c r="O673" s="88"/>
      <c r="P673" s="128"/>
      <c r="Q673" s="56"/>
    </row>
    <row r="674" spans="5:17" s="121" customFormat="1">
      <c r="E674" s="88"/>
      <c r="F674" s="128"/>
      <c r="G674" s="56"/>
      <c r="H674" s="98"/>
      <c r="J674" s="221"/>
      <c r="K674" s="221"/>
      <c r="L674" s="221"/>
      <c r="M674" s="221"/>
      <c r="N674" s="144"/>
      <c r="O674" s="88"/>
      <c r="P674" s="128"/>
      <c r="Q674" s="56"/>
    </row>
    <row r="675" spans="5:17" s="121" customFormat="1">
      <c r="E675" s="88"/>
      <c r="F675" s="128"/>
      <c r="G675" s="56"/>
      <c r="H675" s="98"/>
      <c r="J675" s="221"/>
      <c r="K675" s="221"/>
      <c r="L675" s="221"/>
      <c r="M675" s="221"/>
      <c r="N675" s="144"/>
      <c r="O675" s="88"/>
      <c r="P675" s="128"/>
      <c r="Q675" s="56"/>
    </row>
    <row r="676" spans="5:17" s="121" customFormat="1">
      <c r="E676" s="88"/>
      <c r="F676" s="128"/>
      <c r="G676" s="56"/>
      <c r="H676" s="98"/>
      <c r="J676" s="221"/>
      <c r="K676" s="221"/>
      <c r="L676" s="221"/>
      <c r="M676" s="221"/>
      <c r="N676" s="144"/>
      <c r="O676" s="88"/>
      <c r="P676" s="128"/>
      <c r="Q676" s="56"/>
    </row>
    <row r="677" spans="5:17" s="121" customFormat="1">
      <c r="E677" s="88"/>
      <c r="F677" s="128"/>
      <c r="G677" s="56"/>
      <c r="H677" s="98"/>
      <c r="J677" s="221"/>
      <c r="K677" s="221"/>
      <c r="L677" s="221"/>
      <c r="M677" s="221"/>
      <c r="N677" s="144"/>
      <c r="O677" s="88"/>
      <c r="P677" s="128"/>
      <c r="Q677" s="56"/>
    </row>
    <row r="678" spans="5:17" s="121" customFormat="1">
      <c r="E678" s="88"/>
      <c r="F678" s="128"/>
      <c r="G678" s="56"/>
      <c r="H678" s="98"/>
      <c r="J678" s="221"/>
      <c r="K678" s="221"/>
      <c r="L678" s="221"/>
      <c r="M678" s="221"/>
      <c r="N678" s="144"/>
      <c r="O678" s="88"/>
      <c r="P678" s="128"/>
      <c r="Q678" s="56"/>
    </row>
    <row r="679" spans="5:17" s="121" customFormat="1">
      <c r="E679" s="88"/>
      <c r="F679" s="128"/>
      <c r="G679" s="56"/>
      <c r="H679" s="98"/>
      <c r="J679" s="221"/>
      <c r="K679" s="221"/>
      <c r="L679" s="221"/>
      <c r="M679" s="221"/>
      <c r="N679" s="144"/>
      <c r="O679" s="88"/>
      <c r="P679" s="128"/>
      <c r="Q679" s="56"/>
    </row>
    <row r="680" spans="5:17" s="121" customFormat="1">
      <c r="E680" s="88"/>
      <c r="F680" s="128"/>
      <c r="G680" s="56"/>
      <c r="H680" s="98"/>
      <c r="J680" s="221"/>
      <c r="K680" s="221"/>
      <c r="L680" s="221"/>
      <c r="M680" s="221"/>
      <c r="N680" s="144"/>
      <c r="O680" s="88"/>
      <c r="P680" s="128"/>
      <c r="Q680" s="56"/>
    </row>
    <row r="681" spans="5:17" s="121" customFormat="1">
      <c r="E681" s="88"/>
      <c r="F681" s="128"/>
      <c r="G681" s="56"/>
      <c r="H681" s="98"/>
      <c r="J681" s="221"/>
      <c r="K681" s="221"/>
      <c r="L681" s="221"/>
      <c r="M681" s="221"/>
      <c r="N681" s="144"/>
      <c r="O681" s="88"/>
      <c r="P681" s="128"/>
      <c r="Q681" s="56"/>
    </row>
    <row r="682" spans="5:17" s="121" customFormat="1">
      <c r="E682" s="88"/>
      <c r="F682" s="128"/>
      <c r="G682" s="56"/>
      <c r="H682" s="98"/>
      <c r="J682" s="221"/>
      <c r="K682" s="221"/>
      <c r="L682" s="221"/>
      <c r="M682" s="221"/>
      <c r="N682" s="144"/>
      <c r="O682" s="88"/>
      <c r="P682" s="128"/>
      <c r="Q682" s="56"/>
    </row>
    <row r="683" spans="5:17" s="121" customFormat="1">
      <c r="E683" s="88"/>
      <c r="F683" s="128"/>
      <c r="G683" s="56"/>
      <c r="H683" s="98"/>
      <c r="J683" s="221"/>
      <c r="K683" s="221"/>
      <c r="L683" s="221"/>
      <c r="M683" s="221"/>
      <c r="N683" s="144"/>
      <c r="O683" s="88"/>
      <c r="P683" s="128"/>
      <c r="Q683" s="56"/>
    </row>
    <row r="684" spans="5:17" s="121" customFormat="1">
      <c r="E684" s="88"/>
      <c r="F684" s="128"/>
      <c r="G684" s="56"/>
      <c r="H684" s="98"/>
      <c r="J684" s="221"/>
      <c r="K684" s="221"/>
      <c r="L684" s="221"/>
      <c r="M684" s="221"/>
      <c r="N684" s="144"/>
      <c r="O684" s="88"/>
      <c r="P684" s="128"/>
      <c r="Q684" s="56"/>
    </row>
    <row r="685" spans="5:17" s="121" customFormat="1">
      <c r="E685" s="88"/>
      <c r="F685" s="128"/>
      <c r="G685" s="56"/>
      <c r="H685" s="98"/>
      <c r="J685" s="221"/>
      <c r="K685" s="221"/>
      <c r="L685" s="221"/>
      <c r="M685" s="221"/>
      <c r="N685" s="144"/>
      <c r="O685" s="88"/>
      <c r="P685" s="128"/>
      <c r="Q685" s="56"/>
    </row>
    <row r="686" spans="5:17" s="121" customFormat="1">
      <c r="E686" s="88"/>
      <c r="F686" s="128"/>
      <c r="G686" s="56"/>
      <c r="H686" s="98"/>
      <c r="J686" s="221"/>
      <c r="K686" s="221"/>
      <c r="L686" s="221"/>
      <c r="M686" s="221"/>
      <c r="N686" s="144"/>
      <c r="O686" s="88"/>
      <c r="P686" s="128"/>
      <c r="Q686" s="56"/>
    </row>
    <row r="687" spans="5:17" s="121" customFormat="1">
      <c r="E687" s="88"/>
      <c r="F687" s="128"/>
      <c r="G687" s="56"/>
      <c r="H687" s="98"/>
      <c r="J687" s="221"/>
      <c r="K687" s="221"/>
      <c r="L687" s="221"/>
      <c r="M687" s="221"/>
      <c r="N687" s="144"/>
      <c r="O687" s="88"/>
      <c r="P687" s="128"/>
      <c r="Q687" s="56"/>
    </row>
    <row r="688" spans="5:17" s="121" customFormat="1">
      <c r="E688" s="88"/>
      <c r="F688" s="128"/>
      <c r="G688" s="56"/>
      <c r="H688" s="98"/>
      <c r="J688" s="221"/>
      <c r="K688" s="221"/>
      <c r="L688" s="221"/>
      <c r="M688" s="221"/>
      <c r="N688" s="144"/>
      <c r="O688" s="88"/>
      <c r="P688" s="128"/>
      <c r="Q688" s="56"/>
    </row>
    <row r="689" spans="1:50">
      <c r="A689" s="121"/>
      <c r="B689" s="121"/>
      <c r="D689" s="121"/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  <c r="R689" s="121"/>
      <c r="U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</row>
    <row r="690" spans="1:50">
      <c r="A690" s="121"/>
      <c r="B690" s="121"/>
      <c r="D690" s="121"/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  <c r="R690" s="121"/>
      <c r="U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</row>
    <row r="691" spans="1:50">
      <c r="A691" s="121"/>
      <c r="B691" s="121"/>
      <c r="D691" s="121"/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  <c r="R691" s="121"/>
      <c r="U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</row>
    <row r="692" spans="1:50">
      <c r="A692" s="121"/>
      <c r="B692" s="121"/>
      <c r="D692" s="121"/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  <c r="R692" s="121"/>
      <c r="U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</row>
    <row r="693" spans="1:50">
      <c r="A693" s="121"/>
      <c r="B693" s="121"/>
      <c r="D693" s="121"/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  <c r="R693" s="121"/>
      <c r="U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</row>
    <row r="694" spans="1:50">
      <c r="A694" s="121"/>
      <c r="B694" s="121"/>
      <c r="D694" s="121"/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  <c r="R694" s="121"/>
      <c r="U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</row>
    <row r="695" spans="1:50">
      <c r="A695" s="121"/>
      <c r="B695" s="121"/>
      <c r="D695" s="121"/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  <c r="R695" s="121"/>
      <c r="U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</row>
    <row r="696" spans="1:50">
      <c r="A696" s="121"/>
      <c r="B696" s="121"/>
      <c r="D696" s="121"/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  <c r="R696" s="121"/>
      <c r="U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</row>
    <row r="697" spans="1:50">
      <c r="A697" s="121"/>
      <c r="B697" s="121"/>
      <c r="D697" s="121"/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</row>
    <row r="698" spans="1:50">
      <c r="A698" s="121"/>
      <c r="B698" s="121"/>
      <c r="D698" s="121"/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</row>
    <row r="699" spans="1:50">
      <c r="A699" s="121"/>
      <c r="B699" s="121"/>
      <c r="D699" s="121"/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</row>
    <row r="700" spans="1:50">
      <c r="A700" s="121"/>
      <c r="B700" s="121"/>
      <c r="D700" s="121"/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</row>
    <row r="701" spans="1:50">
      <c r="A701" s="121"/>
      <c r="B701" s="121"/>
      <c r="D701" s="121"/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</row>
    <row r="702" spans="1:50">
      <c r="A702" s="121"/>
      <c r="B702" s="121"/>
      <c r="D702" s="121"/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</row>
    <row r="703" spans="1:50">
      <c r="A703" s="121"/>
      <c r="B703" s="121"/>
      <c r="D703" s="121"/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</row>
    <row r="704" spans="1:50">
      <c r="A704" s="121"/>
      <c r="B704" s="121"/>
      <c r="D704" s="121"/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</row>
    <row r="705" spans="1:50">
      <c r="A705" s="121"/>
      <c r="B705" s="121"/>
      <c r="D705" s="121"/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</row>
    <row r="706" spans="1:50">
      <c r="A706" s="121"/>
      <c r="B706" s="121"/>
      <c r="D706" s="121"/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</row>
    <row r="707" spans="1:50">
      <c r="A707" s="121"/>
      <c r="B707" s="121"/>
      <c r="D707" s="121"/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</row>
    <row r="708" spans="1:50">
      <c r="A708" s="121"/>
      <c r="B708" s="121"/>
      <c r="D708" s="121"/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</row>
    <row r="709" spans="1:50">
      <c r="A709" s="121"/>
      <c r="B709" s="121"/>
      <c r="D709" s="121"/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</row>
    <row r="710" spans="1:50">
      <c r="A710" s="121"/>
      <c r="B710" s="121"/>
      <c r="D710" s="121"/>
      <c r="J710" s="191"/>
      <c r="K710" s="191"/>
      <c r="L710" s="191"/>
      <c r="M710" s="191"/>
      <c r="N710" s="144"/>
      <c r="O710" s="191"/>
      <c r="P710" s="88"/>
      <c r="Q710" s="19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</row>
    <row r="711" spans="1:50" ht="13.5">
      <c r="A711" s="121"/>
      <c r="B711" s="121"/>
      <c r="D711" s="121"/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O12:O18 O23 O29 O31:O35">
    <cfRule type="containsText" dxfId="188" priority="7" operator="containsText" text="ERROR">
      <formula>NOT(ISERROR(SEARCH("ERROR",O12)))</formula>
    </cfRule>
  </conditionalFormatting>
  <conditionalFormatting sqref="F38">
    <cfRule type="containsText" dxfId="187" priority="10" operator="containsText" text="ERROR">
      <formula>NOT(ISERROR(SEARCH("ERROR",F38)))</formula>
    </cfRule>
  </conditionalFormatting>
  <conditionalFormatting sqref="J38">
    <cfRule type="containsText" dxfId="186" priority="9" operator="containsText" text="ERROR">
      <formula>NOT(ISERROR(SEARCH("ERROR",J38)))</formula>
    </cfRule>
  </conditionalFormatting>
  <conditionalFormatting sqref="T14">
    <cfRule type="containsText" dxfId="185" priority="8" operator="containsText" text="ERROR">
      <formula>NOT(ISERROR(SEARCH("ERROR",T14)))</formula>
    </cfRule>
  </conditionalFormatting>
  <conditionalFormatting sqref="O36">
    <cfRule type="containsText" dxfId="184" priority="6" operator="containsText" text="ERROR">
      <formula>NOT(ISERROR(SEARCH("ERROR",O36)))</formula>
    </cfRule>
  </conditionalFormatting>
  <conditionalFormatting sqref="O9">
    <cfRule type="containsText" dxfId="183" priority="4" operator="containsText" text="ERROR">
      <formula>NOT(ISERROR(SEARCH("ERROR",O9)))</formula>
    </cfRule>
  </conditionalFormatting>
  <conditionalFormatting sqref="O19:O22">
    <cfRule type="containsText" dxfId="182" priority="3" operator="containsText" text="ERROR">
      <formula>NOT(ISERROR(SEARCH("ERROR",O19)))</formula>
    </cfRule>
  </conditionalFormatting>
  <conditionalFormatting sqref="O24:O28">
    <cfRule type="containsText" dxfId="181" priority="2" operator="containsText" text="ERROR">
      <formula>NOT(ISERROR(SEARCH("ERROR",O24)))</formula>
    </cfRule>
  </conditionalFormatting>
  <conditionalFormatting sqref="O30">
    <cfRule type="containsText" dxfId="180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zoomScaleNormal="100" workbookViewId="0">
      <selection activeCell="E35" sqref="E35:E36"/>
    </sheetView>
  </sheetViews>
  <sheetFormatPr defaultColWidth="11.54296875" defaultRowHeight="10"/>
  <cols>
    <col min="1" max="1" width="8.7265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79" priority="10" operator="containsText" text="ERROR">
      <formula>NOT(ISERROR(SEARCH("ERROR",F38)))</formula>
    </cfRule>
  </conditionalFormatting>
  <conditionalFormatting sqref="J38">
    <cfRule type="containsText" dxfId="178" priority="9" operator="containsText" text="ERROR">
      <formula>NOT(ISERROR(SEARCH("ERROR",J38)))</formula>
    </cfRule>
  </conditionalFormatting>
  <conditionalFormatting sqref="T14">
    <cfRule type="containsText" dxfId="177" priority="8" operator="containsText" text="ERROR">
      <formula>NOT(ISERROR(SEARCH("ERROR",T14)))</formula>
    </cfRule>
  </conditionalFormatting>
  <conditionalFormatting sqref="O12:O18 O23 O29 O31:O35">
    <cfRule type="containsText" dxfId="176" priority="7" operator="containsText" text="ERROR">
      <formula>NOT(ISERROR(SEARCH("ERROR",O12)))</formula>
    </cfRule>
  </conditionalFormatting>
  <conditionalFormatting sqref="O36">
    <cfRule type="containsText" dxfId="175" priority="6" operator="containsText" text="ERROR">
      <formula>NOT(ISERROR(SEARCH("ERROR",O36)))</formula>
    </cfRule>
  </conditionalFormatting>
  <conditionalFormatting sqref="O9">
    <cfRule type="containsText" dxfId="174" priority="4" operator="containsText" text="ERROR">
      <formula>NOT(ISERROR(SEARCH("ERROR",O9)))</formula>
    </cfRule>
  </conditionalFormatting>
  <conditionalFormatting sqref="O19:O22">
    <cfRule type="containsText" dxfId="173" priority="3" operator="containsText" text="ERROR">
      <formula>NOT(ISERROR(SEARCH("ERROR",O19)))</formula>
    </cfRule>
  </conditionalFormatting>
  <conditionalFormatting sqref="O24:O28">
    <cfRule type="containsText" dxfId="172" priority="2" operator="containsText" text="ERROR">
      <formula>NOT(ISERROR(SEARCH("ERROR",O24)))</formula>
    </cfRule>
  </conditionalFormatting>
  <conditionalFormatting sqref="O30">
    <cfRule type="containsText" dxfId="171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3" zoomScaleNormal="100" workbookViewId="0">
      <selection activeCell="E35" sqref="E35:E36"/>
    </sheetView>
  </sheetViews>
  <sheetFormatPr defaultColWidth="11.54296875" defaultRowHeight="10"/>
  <cols>
    <col min="1" max="1" width="6.4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70" priority="10" operator="containsText" text="ERROR">
      <formula>NOT(ISERROR(SEARCH("ERROR",F38)))</formula>
    </cfRule>
  </conditionalFormatting>
  <conditionalFormatting sqref="J38">
    <cfRule type="containsText" dxfId="169" priority="9" operator="containsText" text="ERROR">
      <formula>NOT(ISERROR(SEARCH("ERROR",J38)))</formula>
    </cfRule>
  </conditionalFormatting>
  <conditionalFormatting sqref="T14">
    <cfRule type="containsText" dxfId="168" priority="8" operator="containsText" text="ERROR">
      <formula>NOT(ISERROR(SEARCH("ERROR",T14)))</formula>
    </cfRule>
  </conditionalFormatting>
  <conditionalFormatting sqref="O12:O18 O23 O29 O31:O35">
    <cfRule type="containsText" dxfId="167" priority="7" operator="containsText" text="ERROR">
      <formula>NOT(ISERROR(SEARCH("ERROR",O12)))</formula>
    </cfRule>
  </conditionalFormatting>
  <conditionalFormatting sqref="O36">
    <cfRule type="containsText" dxfId="166" priority="6" operator="containsText" text="ERROR">
      <formula>NOT(ISERROR(SEARCH("ERROR",O36)))</formula>
    </cfRule>
  </conditionalFormatting>
  <conditionalFormatting sqref="O9">
    <cfRule type="containsText" dxfId="165" priority="4" operator="containsText" text="ERROR">
      <formula>NOT(ISERROR(SEARCH("ERROR",O9)))</formula>
    </cfRule>
  </conditionalFormatting>
  <conditionalFormatting sqref="O19:O22">
    <cfRule type="containsText" dxfId="164" priority="3" operator="containsText" text="ERROR">
      <formula>NOT(ISERROR(SEARCH("ERROR",O19)))</formula>
    </cfRule>
  </conditionalFormatting>
  <conditionalFormatting sqref="O24:O28">
    <cfRule type="containsText" dxfId="163" priority="2" operator="containsText" text="ERROR">
      <formula>NOT(ISERROR(SEARCH("ERROR",O24)))</formula>
    </cfRule>
  </conditionalFormatting>
  <conditionalFormatting sqref="O30">
    <cfRule type="containsText" dxfId="162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5"/>
  <sheetViews>
    <sheetView showGridLines="0" topLeftCell="A16" zoomScaleNormal="100" workbookViewId="0">
      <selection activeCell="E35" sqref="E35:E36"/>
    </sheetView>
  </sheetViews>
  <sheetFormatPr defaultColWidth="11.54296875" defaultRowHeight="10"/>
  <cols>
    <col min="1" max="1" width="5.7265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2.26953125" style="121" bestFit="1" customWidth="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171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/>
      <c r="P31" s="48" t="str">
        <f t="shared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7"/>
      <c r="J42" s="221"/>
      <c r="K42" s="221"/>
      <c r="L42" s="221"/>
      <c r="M42" s="221"/>
      <c r="N42" s="144"/>
      <c r="O42" s="88"/>
      <c r="P42" s="128"/>
      <c r="Q42" s="93"/>
    </row>
    <row r="43" spans="1:65">
      <c r="E43" s="88"/>
      <c r="F43" s="128"/>
      <c r="G43" s="177"/>
      <c r="J43" s="221"/>
      <c r="K43" s="221"/>
      <c r="L43" s="221"/>
      <c r="M43" s="221"/>
      <c r="N43" s="144"/>
      <c r="O43" s="88"/>
      <c r="P43" s="128"/>
      <c r="Q43" s="93"/>
    </row>
    <row r="44" spans="1:65">
      <c r="E44" s="88"/>
      <c r="F44" s="128"/>
      <c r="G44" s="177"/>
      <c r="J44" s="221"/>
      <c r="K44" s="221"/>
      <c r="L44" s="221"/>
      <c r="M44" s="221"/>
      <c r="N44" s="144"/>
      <c r="O44" s="88"/>
      <c r="P44" s="128"/>
      <c r="Q44" s="93"/>
    </row>
    <row r="45" spans="1:65">
      <c r="E45" s="88"/>
      <c r="F45" s="128"/>
      <c r="G45" s="177"/>
      <c r="J45" s="221"/>
      <c r="K45" s="221"/>
      <c r="L45" s="221"/>
      <c r="M45" s="221"/>
      <c r="N45" s="144"/>
      <c r="O45" s="88"/>
      <c r="P45" s="128"/>
      <c r="Q45" s="93"/>
    </row>
    <row r="46" spans="1:65">
      <c r="E46" s="88"/>
      <c r="F46" s="128"/>
      <c r="G46" s="136"/>
      <c r="J46" s="221"/>
      <c r="K46" s="221"/>
      <c r="L46" s="221"/>
      <c r="M46" s="221"/>
      <c r="N46" s="144"/>
      <c r="O46" s="88"/>
      <c r="P46" s="128"/>
      <c r="Q46" s="93"/>
    </row>
    <row r="47" spans="1:65">
      <c r="E47" s="88"/>
      <c r="F47" s="128"/>
      <c r="G47" s="93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  <row r="713" spans="5:17">
      <c r="G713" s="121">
        <v>-1350000</v>
      </c>
    </row>
    <row r="714" spans="5:17">
      <c r="G714" s="121">
        <v>-222928846</v>
      </c>
    </row>
    <row r="715" spans="5:17">
      <c r="G715" s="121">
        <v>-562000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61" priority="10" operator="containsText" text="ERROR">
      <formula>NOT(ISERROR(SEARCH("ERROR",F38)))</formula>
    </cfRule>
  </conditionalFormatting>
  <conditionalFormatting sqref="J38">
    <cfRule type="containsText" dxfId="160" priority="9" operator="containsText" text="ERROR">
      <formula>NOT(ISERROR(SEARCH("ERROR",J38)))</formula>
    </cfRule>
  </conditionalFormatting>
  <conditionalFormatting sqref="T14">
    <cfRule type="containsText" dxfId="159" priority="8" operator="containsText" text="ERROR">
      <formula>NOT(ISERROR(SEARCH("ERROR",T14)))</formula>
    </cfRule>
  </conditionalFormatting>
  <conditionalFormatting sqref="O12:O18 O23 O29 O31:O35">
    <cfRule type="containsText" dxfId="158" priority="7" operator="containsText" text="ERROR">
      <formula>NOT(ISERROR(SEARCH("ERROR",O12)))</formula>
    </cfRule>
  </conditionalFormatting>
  <conditionalFormatting sqref="O36">
    <cfRule type="containsText" dxfId="157" priority="6" operator="containsText" text="ERROR">
      <formula>NOT(ISERROR(SEARCH("ERROR",O36)))</formula>
    </cfRule>
  </conditionalFormatting>
  <conditionalFormatting sqref="O9">
    <cfRule type="containsText" dxfId="156" priority="4" operator="containsText" text="ERROR">
      <formula>NOT(ISERROR(SEARCH("ERROR",O9)))</formula>
    </cfRule>
  </conditionalFormatting>
  <conditionalFormatting sqref="O19:O22">
    <cfRule type="containsText" dxfId="155" priority="3" operator="containsText" text="ERROR">
      <formula>NOT(ISERROR(SEARCH("ERROR",O19)))</formula>
    </cfRule>
  </conditionalFormatting>
  <conditionalFormatting sqref="O24:O28">
    <cfRule type="containsText" dxfId="154" priority="2" operator="containsText" text="ERROR">
      <formula>NOT(ISERROR(SEARCH("ERROR",O24)))</formula>
    </cfRule>
  </conditionalFormatting>
  <conditionalFormatting sqref="O30">
    <cfRule type="containsText" dxfId="153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0" zoomScaleNormal="100" workbookViewId="0">
      <selection activeCell="E35" sqref="E35:E36"/>
    </sheetView>
  </sheetViews>
  <sheetFormatPr defaultColWidth="11.54296875" defaultRowHeight="10"/>
  <cols>
    <col min="1" max="1" width="5.542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172</v>
      </c>
      <c r="F3" s="121"/>
      <c r="J3" s="17" t="s">
        <v>47</v>
      </c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52" priority="10" operator="containsText" text="ERROR">
      <formula>NOT(ISERROR(SEARCH("ERROR",F38)))</formula>
    </cfRule>
  </conditionalFormatting>
  <conditionalFormatting sqref="J38">
    <cfRule type="containsText" dxfId="151" priority="9" operator="containsText" text="ERROR">
      <formula>NOT(ISERROR(SEARCH("ERROR",J38)))</formula>
    </cfRule>
  </conditionalFormatting>
  <conditionalFormatting sqref="T14">
    <cfRule type="containsText" dxfId="150" priority="8" operator="containsText" text="ERROR">
      <formula>NOT(ISERROR(SEARCH("ERROR",T14)))</formula>
    </cfRule>
  </conditionalFormatting>
  <conditionalFormatting sqref="O12:O18 O23 O29 O31:O35">
    <cfRule type="containsText" dxfId="149" priority="7" operator="containsText" text="ERROR">
      <formula>NOT(ISERROR(SEARCH("ERROR",O12)))</formula>
    </cfRule>
  </conditionalFormatting>
  <conditionalFormatting sqref="O36">
    <cfRule type="containsText" dxfId="148" priority="6" operator="containsText" text="ERROR">
      <formula>NOT(ISERROR(SEARCH("ERROR",O36)))</formula>
    </cfRule>
  </conditionalFormatting>
  <conditionalFormatting sqref="O9">
    <cfRule type="containsText" dxfId="147" priority="4" operator="containsText" text="ERROR">
      <formula>NOT(ISERROR(SEARCH("ERROR",O9)))</formula>
    </cfRule>
  </conditionalFormatting>
  <conditionalFormatting sqref="O19:O22">
    <cfRule type="containsText" dxfId="146" priority="3" operator="containsText" text="ERROR">
      <formula>NOT(ISERROR(SEARCH("ERROR",O19)))</formula>
    </cfRule>
  </conditionalFormatting>
  <conditionalFormatting sqref="O24:O28">
    <cfRule type="containsText" dxfId="145" priority="2" operator="containsText" text="ERROR">
      <formula>NOT(ISERROR(SEARCH("ERROR",O24)))</formula>
    </cfRule>
  </conditionalFormatting>
  <conditionalFormatting sqref="O30">
    <cfRule type="containsText" dxfId="144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4" zoomScaleNormal="100" workbookViewId="0">
      <selection activeCell="E35" sqref="E35:E36"/>
    </sheetView>
  </sheetViews>
  <sheetFormatPr defaultColWidth="11.54296875" defaultRowHeight="10"/>
  <cols>
    <col min="1" max="1" width="32.26953125" style="117" bestFit="1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I1" s="80"/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173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43" priority="10" operator="containsText" text="ERROR">
      <formula>NOT(ISERROR(SEARCH("ERROR",F38)))</formula>
    </cfRule>
  </conditionalFormatting>
  <conditionalFormatting sqref="J38">
    <cfRule type="containsText" dxfId="142" priority="9" operator="containsText" text="ERROR">
      <formula>NOT(ISERROR(SEARCH("ERROR",J38)))</formula>
    </cfRule>
  </conditionalFormatting>
  <conditionalFormatting sqref="T14">
    <cfRule type="containsText" dxfId="141" priority="8" operator="containsText" text="ERROR">
      <formula>NOT(ISERROR(SEARCH("ERROR",T14)))</formula>
    </cfRule>
  </conditionalFormatting>
  <conditionalFormatting sqref="O12:O18 O23 O29 O31:O35">
    <cfRule type="containsText" dxfId="140" priority="7" operator="containsText" text="ERROR">
      <formula>NOT(ISERROR(SEARCH("ERROR",O12)))</formula>
    </cfRule>
  </conditionalFormatting>
  <conditionalFormatting sqref="O36">
    <cfRule type="containsText" dxfId="139" priority="6" operator="containsText" text="ERROR">
      <formula>NOT(ISERROR(SEARCH("ERROR",O36)))</formula>
    </cfRule>
  </conditionalFormatting>
  <conditionalFormatting sqref="O9">
    <cfRule type="containsText" dxfId="138" priority="4" operator="containsText" text="ERROR">
      <formula>NOT(ISERROR(SEARCH("ERROR",O9)))</formula>
    </cfRule>
  </conditionalFormatting>
  <conditionalFormatting sqref="O19:O22">
    <cfRule type="containsText" dxfId="137" priority="3" operator="containsText" text="ERROR">
      <formula>NOT(ISERROR(SEARCH("ERROR",O19)))</formula>
    </cfRule>
  </conditionalFormatting>
  <conditionalFormatting sqref="O24:O28">
    <cfRule type="containsText" dxfId="136" priority="2" operator="containsText" text="ERROR">
      <formula>NOT(ISERROR(SEARCH("ERROR",O24)))</formula>
    </cfRule>
  </conditionalFormatting>
  <conditionalFormatting sqref="O30">
    <cfRule type="containsText" dxfId="135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A16" zoomScaleNormal="100" workbookViewId="0">
      <selection activeCell="E35" sqref="E35:E36"/>
    </sheetView>
  </sheetViews>
  <sheetFormatPr defaultColWidth="11.54296875" defaultRowHeight="10"/>
  <cols>
    <col min="1" max="1" width="4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66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2" customHeight="1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63">
        <f>+F37-G711</f>
        <v>0</v>
      </c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34" priority="10" operator="containsText" text="ERROR">
      <formula>NOT(ISERROR(SEARCH("ERROR",F38)))</formula>
    </cfRule>
  </conditionalFormatting>
  <conditionalFormatting sqref="J38">
    <cfRule type="containsText" dxfId="133" priority="9" operator="containsText" text="ERROR">
      <formula>NOT(ISERROR(SEARCH("ERROR",J38)))</formula>
    </cfRule>
  </conditionalFormatting>
  <conditionalFormatting sqref="T14">
    <cfRule type="containsText" dxfId="132" priority="8" operator="containsText" text="ERROR">
      <formula>NOT(ISERROR(SEARCH("ERROR",T14)))</formula>
    </cfRule>
  </conditionalFormatting>
  <conditionalFormatting sqref="O12:O18 O23 O29 O31:O35">
    <cfRule type="containsText" dxfId="131" priority="7" operator="containsText" text="ERROR">
      <formula>NOT(ISERROR(SEARCH("ERROR",O12)))</formula>
    </cfRule>
  </conditionalFormatting>
  <conditionalFormatting sqref="O36">
    <cfRule type="containsText" dxfId="130" priority="6" operator="containsText" text="ERROR">
      <formula>NOT(ISERROR(SEARCH("ERROR",O36)))</formula>
    </cfRule>
  </conditionalFormatting>
  <conditionalFormatting sqref="O9">
    <cfRule type="containsText" dxfId="129" priority="4" operator="containsText" text="ERROR">
      <formula>NOT(ISERROR(SEARCH("ERROR",O9)))</formula>
    </cfRule>
  </conditionalFormatting>
  <conditionalFormatting sqref="O19:O22">
    <cfRule type="containsText" dxfId="128" priority="3" operator="containsText" text="ERROR">
      <formula>NOT(ISERROR(SEARCH("ERROR",O19)))</formula>
    </cfRule>
  </conditionalFormatting>
  <conditionalFormatting sqref="O24:O28">
    <cfRule type="containsText" dxfId="127" priority="2" operator="containsText" text="ERROR">
      <formula>NOT(ISERROR(SEARCH("ERROR",O24)))</formula>
    </cfRule>
  </conditionalFormatting>
  <conditionalFormatting sqref="O30">
    <cfRule type="containsText" dxfId="126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M711"/>
  <sheetViews>
    <sheetView showGridLines="0" topLeftCell="A13" zoomScaleNormal="100" workbookViewId="0">
      <selection activeCell="E35" sqref="E35:E36"/>
    </sheetView>
  </sheetViews>
  <sheetFormatPr defaultColWidth="11.54296875" defaultRowHeight="10"/>
  <cols>
    <col min="1" max="1" width="6.7265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131"/>
      <c r="F42" s="132"/>
      <c r="G42" s="176"/>
      <c r="J42" s="221"/>
      <c r="K42" s="221"/>
      <c r="L42" s="221"/>
      <c r="M42" s="221"/>
      <c r="N42" s="144"/>
      <c r="O42" s="131"/>
      <c r="P42" s="132"/>
      <c r="Q42" s="93"/>
    </row>
    <row r="43" spans="1:65">
      <c r="E43" s="131"/>
      <c r="F43" s="132"/>
      <c r="G43" s="176"/>
      <c r="J43" s="221"/>
      <c r="K43" s="221"/>
      <c r="L43" s="221"/>
      <c r="M43" s="221"/>
      <c r="N43" s="144"/>
      <c r="O43" s="131"/>
      <c r="P43" s="132"/>
      <c r="Q43" s="93"/>
    </row>
    <row r="44" spans="1:65">
      <c r="E44" s="131"/>
      <c r="F44" s="132"/>
      <c r="G44" s="176"/>
      <c r="J44" s="221"/>
      <c r="K44" s="221"/>
      <c r="L44" s="221"/>
      <c r="M44" s="221"/>
      <c r="N44" s="144"/>
      <c r="O44" s="131"/>
      <c r="P44" s="132"/>
      <c r="Q44" s="93"/>
    </row>
    <row r="45" spans="1:65">
      <c r="E45" s="131"/>
      <c r="F45" s="132"/>
      <c r="G45" s="176"/>
      <c r="J45" s="221"/>
      <c r="K45" s="221"/>
      <c r="L45" s="221"/>
      <c r="M45" s="221"/>
      <c r="N45" s="144"/>
      <c r="O45" s="131"/>
      <c r="P45" s="132"/>
      <c r="Q45" s="93"/>
    </row>
    <row r="46" spans="1:65">
      <c r="E46" s="131"/>
      <c r="F46" s="132"/>
      <c r="G46" s="93"/>
      <c r="J46" s="221"/>
      <c r="K46" s="221"/>
      <c r="L46" s="221"/>
      <c r="M46" s="221"/>
      <c r="N46" s="144"/>
      <c r="O46" s="131"/>
      <c r="P46" s="132"/>
      <c r="Q46" s="93"/>
    </row>
    <row r="47" spans="1:65">
      <c r="E47" s="131"/>
      <c r="F47" s="132"/>
      <c r="G47" s="93"/>
      <c r="J47" s="221"/>
      <c r="K47" s="221"/>
      <c r="L47" s="221"/>
      <c r="M47" s="221"/>
      <c r="N47" s="144"/>
      <c r="O47" s="131"/>
      <c r="P47" s="132"/>
      <c r="Q47" s="93"/>
    </row>
    <row r="48" spans="1:65">
      <c r="E48" s="131"/>
      <c r="F48" s="132"/>
      <c r="G48" s="93"/>
      <c r="J48" s="221"/>
      <c r="K48" s="221"/>
      <c r="L48" s="221"/>
      <c r="M48" s="221"/>
      <c r="N48" s="144"/>
      <c r="O48" s="131"/>
      <c r="P48" s="132"/>
      <c r="Q48" s="93"/>
    </row>
    <row r="49" spans="5:17">
      <c r="E49" s="131"/>
      <c r="F49" s="132"/>
      <c r="G49" s="93"/>
      <c r="J49" s="221"/>
      <c r="K49" s="221"/>
      <c r="L49" s="221"/>
      <c r="M49" s="221"/>
      <c r="N49" s="144"/>
      <c r="O49" s="131"/>
      <c r="P49" s="132"/>
      <c r="Q49" s="93"/>
    </row>
    <row r="50" spans="5:17">
      <c r="E50" s="131"/>
      <c r="F50" s="132"/>
      <c r="G50" s="93"/>
      <c r="J50" s="221"/>
      <c r="K50" s="221"/>
      <c r="L50" s="221"/>
      <c r="M50" s="221"/>
      <c r="N50" s="144"/>
      <c r="O50" s="131"/>
      <c r="P50" s="132"/>
      <c r="Q50" s="93"/>
    </row>
    <row r="51" spans="5:17">
      <c r="E51" s="131"/>
      <c r="F51" s="132"/>
      <c r="G51" s="93"/>
      <c r="J51" s="221"/>
      <c r="K51" s="221"/>
      <c r="L51" s="221"/>
      <c r="M51" s="221"/>
      <c r="N51" s="144"/>
      <c r="O51" s="131"/>
      <c r="P51" s="132"/>
      <c r="Q51" s="93"/>
    </row>
    <row r="52" spans="5:17">
      <c r="E52" s="131"/>
      <c r="F52" s="132"/>
      <c r="G52" s="93"/>
      <c r="J52" s="221"/>
      <c r="K52" s="221"/>
      <c r="L52" s="221"/>
      <c r="M52" s="221"/>
      <c r="N52" s="144"/>
      <c r="O52" s="131"/>
      <c r="P52" s="132"/>
      <c r="Q52" s="93"/>
    </row>
    <row r="53" spans="5:17">
      <c r="E53" s="131"/>
      <c r="F53" s="132"/>
      <c r="G53" s="93"/>
      <c r="J53" s="221"/>
      <c r="K53" s="221"/>
      <c r="L53" s="221"/>
      <c r="M53" s="221"/>
      <c r="N53" s="144"/>
      <c r="O53" s="131"/>
      <c r="P53" s="132"/>
      <c r="Q53" s="93"/>
    </row>
    <row r="54" spans="5:17">
      <c r="E54" s="131"/>
      <c r="F54" s="132"/>
      <c r="G54" s="93"/>
      <c r="J54" s="221"/>
      <c r="K54" s="221"/>
      <c r="L54" s="221"/>
      <c r="M54" s="221"/>
      <c r="N54" s="144"/>
      <c r="O54" s="131"/>
      <c r="P54" s="132"/>
      <c r="Q54" s="93"/>
    </row>
    <row r="55" spans="5:17">
      <c r="E55" s="131"/>
      <c r="F55" s="132"/>
      <c r="G55" s="93"/>
      <c r="J55" s="221"/>
      <c r="K55" s="221"/>
      <c r="L55" s="221"/>
      <c r="M55" s="221"/>
      <c r="N55" s="144"/>
      <c r="O55" s="131"/>
      <c r="P55" s="132"/>
      <c r="Q55" s="93"/>
    </row>
    <row r="56" spans="5:17">
      <c r="E56" s="131"/>
      <c r="F56" s="132"/>
      <c r="G56" s="93"/>
      <c r="J56" s="221"/>
      <c r="K56" s="221"/>
      <c r="L56" s="221"/>
      <c r="M56" s="221"/>
      <c r="N56" s="144"/>
      <c r="O56" s="131"/>
      <c r="P56" s="132"/>
      <c r="Q56" s="93"/>
    </row>
    <row r="57" spans="5:17">
      <c r="E57" s="131"/>
      <c r="F57" s="132"/>
      <c r="G57" s="93"/>
      <c r="J57" s="221"/>
      <c r="K57" s="221"/>
      <c r="L57" s="221"/>
      <c r="M57" s="221"/>
      <c r="N57" s="144"/>
      <c r="O57" s="131"/>
      <c r="P57" s="132"/>
      <c r="Q57" s="93"/>
    </row>
    <row r="58" spans="5:17">
      <c r="E58" s="131"/>
      <c r="F58" s="132"/>
      <c r="G58" s="93"/>
      <c r="J58" s="221"/>
      <c r="K58" s="221"/>
      <c r="L58" s="221"/>
      <c r="M58" s="221"/>
      <c r="N58" s="144"/>
      <c r="O58" s="131"/>
      <c r="P58" s="132"/>
      <c r="Q58" s="93"/>
    </row>
    <row r="59" spans="5:17">
      <c r="E59" s="131"/>
      <c r="F59" s="132"/>
      <c r="G59" s="135"/>
      <c r="J59" s="221"/>
      <c r="K59" s="221"/>
      <c r="L59" s="221"/>
      <c r="M59" s="221"/>
      <c r="N59" s="144"/>
      <c r="O59" s="131"/>
      <c r="P59" s="132"/>
      <c r="Q59" s="135"/>
    </row>
    <row r="60" spans="5:17">
      <c r="E60" s="131"/>
      <c r="F60" s="132"/>
      <c r="G60" s="93"/>
      <c r="J60" s="221"/>
      <c r="K60" s="221"/>
      <c r="L60" s="221"/>
      <c r="M60" s="221"/>
      <c r="N60" s="144"/>
      <c r="O60" s="131"/>
      <c r="P60" s="132"/>
      <c r="Q60" s="93"/>
    </row>
    <row r="61" spans="5:17">
      <c r="E61" s="131"/>
      <c r="F61" s="132"/>
      <c r="G61" s="93"/>
      <c r="J61" s="221"/>
      <c r="K61" s="221"/>
      <c r="L61" s="221"/>
      <c r="M61" s="221"/>
      <c r="N61" s="144"/>
      <c r="O61" s="131"/>
      <c r="P61" s="132"/>
      <c r="Q61" s="93"/>
    </row>
    <row r="62" spans="5:17">
      <c r="E62" s="131"/>
      <c r="F62" s="132"/>
      <c r="G62" s="93"/>
      <c r="J62" s="191"/>
      <c r="K62" s="191"/>
      <c r="L62" s="191"/>
      <c r="M62" s="191"/>
      <c r="N62" s="144"/>
      <c r="O62" s="131"/>
      <c r="P62" s="132"/>
      <c r="Q62" s="93"/>
    </row>
    <row r="63" spans="5:17">
      <c r="E63" s="131"/>
      <c r="F63" s="132"/>
      <c r="G63" s="93"/>
      <c r="J63" s="191"/>
      <c r="K63" s="191"/>
      <c r="L63" s="191"/>
      <c r="M63" s="191"/>
      <c r="N63" s="144"/>
      <c r="O63" s="131"/>
      <c r="P63" s="132"/>
      <c r="Q63" s="93"/>
    </row>
    <row r="64" spans="5:17">
      <c r="E64" s="131"/>
      <c r="F64" s="132"/>
      <c r="G64" s="93"/>
      <c r="J64" s="191"/>
      <c r="K64" s="191"/>
      <c r="L64" s="191"/>
      <c r="M64" s="191"/>
      <c r="N64" s="144"/>
      <c r="O64" s="131"/>
      <c r="P64" s="132"/>
      <c r="Q64" s="93"/>
    </row>
    <row r="65" spans="5:17">
      <c r="E65" s="131"/>
      <c r="F65" s="132"/>
      <c r="G65" s="93"/>
      <c r="J65" s="191"/>
      <c r="K65" s="191"/>
      <c r="L65" s="191"/>
      <c r="M65" s="191"/>
      <c r="N65" s="144"/>
      <c r="O65" s="131"/>
      <c r="P65" s="132"/>
      <c r="Q65" s="93"/>
    </row>
    <row r="66" spans="5:17">
      <c r="E66" s="131"/>
      <c r="F66" s="132"/>
      <c r="G66" s="93"/>
      <c r="J66" s="221"/>
      <c r="K66" s="221"/>
      <c r="L66" s="221"/>
      <c r="M66" s="221"/>
      <c r="N66" s="144"/>
      <c r="O66" s="131"/>
      <c r="P66" s="132"/>
      <c r="Q66" s="93"/>
    </row>
    <row r="67" spans="5:17">
      <c r="E67" s="131"/>
      <c r="F67" s="132"/>
      <c r="G67" s="93"/>
      <c r="J67" s="221"/>
      <c r="K67" s="221"/>
      <c r="L67" s="221"/>
      <c r="M67" s="221"/>
      <c r="N67" s="144"/>
      <c r="O67" s="131"/>
      <c r="P67" s="132"/>
      <c r="Q67" s="93"/>
    </row>
    <row r="68" spans="5:17">
      <c r="E68" s="131"/>
      <c r="F68" s="132"/>
      <c r="G68" s="93"/>
      <c r="J68" s="221"/>
      <c r="K68" s="221"/>
      <c r="L68" s="221"/>
      <c r="M68" s="221"/>
      <c r="N68" s="144"/>
      <c r="O68" s="131"/>
      <c r="P68" s="132"/>
      <c r="Q68" s="93"/>
    </row>
    <row r="69" spans="5:17">
      <c r="E69" s="131"/>
      <c r="F69" s="132"/>
      <c r="G69" s="93"/>
      <c r="J69" s="221"/>
      <c r="K69" s="221"/>
      <c r="L69" s="221"/>
      <c r="M69" s="221"/>
      <c r="N69" s="144"/>
      <c r="O69" s="131"/>
      <c r="P69" s="132"/>
      <c r="Q69" s="93"/>
    </row>
    <row r="70" spans="5:17">
      <c r="E70" s="131"/>
      <c r="F70" s="132"/>
      <c r="G70" s="93"/>
      <c r="J70" s="221"/>
      <c r="K70" s="221"/>
      <c r="L70" s="221"/>
      <c r="M70" s="221"/>
      <c r="N70" s="144"/>
      <c r="O70" s="131"/>
      <c r="P70" s="132"/>
      <c r="Q70" s="93"/>
    </row>
    <row r="71" spans="5:17">
      <c r="E71" s="131"/>
      <c r="F71" s="132"/>
      <c r="G71" s="93"/>
      <c r="J71" s="221"/>
      <c r="K71" s="221"/>
      <c r="L71" s="221"/>
      <c r="M71" s="221"/>
      <c r="N71" s="144"/>
      <c r="O71" s="131"/>
      <c r="P71" s="132"/>
      <c r="Q71" s="93"/>
    </row>
    <row r="72" spans="5:17">
      <c r="E72" s="131"/>
      <c r="F72" s="132"/>
      <c r="G72" s="93"/>
      <c r="J72" s="221"/>
      <c r="K72" s="221"/>
      <c r="L72" s="221"/>
      <c r="M72" s="221"/>
      <c r="N72" s="144"/>
      <c r="O72" s="131"/>
      <c r="P72" s="132"/>
      <c r="Q72" s="93"/>
    </row>
    <row r="73" spans="5:17">
      <c r="E73" s="131"/>
      <c r="F73" s="132"/>
      <c r="G73" s="93"/>
      <c r="J73" s="221"/>
      <c r="K73" s="221"/>
      <c r="L73" s="221"/>
      <c r="M73" s="221"/>
      <c r="N73" s="144"/>
      <c r="O73" s="131"/>
      <c r="P73" s="132"/>
      <c r="Q73" s="93"/>
    </row>
    <row r="74" spans="5:17">
      <c r="E74" s="131"/>
      <c r="F74" s="132"/>
      <c r="G74" s="93"/>
      <c r="J74" s="221"/>
      <c r="K74" s="221"/>
      <c r="L74" s="221"/>
      <c r="M74" s="221"/>
      <c r="N74" s="144"/>
      <c r="O74" s="131"/>
      <c r="P74" s="132"/>
      <c r="Q74" s="93"/>
    </row>
    <row r="75" spans="5:17">
      <c r="E75" s="131"/>
      <c r="F75" s="132"/>
      <c r="G75" s="93"/>
      <c r="J75" s="221"/>
      <c r="K75" s="221"/>
      <c r="L75" s="221"/>
      <c r="M75" s="221"/>
      <c r="N75" s="144"/>
      <c r="O75" s="131"/>
      <c r="P75" s="132"/>
      <c r="Q75" s="93"/>
    </row>
    <row r="76" spans="5:17">
      <c r="E76" s="131"/>
      <c r="F76" s="132"/>
      <c r="G76" s="93"/>
      <c r="J76" s="221"/>
      <c r="K76" s="221"/>
      <c r="L76" s="221"/>
      <c r="M76" s="221"/>
      <c r="N76" s="144"/>
      <c r="O76" s="131"/>
      <c r="P76" s="132"/>
      <c r="Q76" s="93"/>
    </row>
    <row r="77" spans="5:17">
      <c r="E77" s="131"/>
      <c r="F77" s="132"/>
      <c r="G77" s="93"/>
      <c r="J77" s="221"/>
      <c r="K77" s="221"/>
      <c r="L77" s="221"/>
      <c r="M77" s="221"/>
      <c r="N77" s="144"/>
      <c r="O77" s="131"/>
      <c r="P77" s="132"/>
      <c r="Q77" s="93"/>
    </row>
    <row r="78" spans="5:17">
      <c r="E78" s="131"/>
      <c r="F78" s="132"/>
      <c r="G78" s="93"/>
      <c r="J78" s="221"/>
      <c r="K78" s="221"/>
      <c r="L78" s="221"/>
      <c r="M78" s="221"/>
      <c r="N78" s="144"/>
      <c r="O78" s="131"/>
      <c r="P78" s="132"/>
      <c r="Q78" s="93"/>
    </row>
    <row r="79" spans="5:17">
      <c r="E79" s="131"/>
      <c r="F79" s="132"/>
      <c r="G79" s="93"/>
      <c r="J79" s="221"/>
      <c r="K79" s="221"/>
      <c r="L79" s="221"/>
      <c r="M79" s="221"/>
      <c r="N79" s="144"/>
      <c r="O79" s="131"/>
      <c r="P79" s="132"/>
      <c r="Q79" s="93"/>
    </row>
    <row r="80" spans="5:17">
      <c r="E80" s="131"/>
      <c r="F80" s="132"/>
      <c r="G80" s="93"/>
      <c r="J80" s="221"/>
      <c r="K80" s="221"/>
      <c r="L80" s="221"/>
      <c r="M80" s="221"/>
      <c r="N80" s="144"/>
      <c r="O80" s="131"/>
      <c r="P80" s="132"/>
      <c r="Q80" s="93"/>
    </row>
    <row r="81" spans="5:17">
      <c r="E81" s="131"/>
      <c r="F81" s="132"/>
      <c r="G81" s="93"/>
      <c r="J81" s="221"/>
      <c r="K81" s="221"/>
      <c r="L81" s="221"/>
      <c r="M81" s="221"/>
      <c r="N81" s="144"/>
      <c r="O81" s="131"/>
      <c r="P81" s="132"/>
      <c r="Q81" s="93"/>
    </row>
    <row r="82" spans="5:17">
      <c r="E82" s="131"/>
      <c r="F82" s="132"/>
      <c r="G82" s="93"/>
      <c r="J82" s="221"/>
      <c r="K82" s="221"/>
      <c r="L82" s="221"/>
      <c r="M82" s="221"/>
      <c r="N82" s="144"/>
      <c r="O82" s="131"/>
      <c r="P82" s="132"/>
      <c r="Q82" s="93"/>
    </row>
    <row r="83" spans="5:17">
      <c r="E83" s="131"/>
      <c r="F83" s="132"/>
      <c r="G83" s="93"/>
      <c r="J83" s="221"/>
      <c r="K83" s="221"/>
      <c r="L83" s="221"/>
      <c r="M83" s="221"/>
      <c r="N83" s="144"/>
      <c r="O83" s="131"/>
      <c r="P83" s="132"/>
      <c r="Q83" s="93"/>
    </row>
    <row r="84" spans="5:17">
      <c r="E84" s="131"/>
      <c r="F84" s="132"/>
      <c r="G84" s="93"/>
      <c r="J84" s="221"/>
      <c r="K84" s="221"/>
      <c r="L84" s="221"/>
      <c r="M84" s="221"/>
      <c r="N84" s="144"/>
      <c r="O84" s="131"/>
      <c r="P84" s="132"/>
      <c r="Q84" s="93"/>
    </row>
    <row r="85" spans="5:17">
      <c r="E85" s="131"/>
      <c r="F85" s="132"/>
      <c r="G85" s="93"/>
      <c r="J85" s="221"/>
      <c r="K85" s="221"/>
      <c r="L85" s="221"/>
      <c r="M85" s="221"/>
      <c r="N85" s="144"/>
      <c r="O85" s="131"/>
      <c r="P85" s="132"/>
      <c r="Q85" s="93"/>
    </row>
    <row r="86" spans="5:17">
      <c r="E86" s="88"/>
      <c r="F86" s="128"/>
      <c r="G86" s="56"/>
      <c r="J86" s="191"/>
      <c r="K86" s="191"/>
      <c r="L86" s="191"/>
      <c r="M86" s="191"/>
      <c r="N86" s="144"/>
      <c r="O86" s="131"/>
      <c r="P86" s="132"/>
      <c r="Q86" s="93"/>
    </row>
    <row r="87" spans="5:17">
      <c r="E87" s="88"/>
      <c r="F87" s="128"/>
      <c r="G87" s="56"/>
      <c r="J87" s="191"/>
      <c r="K87" s="191"/>
      <c r="L87" s="191"/>
      <c r="M87" s="191"/>
      <c r="N87" s="144"/>
      <c r="O87" s="131"/>
      <c r="P87" s="132"/>
      <c r="Q87" s="93"/>
    </row>
    <row r="88" spans="5:17">
      <c r="E88" s="88"/>
      <c r="F88" s="128"/>
      <c r="G88" s="56"/>
      <c r="J88" s="191"/>
      <c r="K88" s="191"/>
      <c r="L88" s="191"/>
      <c r="M88" s="191"/>
      <c r="N88" s="144"/>
      <c r="O88" s="131"/>
      <c r="P88" s="132"/>
      <c r="Q88" s="93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2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J706:M706"/>
    <mergeCell ref="J707:M707"/>
    <mergeCell ref="J708:M708"/>
    <mergeCell ref="J709:M709"/>
    <mergeCell ref="B11:C11"/>
    <mergeCell ref="B23:C23"/>
    <mergeCell ref="J700:M700"/>
    <mergeCell ref="J701:M701"/>
    <mergeCell ref="J702:M702"/>
    <mergeCell ref="J703:M703"/>
    <mergeCell ref="J704:M704"/>
    <mergeCell ref="J705:M705"/>
    <mergeCell ref="J694:M694"/>
    <mergeCell ref="J695:M695"/>
    <mergeCell ref="J696:M696"/>
    <mergeCell ref="J697:M697"/>
    <mergeCell ref="J698:M698"/>
    <mergeCell ref="J699:M699"/>
    <mergeCell ref="J688:M688"/>
    <mergeCell ref="J689:M689"/>
    <mergeCell ref="J690:M690"/>
    <mergeCell ref="J691:M691"/>
    <mergeCell ref="J692:M692"/>
    <mergeCell ref="J693:M693"/>
    <mergeCell ref="J682:M682"/>
    <mergeCell ref="J683:M683"/>
    <mergeCell ref="J684:M684"/>
    <mergeCell ref="J685:M685"/>
    <mergeCell ref="J686:M686"/>
    <mergeCell ref="J687:M687"/>
    <mergeCell ref="J676:M676"/>
    <mergeCell ref="J677:M677"/>
    <mergeCell ref="J678:M678"/>
    <mergeCell ref="J679:M679"/>
    <mergeCell ref="J680:M680"/>
    <mergeCell ref="J681:M681"/>
    <mergeCell ref="J670:M670"/>
    <mergeCell ref="J671:M671"/>
    <mergeCell ref="J672:M672"/>
    <mergeCell ref="J673:M673"/>
    <mergeCell ref="J674:M674"/>
    <mergeCell ref="J675:M675"/>
    <mergeCell ref="J664:M664"/>
    <mergeCell ref="J665:M665"/>
    <mergeCell ref="J666:M666"/>
    <mergeCell ref="J667:M667"/>
    <mergeCell ref="J668:M668"/>
    <mergeCell ref="J669:M669"/>
    <mergeCell ref="J658:M658"/>
    <mergeCell ref="J659:M659"/>
    <mergeCell ref="J660:M660"/>
    <mergeCell ref="J661:M661"/>
    <mergeCell ref="J662:M662"/>
    <mergeCell ref="J663:M663"/>
    <mergeCell ref="J652:M652"/>
    <mergeCell ref="J653:M653"/>
    <mergeCell ref="J654:M654"/>
    <mergeCell ref="J655:M655"/>
    <mergeCell ref="J656:M656"/>
    <mergeCell ref="J657:M657"/>
    <mergeCell ref="J646:M646"/>
    <mergeCell ref="J647:M647"/>
    <mergeCell ref="J648:M648"/>
    <mergeCell ref="J649:M649"/>
    <mergeCell ref="J650:M650"/>
    <mergeCell ref="J651:M651"/>
    <mergeCell ref="J640:M640"/>
    <mergeCell ref="J641:M641"/>
    <mergeCell ref="J642:M642"/>
    <mergeCell ref="J643:M643"/>
    <mergeCell ref="J644:M644"/>
    <mergeCell ref="J645:M645"/>
    <mergeCell ref="J634:M634"/>
    <mergeCell ref="J635:M635"/>
    <mergeCell ref="J636:M636"/>
    <mergeCell ref="J637:M637"/>
    <mergeCell ref="J638:M638"/>
    <mergeCell ref="J639:M639"/>
    <mergeCell ref="J628:M628"/>
    <mergeCell ref="J629:M629"/>
    <mergeCell ref="J630:M630"/>
    <mergeCell ref="J631:M631"/>
    <mergeCell ref="J632:M632"/>
    <mergeCell ref="J633:M633"/>
    <mergeCell ref="J622:M622"/>
    <mergeCell ref="J623:M623"/>
    <mergeCell ref="J624:M624"/>
    <mergeCell ref="J625:M625"/>
    <mergeCell ref="J626:M626"/>
    <mergeCell ref="J627:M627"/>
    <mergeCell ref="J616:M616"/>
    <mergeCell ref="J617:M617"/>
    <mergeCell ref="J618:M618"/>
    <mergeCell ref="J619:M619"/>
    <mergeCell ref="J620:M620"/>
    <mergeCell ref="J621:M621"/>
    <mergeCell ref="J610:M610"/>
    <mergeCell ref="J611:M611"/>
    <mergeCell ref="J612:M612"/>
    <mergeCell ref="J613:M613"/>
    <mergeCell ref="J614:M614"/>
    <mergeCell ref="J615:M615"/>
    <mergeCell ref="J604:M604"/>
    <mergeCell ref="J605:M605"/>
    <mergeCell ref="J606:M606"/>
    <mergeCell ref="J607:M607"/>
    <mergeCell ref="J608:M608"/>
    <mergeCell ref="J609:M609"/>
    <mergeCell ref="J598:M598"/>
    <mergeCell ref="J599:M599"/>
    <mergeCell ref="J600:M600"/>
    <mergeCell ref="J601:M601"/>
    <mergeCell ref="J602:M602"/>
    <mergeCell ref="J603:M603"/>
    <mergeCell ref="J592:M592"/>
    <mergeCell ref="J593:M593"/>
    <mergeCell ref="J594:M594"/>
    <mergeCell ref="J595:M595"/>
    <mergeCell ref="J596:M596"/>
    <mergeCell ref="J597:M597"/>
    <mergeCell ref="J586:M586"/>
    <mergeCell ref="J587:M587"/>
    <mergeCell ref="J588:M588"/>
    <mergeCell ref="J589:M589"/>
    <mergeCell ref="J590:M590"/>
    <mergeCell ref="J591:M591"/>
    <mergeCell ref="J580:M580"/>
    <mergeCell ref="J581:M581"/>
    <mergeCell ref="J582:M582"/>
    <mergeCell ref="J583:M583"/>
    <mergeCell ref="J584:M584"/>
    <mergeCell ref="J585:M585"/>
    <mergeCell ref="J574:M574"/>
    <mergeCell ref="J575:M575"/>
    <mergeCell ref="J576:M576"/>
    <mergeCell ref="J577:M577"/>
    <mergeCell ref="J578:M578"/>
    <mergeCell ref="J579:M579"/>
    <mergeCell ref="J568:M568"/>
    <mergeCell ref="J569:M569"/>
    <mergeCell ref="J570:M570"/>
    <mergeCell ref="J571:M571"/>
    <mergeCell ref="J572:M572"/>
    <mergeCell ref="J573:M573"/>
    <mergeCell ref="J562:M562"/>
    <mergeCell ref="J563:M563"/>
    <mergeCell ref="J564:M564"/>
    <mergeCell ref="J565:M565"/>
    <mergeCell ref="J566:M566"/>
    <mergeCell ref="J567:M567"/>
    <mergeCell ref="J556:M556"/>
    <mergeCell ref="J557:M557"/>
    <mergeCell ref="J558:M558"/>
    <mergeCell ref="J559:M559"/>
    <mergeCell ref="J560:M560"/>
    <mergeCell ref="J561:M561"/>
    <mergeCell ref="J550:M550"/>
    <mergeCell ref="J551:M551"/>
    <mergeCell ref="J552:M552"/>
    <mergeCell ref="J553:M553"/>
    <mergeCell ref="J554:M554"/>
    <mergeCell ref="J555:M555"/>
    <mergeCell ref="J544:M544"/>
    <mergeCell ref="J545:M545"/>
    <mergeCell ref="J546:M546"/>
    <mergeCell ref="J547:M547"/>
    <mergeCell ref="J548:M548"/>
    <mergeCell ref="J549:M549"/>
    <mergeCell ref="J538:M538"/>
    <mergeCell ref="J539:M539"/>
    <mergeCell ref="J540:M540"/>
    <mergeCell ref="J541:M541"/>
    <mergeCell ref="J542:M542"/>
    <mergeCell ref="J543:M543"/>
    <mergeCell ref="J532:M532"/>
    <mergeCell ref="J533:M533"/>
    <mergeCell ref="J534:M534"/>
    <mergeCell ref="J535:M535"/>
    <mergeCell ref="J536:M536"/>
    <mergeCell ref="J537:M537"/>
    <mergeCell ref="J526:M526"/>
    <mergeCell ref="J527:M527"/>
    <mergeCell ref="J528:M528"/>
    <mergeCell ref="J529:M529"/>
    <mergeCell ref="J530:M530"/>
    <mergeCell ref="J531:M531"/>
    <mergeCell ref="J520:M520"/>
    <mergeCell ref="J521:M521"/>
    <mergeCell ref="J522:M522"/>
    <mergeCell ref="J523:M523"/>
    <mergeCell ref="J524:M524"/>
    <mergeCell ref="J525:M525"/>
    <mergeCell ref="J514:M514"/>
    <mergeCell ref="J515:M515"/>
    <mergeCell ref="J516:M516"/>
    <mergeCell ref="J517:M517"/>
    <mergeCell ref="J518:M518"/>
    <mergeCell ref="J519:M519"/>
    <mergeCell ref="J508:M508"/>
    <mergeCell ref="J509:M509"/>
    <mergeCell ref="J510:M510"/>
    <mergeCell ref="J511:M511"/>
    <mergeCell ref="J512:M512"/>
    <mergeCell ref="J513:M513"/>
    <mergeCell ref="J502:M502"/>
    <mergeCell ref="J503:M503"/>
    <mergeCell ref="J504:M504"/>
    <mergeCell ref="J505:M505"/>
    <mergeCell ref="J506:M506"/>
    <mergeCell ref="J507:M507"/>
    <mergeCell ref="J496:M496"/>
    <mergeCell ref="J497:M497"/>
    <mergeCell ref="J498:M498"/>
    <mergeCell ref="J499:M499"/>
    <mergeCell ref="J500:M500"/>
    <mergeCell ref="J501:M501"/>
    <mergeCell ref="J490:M490"/>
    <mergeCell ref="J491:M491"/>
    <mergeCell ref="J492:M492"/>
    <mergeCell ref="J493:M493"/>
    <mergeCell ref="J494:M494"/>
    <mergeCell ref="J495:M495"/>
    <mergeCell ref="J484:M484"/>
    <mergeCell ref="J485:M485"/>
    <mergeCell ref="J486:M486"/>
    <mergeCell ref="J487:M487"/>
    <mergeCell ref="J488:M488"/>
    <mergeCell ref="J489:M489"/>
    <mergeCell ref="J478:M478"/>
    <mergeCell ref="J479:M479"/>
    <mergeCell ref="J480:M480"/>
    <mergeCell ref="J481:M481"/>
    <mergeCell ref="J482:M482"/>
    <mergeCell ref="J483:M483"/>
    <mergeCell ref="J472:M472"/>
    <mergeCell ref="J473:M473"/>
    <mergeCell ref="J474:M474"/>
    <mergeCell ref="J475:M475"/>
    <mergeCell ref="J476:M476"/>
    <mergeCell ref="J477:M477"/>
    <mergeCell ref="J466:M466"/>
    <mergeCell ref="J467:M467"/>
    <mergeCell ref="J468:M468"/>
    <mergeCell ref="J469:M469"/>
    <mergeCell ref="J470:M470"/>
    <mergeCell ref="J471:M471"/>
    <mergeCell ref="J460:M460"/>
    <mergeCell ref="J461:M461"/>
    <mergeCell ref="J462:M462"/>
    <mergeCell ref="J463:M463"/>
    <mergeCell ref="J464:M464"/>
    <mergeCell ref="J465:M465"/>
    <mergeCell ref="J454:M454"/>
    <mergeCell ref="J455:M455"/>
    <mergeCell ref="J456:M456"/>
    <mergeCell ref="J457:M457"/>
    <mergeCell ref="J458:M458"/>
    <mergeCell ref="J459:M459"/>
    <mergeCell ref="J448:M448"/>
    <mergeCell ref="J449:M449"/>
    <mergeCell ref="J450:M450"/>
    <mergeCell ref="J451:M451"/>
    <mergeCell ref="J452:M452"/>
    <mergeCell ref="J453:M453"/>
    <mergeCell ref="J442:M442"/>
    <mergeCell ref="J443:M443"/>
    <mergeCell ref="J444:M444"/>
    <mergeCell ref="J445:M445"/>
    <mergeCell ref="J446:M446"/>
    <mergeCell ref="J447:M447"/>
    <mergeCell ref="J436:M436"/>
    <mergeCell ref="J437:M437"/>
    <mergeCell ref="J438:M438"/>
    <mergeCell ref="J439:M439"/>
    <mergeCell ref="J440:M440"/>
    <mergeCell ref="J441:M441"/>
    <mergeCell ref="J430:M430"/>
    <mergeCell ref="J431:M431"/>
    <mergeCell ref="J432:M432"/>
    <mergeCell ref="J433:M433"/>
    <mergeCell ref="J434:M434"/>
    <mergeCell ref="J435:M435"/>
    <mergeCell ref="J424:M424"/>
    <mergeCell ref="J425:M425"/>
    <mergeCell ref="J426:M426"/>
    <mergeCell ref="J427:M427"/>
    <mergeCell ref="J428:M428"/>
    <mergeCell ref="J429:M429"/>
    <mergeCell ref="J418:M418"/>
    <mergeCell ref="J419:M419"/>
    <mergeCell ref="J420:M420"/>
    <mergeCell ref="J421:M421"/>
    <mergeCell ref="J422:M422"/>
    <mergeCell ref="J423:M423"/>
    <mergeCell ref="J412:M412"/>
    <mergeCell ref="J413:M413"/>
    <mergeCell ref="J414:M414"/>
    <mergeCell ref="J415:M415"/>
    <mergeCell ref="J416:M416"/>
    <mergeCell ref="J417:M417"/>
    <mergeCell ref="J406:M406"/>
    <mergeCell ref="J407:M407"/>
    <mergeCell ref="J408:M408"/>
    <mergeCell ref="J409:M409"/>
    <mergeCell ref="J410:M410"/>
    <mergeCell ref="J411:M411"/>
    <mergeCell ref="J400:M400"/>
    <mergeCell ref="J401:M401"/>
    <mergeCell ref="J402:M402"/>
    <mergeCell ref="J403:M403"/>
    <mergeCell ref="J404:M404"/>
    <mergeCell ref="J405:M405"/>
    <mergeCell ref="J394:M394"/>
    <mergeCell ref="J395:M395"/>
    <mergeCell ref="J396:M396"/>
    <mergeCell ref="J397:M397"/>
    <mergeCell ref="J398:M398"/>
    <mergeCell ref="J399:M399"/>
    <mergeCell ref="J388:M388"/>
    <mergeCell ref="J389:M389"/>
    <mergeCell ref="J390:M390"/>
    <mergeCell ref="J391:M391"/>
    <mergeCell ref="J392:M392"/>
    <mergeCell ref="J393:M393"/>
    <mergeCell ref="J382:M382"/>
    <mergeCell ref="J383:M383"/>
    <mergeCell ref="J384:M384"/>
    <mergeCell ref="J385:M385"/>
    <mergeCell ref="J386:M386"/>
    <mergeCell ref="J387:M387"/>
    <mergeCell ref="J376:M376"/>
    <mergeCell ref="J377:M377"/>
    <mergeCell ref="J378:M378"/>
    <mergeCell ref="J379:M379"/>
    <mergeCell ref="J380:M380"/>
    <mergeCell ref="J381:M381"/>
    <mergeCell ref="J370:M370"/>
    <mergeCell ref="J371:M371"/>
    <mergeCell ref="J372:M372"/>
    <mergeCell ref="J373:M373"/>
    <mergeCell ref="J374:M374"/>
    <mergeCell ref="J375:M375"/>
    <mergeCell ref="J364:M364"/>
    <mergeCell ref="J365:M365"/>
    <mergeCell ref="J366:M366"/>
    <mergeCell ref="J367:M367"/>
    <mergeCell ref="J368:M368"/>
    <mergeCell ref="J369:M369"/>
    <mergeCell ref="J358:M358"/>
    <mergeCell ref="J359:M359"/>
    <mergeCell ref="J360:M360"/>
    <mergeCell ref="J361:M361"/>
    <mergeCell ref="J362:M362"/>
    <mergeCell ref="J363:M363"/>
    <mergeCell ref="J352:M352"/>
    <mergeCell ref="J353:M353"/>
    <mergeCell ref="J354:M354"/>
    <mergeCell ref="J355:M355"/>
    <mergeCell ref="J356:M356"/>
    <mergeCell ref="J357:M357"/>
    <mergeCell ref="J346:M346"/>
    <mergeCell ref="J347:M347"/>
    <mergeCell ref="J348:M348"/>
    <mergeCell ref="J349:M349"/>
    <mergeCell ref="J350:M350"/>
    <mergeCell ref="J351:M351"/>
    <mergeCell ref="J340:M340"/>
    <mergeCell ref="J341:M341"/>
    <mergeCell ref="J342:M342"/>
    <mergeCell ref="J343:M343"/>
    <mergeCell ref="J344:M344"/>
    <mergeCell ref="J345:M345"/>
    <mergeCell ref="J334:M334"/>
    <mergeCell ref="J335:M335"/>
    <mergeCell ref="J336:M336"/>
    <mergeCell ref="J337:M337"/>
    <mergeCell ref="J338:M338"/>
    <mergeCell ref="J339:M339"/>
    <mergeCell ref="J328:M328"/>
    <mergeCell ref="J329:M329"/>
    <mergeCell ref="J330:M330"/>
    <mergeCell ref="J331:M331"/>
    <mergeCell ref="J332:M332"/>
    <mergeCell ref="J333:M333"/>
    <mergeCell ref="J322:M322"/>
    <mergeCell ref="J323:M323"/>
    <mergeCell ref="J324:M324"/>
    <mergeCell ref="J325:M325"/>
    <mergeCell ref="J326:M326"/>
    <mergeCell ref="J327:M327"/>
    <mergeCell ref="J316:M316"/>
    <mergeCell ref="J317:M317"/>
    <mergeCell ref="J318:M318"/>
    <mergeCell ref="J319:M319"/>
    <mergeCell ref="J320:M320"/>
    <mergeCell ref="J321:M321"/>
    <mergeCell ref="J310:M310"/>
    <mergeCell ref="J311:M311"/>
    <mergeCell ref="J312:M312"/>
    <mergeCell ref="J313:M313"/>
    <mergeCell ref="J314:M314"/>
    <mergeCell ref="J315:M315"/>
    <mergeCell ref="J304:M304"/>
    <mergeCell ref="J305:M305"/>
    <mergeCell ref="J306:M306"/>
    <mergeCell ref="J307:M307"/>
    <mergeCell ref="J308:M308"/>
    <mergeCell ref="J309:M309"/>
    <mergeCell ref="J298:M298"/>
    <mergeCell ref="J299:M299"/>
    <mergeCell ref="J300:M300"/>
    <mergeCell ref="J301:M301"/>
    <mergeCell ref="J302:M302"/>
    <mergeCell ref="J303:M303"/>
    <mergeCell ref="J292:M292"/>
    <mergeCell ref="J293:M293"/>
    <mergeCell ref="J294:M294"/>
    <mergeCell ref="J295:M295"/>
    <mergeCell ref="J296:M296"/>
    <mergeCell ref="J297:M297"/>
    <mergeCell ref="J286:M286"/>
    <mergeCell ref="J287:M287"/>
    <mergeCell ref="J288:M288"/>
    <mergeCell ref="J289:M289"/>
    <mergeCell ref="J290:M290"/>
    <mergeCell ref="J291:M291"/>
    <mergeCell ref="J280:M280"/>
    <mergeCell ref="J281:M281"/>
    <mergeCell ref="J282:M282"/>
    <mergeCell ref="J283:M283"/>
    <mergeCell ref="J284:M284"/>
    <mergeCell ref="J285:M285"/>
    <mergeCell ref="J274:M274"/>
    <mergeCell ref="J275:M275"/>
    <mergeCell ref="J276:M276"/>
    <mergeCell ref="J277:M277"/>
    <mergeCell ref="J278:M278"/>
    <mergeCell ref="J279:M279"/>
    <mergeCell ref="J268:M268"/>
    <mergeCell ref="J269:M269"/>
    <mergeCell ref="J270:M270"/>
    <mergeCell ref="J271:M271"/>
    <mergeCell ref="J272:M272"/>
    <mergeCell ref="J273:M273"/>
    <mergeCell ref="J262:M262"/>
    <mergeCell ref="J263:M263"/>
    <mergeCell ref="J264:M264"/>
    <mergeCell ref="J265:M265"/>
    <mergeCell ref="J266:M266"/>
    <mergeCell ref="J267:M267"/>
    <mergeCell ref="J256:M256"/>
    <mergeCell ref="J257:M257"/>
    <mergeCell ref="J258:M258"/>
    <mergeCell ref="J259:M259"/>
    <mergeCell ref="J260:M260"/>
    <mergeCell ref="J261:M261"/>
    <mergeCell ref="J250:M250"/>
    <mergeCell ref="J251:M251"/>
    <mergeCell ref="J252:M252"/>
    <mergeCell ref="J253:M253"/>
    <mergeCell ref="J254:M254"/>
    <mergeCell ref="J255:M255"/>
    <mergeCell ref="J244:M244"/>
    <mergeCell ref="J245:M245"/>
    <mergeCell ref="J246:M246"/>
    <mergeCell ref="J247:M247"/>
    <mergeCell ref="J248:M248"/>
    <mergeCell ref="J249:M249"/>
    <mergeCell ref="J238:M238"/>
    <mergeCell ref="J239:M239"/>
    <mergeCell ref="J240:M240"/>
    <mergeCell ref="J241:M241"/>
    <mergeCell ref="J242:M242"/>
    <mergeCell ref="J243:M243"/>
    <mergeCell ref="J232:M232"/>
    <mergeCell ref="J233:M233"/>
    <mergeCell ref="J234:M234"/>
    <mergeCell ref="J235:M235"/>
    <mergeCell ref="J236:M236"/>
    <mergeCell ref="J237:M237"/>
    <mergeCell ref="J226:M226"/>
    <mergeCell ref="J227:M227"/>
    <mergeCell ref="J228:M228"/>
    <mergeCell ref="J229:M229"/>
    <mergeCell ref="J230:M230"/>
    <mergeCell ref="J231:M231"/>
    <mergeCell ref="J220:M220"/>
    <mergeCell ref="J221:M221"/>
    <mergeCell ref="J222:M222"/>
    <mergeCell ref="J223:M223"/>
    <mergeCell ref="J224:M224"/>
    <mergeCell ref="J225:M225"/>
    <mergeCell ref="J214:M214"/>
    <mergeCell ref="J215:M215"/>
    <mergeCell ref="J216:M216"/>
    <mergeCell ref="J217:M217"/>
    <mergeCell ref="J218:M218"/>
    <mergeCell ref="J219:M219"/>
    <mergeCell ref="J208:M208"/>
    <mergeCell ref="J209:M209"/>
    <mergeCell ref="J210:M210"/>
    <mergeCell ref="J211:M211"/>
    <mergeCell ref="J212:M212"/>
    <mergeCell ref="J213:M213"/>
    <mergeCell ref="J202:M202"/>
    <mergeCell ref="J203:M203"/>
    <mergeCell ref="J204:M204"/>
    <mergeCell ref="J205:M205"/>
    <mergeCell ref="J206:M206"/>
    <mergeCell ref="J207:M207"/>
    <mergeCell ref="J196:M196"/>
    <mergeCell ref="J197:M197"/>
    <mergeCell ref="J198:M198"/>
    <mergeCell ref="J199:M199"/>
    <mergeCell ref="J200:M200"/>
    <mergeCell ref="J201:M201"/>
    <mergeCell ref="J190:M190"/>
    <mergeCell ref="J191:M191"/>
    <mergeCell ref="J192:M192"/>
    <mergeCell ref="J193:M193"/>
    <mergeCell ref="J194:M194"/>
    <mergeCell ref="J195:M195"/>
    <mergeCell ref="J184:M184"/>
    <mergeCell ref="J185:M185"/>
    <mergeCell ref="J186:M186"/>
    <mergeCell ref="J187:M187"/>
    <mergeCell ref="J188:M188"/>
    <mergeCell ref="J189:M189"/>
    <mergeCell ref="J178:M178"/>
    <mergeCell ref="J179:M179"/>
    <mergeCell ref="J180:M180"/>
    <mergeCell ref="J181:M181"/>
    <mergeCell ref="J182:M182"/>
    <mergeCell ref="J183:M183"/>
    <mergeCell ref="J172:M172"/>
    <mergeCell ref="J173:M173"/>
    <mergeCell ref="J174:M174"/>
    <mergeCell ref="J175:M175"/>
    <mergeCell ref="J176:M176"/>
    <mergeCell ref="J177:M177"/>
    <mergeCell ref="J166:M166"/>
    <mergeCell ref="J167:M167"/>
    <mergeCell ref="J168:M168"/>
    <mergeCell ref="J169:M169"/>
    <mergeCell ref="J170:M170"/>
    <mergeCell ref="J171:M171"/>
    <mergeCell ref="J160:M160"/>
    <mergeCell ref="J161:M161"/>
    <mergeCell ref="J162:M162"/>
    <mergeCell ref="J163:M163"/>
    <mergeCell ref="J164:M164"/>
    <mergeCell ref="J165:M165"/>
    <mergeCell ref="J154:M154"/>
    <mergeCell ref="J155:M155"/>
    <mergeCell ref="J156:M156"/>
    <mergeCell ref="J157:M157"/>
    <mergeCell ref="J158:M158"/>
    <mergeCell ref="J159:M159"/>
    <mergeCell ref="J148:M148"/>
    <mergeCell ref="J149:M149"/>
    <mergeCell ref="J150:M150"/>
    <mergeCell ref="J151:M151"/>
    <mergeCell ref="J152:M152"/>
    <mergeCell ref="J153:M153"/>
    <mergeCell ref="J142:M142"/>
    <mergeCell ref="J143:M143"/>
    <mergeCell ref="J144:M144"/>
    <mergeCell ref="J145:M145"/>
    <mergeCell ref="J146:M146"/>
    <mergeCell ref="J147:M147"/>
    <mergeCell ref="J136:M136"/>
    <mergeCell ref="J137:M137"/>
    <mergeCell ref="J138:M138"/>
    <mergeCell ref="J139:M139"/>
    <mergeCell ref="J140:M140"/>
    <mergeCell ref="J141:M141"/>
    <mergeCell ref="J130:M130"/>
    <mergeCell ref="J131:M131"/>
    <mergeCell ref="J132:M132"/>
    <mergeCell ref="J133:M133"/>
    <mergeCell ref="J134:M134"/>
    <mergeCell ref="J135:M135"/>
    <mergeCell ref="J124:M124"/>
    <mergeCell ref="J125:M125"/>
    <mergeCell ref="J126:M126"/>
    <mergeCell ref="J127:M127"/>
    <mergeCell ref="J128:M128"/>
    <mergeCell ref="J129:M129"/>
    <mergeCell ref="J118:M118"/>
    <mergeCell ref="J119:M119"/>
    <mergeCell ref="J120:M120"/>
    <mergeCell ref="J121:M121"/>
    <mergeCell ref="J122:M122"/>
    <mergeCell ref="J123:M123"/>
    <mergeCell ref="J112:M112"/>
    <mergeCell ref="J113:M113"/>
    <mergeCell ref="J114:M114"/>
    <mergeCell ref="J115:M115"/>
    <mergeCell ref="J116:M116"/>
    <mergeCell ref="J117:M117"/>
    <mergeCell ref="J106:M106"/>
    <mergeCell ref="J107:M107"/>
    <mergeCell ref="J108:M108"/>
    <mergeCell ref="J109:M109"/>
    <mergeCell ref="J110:M110"/>
    <mergeCell ref="J111:M111"/>
    <mergeCell ref="J100:M100"/>
    <mergeCell ref="J101:M101"/>
    <mergeCell ref="J102:M102"/>
    <mergeCell ref="J103:M103"/>
    <mergeCell ref="J104:M104"/>
    <mergeCell ref="J105:M105"/>
    <mergeCell ref="J94:M94"/>
    <mergeCell ref="J95:M95"/>
    <mergeCell ref="J96:M96"/>
    <mergeCell ref="J97:M97"/>
    <mergeCell ref="J98:M98"/>
    <mergeCell ref="J99:M99"/>
    <mergeCell ref="J85:M85"/>
    <mergeCell ref="J89:M89"/>
    <mergeCell ref="J90:M90"/>
    <mergeCell ref="J91:M91"/>
    <mergeCell ref="J92:M92"/>
    <mergeCell ref="J93:M93"/>
    <mergeCell ref="J79:M79"/>
    <mergeCell ref="J80:M80"/>
    <mergeCell ref="J81:M81"/>
    <mergeCell ref="J82:M82"/>
    <mergeCell ref="J83:M83"/>
    <mergeCell ref="J84:M84"/>
    <mergeCell ref="J73:M73"/>
    <mergeCell ref="J74:M74"/>
    <mergeCell ref="J75:M75"/>
    <mergeCell ref="J76:M76"/>
    <mergeCell ref="J77:M77"/>
    <mergeCell ref="J78:M78"/>
    <mergeCell ref="J67:M67"/>
    <mergeCell ref="J68:M68"/>
    <mergeCell ref="J69:M69"/>
    <mergeCell ref="J70:M70"/>
    <mergeCell ref="J71:M71"/>
    <mergeCell ref="J72:M72"/>
    <mergeCell ref="J57:M57"/>
    <mergeCell ref="J58:M58"/>
    <mergeCell ref="J59:M59"/>
    <mergeCell ref="J60:M60"/>
    <mergeCell ref="J61:M61"/>
    <mergeCell ref="J66:M66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  <mergeCell ref="B5:B6"/>
    <mergeCell ref="C5:C6"/>
    <mergeCell ref="E5:G5"/>
    <mergeCell ref="I5:K5"/>
    <mergeCell ref="M5:M6"/>
    <mergeCell ref="N5:N6"/>
  </mergeCells>
  <conditionalFormatting sqref="F38">
    <cfRule type="containsText" dxfId="125" priority="10" operator="containsText" text="ERROR">
      <formula>NOT(ISERROR(SEARCH("ERROR",F38)))</formula>
    </cfRule>
  </conditionalFormatting>
  <conditionalFormatting sqref="J38">
    <cfRule type="containsText" dxfId="124" priority="9" operator="containsText" text="ERROR">
      <formula>NOT(ISERROR(SEARCH("ERROR",J38)))</formula>
    </cfRule>
  </conditionalFormatting>
  <conditionalFormatting sqref="T14">
    <cfRule type="containsText" dxfId="123" priority="8" operator="containsText" text="ERROR">
      <formula>NOT(ISERROR(SEARCH("ERROR",T14)))</formula>
    </cfRule>
  </conditionalFormatting>
  <conditionalFormatting sqref="O12:O18 O23 O29 O31:O35">
    <cfRule type="containsText" dxfId="122" priority="7" operator="containsText" text="ERROR">
      <formula>NOT(ISERROR(SEARCH("ERROR",O12)))</formula>
    </cfRule>
  </conditionalFormatting>
  <conditionalFormatting sqref="O36">
    <cfRule type="containsText" dxfId="121" priority="6" operator="containsText" text="ERROR">
      <formula>NOT(ISERROR(SEARCH("ERROR",O36)))</formula>
    </cfRule>
  </conditionalFormatting>
  <conditionalFormatting sqref="O9">
    <cfRule type="containsText" dxfId="120" priority="4" operator="containsText" text="ERROR">
      <formula>NOT(ISERROR(SEARCH("ERROR",O9)))</formula>
    </cfRule>
  </conditionalFormatting>
  <conditionalFormatting sqref="O19:O22">
    <cfRule type="containsText" dxfId="119" priority="3" operator="containsText" text="ERROR">
      <formula>NOT(ISERROR(SEARCH("ERROR",O19)))</formula>
    </cfRule>
  </conditionalFormatting>
  <conditionalFormatting sqref="O24:O28">
    <cfRule type="containsText" dxfId="118" priority="2" operator="containsText" text="ERROR">
      <formula>NOT(ISERROR(SEARCH("ERROR",O24)))</formula>
    </cfRule>
  </conditionalFormatting>
  <conditionalFormatting sqref="O30">
    <cfRule type="containsText" dxfId="117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3" zoomScaleNormal="100" workbookViewId="0">
      <selection activeCell="E35" sqref="E35:E36"/>
    </sheetView>
  </sheetViews>
  <sheetFormatPr defaultColWidth="11.54296875" defaultRowHeight="10"/>
  <cols>
    <col min="1" max="1" width="32.26953125" style="117" bestFit="1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174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16" priority="10" operator="containsText" text="ERROR">
      <formula>NOT(ISERROR(SEARCH("ERROR",F38)))</formula>
    </cfRule>
  </conditionalFormatting>
  <conditionalFormatting sqref="J38">
    <cfRule type="containsText" dxfId="115" priority="9" operator="containsText" text="ERROR">
      <formula>NOT(ISERROR(SEARCH("ERROR",J38)))</formula>
    </cfRule>
  </conditionalFormatting>
  <conditionalFormatting sqref="T14">
    <cfRule type="containsText" dxfId="114" priority="8" operator="containsText" text="ERROR">
      <formula>NOT(ISERROR(SEARCH("ERROR",T14)))</formula>
    </cfRule>
  </conditionalFormatting>
  <conditionalFormatting sqref="O12:O18 O23 O29 O31:O35">
    <cfRule type="containsText" dxfId="113" priority="7" operator="containsText" text="ERROR">
      <formula>NOT(ISERROR(SEARCH("ERROR",O12)))</formula>
    </cfRule>
  </conditionalFormatting>
  <conditionalFormatting sqref="O36">
    <cfRule type="containsText" dxfId="112" priority="6" operator="containsText" text="ERROR">
      <formula>NOT(ISERROR(SEARCH("ERROR",O36)))</formula>
    </cfRule>
  </conditionalFormatting>
  <conditionalFormatting sqref="O9">
    <cfRule type="containsText" dxfId="111" priority="4" operator="containsText" text="ERROR">
      <formula>NOT(ISERROR(SEARCH("ERROR",O9)))</formula>
    </cfRule>
  </conditionalFormatting>
  <conditionalFormatting sqref="O19:O22">
    <cfRule type="containsText" dxfId="110" priority="3" operator="containsText" text="ERROR">
      <formula>NOT(ISERROR(SEARCH("ERROR",O19)))</formula>
    </cfRule>
  </conditionalFormatting>
  <conditionalFormatting sqref="O24:O28">
    <cfRule type="containsText" dxfId="109" priority="2" operator="containsText" text="ERROR">
      <formula>NOT(ISERROR(SEARCH("ERROR",O24)))</formula>
    </cfRule>
  </conditionalFormatting>
  <conditionalFormatting sqref="O30">
    <cfRule type="containsText" dxfId="108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11"/>
  <sheetViews>
    <sheetView showGridLines="0" topLeftCell="A10" zoomScaleNormal="100" workbookViewId="0">
      <selection activeCell="E35" sqref="E35:E36"/>
    </sheetView>
  </sheetViews>
  <sheetFormatPr defaultColWidth="11.54296875" defaultRowHeight="10"/>
  <cols>
    <col min="1" max="1" width="8" style="26" customWidth="1"/>
    <col min="2" max="2" width="7.81640625" style="6" customWidth="1"/>
    <col min="3" max="3" width="51.453125" style="34" customWidth="1"/>
    <col min="4" max="4" width="0.81640625" style="7" customWidth="1"/>
    <col min="5" max="5" width="12.81640625" style="34" customWidth="1"/>
    <col min="6" max="6" width="12.81640625" style="6" customWidth="1"/>
    <col min="7" max="7" width="12.81640625" style="34" customWidth="1"/>
    <col min="8" max="8" width="1" style="7" customWidth="1"/>
    <col min="9" max="11" width="12.81640625" style="34" customWidth="1"/>
    <col min="12" max="12" width="0.81640625" style="7" customWidth="1"/>
    <col min="13" max="13" width="12.81640625" style="34" customWidth="1"/>
    <col min="14" max="14" width="41.7265625" style="26" bestFit="1" customWidth="1"/>
    <col min="15" max="15" width="11.54296875" style="34"/>
    <col min="16" max="16" width="11.54296875" style="6"/>
    <col min="17" max="17" width="11.54296875" style="34"/>
    <col min="18" max="18" width="38.26953125" style="80" bestFit="1" customWidth="1"/>
    <col min="19" max="19" width="11.54296875" style="34"/>
    <col min="20" max="20" width="7.81640625" style="34" customWidth="1"/>
    <col min="21" max="21" width="41.7265625" style="80" bestFit="1" customWidth="1"/>
    <col min="22" max="24" width="11.54296875" style="34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34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34"/>
    <col min="53" max="53" width="5.453125" style="34" customWidth="1"/>
    <col min="54" max="54" width="54.54296875" style="103" customWidth="1"/>
    <col min="55" max="56" width="11.54296875" style="34"/>
    <col min="57" max="57" width="12.7265625" style="34" customWidth="1"/>
    <col min="58" max="16384" width="11.54296875" style="34"/>
  </cols>
  <sheetData>
    <row r="1" spans="1:65" ht="32" thickBot="1">
      <c r="Y1" s="28" t="s">
        <v>13</v>
      </c>
      <c r="Z1" s="104" t="s">
        <v>40</v>
      </c>
      <c r="AA1" s="28" t="e">
        <f>#REF!</f>
        <v>#REF!</v>
      </c>
      <c r="AB1" s="28" t="e">
        <f>#REF!</f>
        <v>#REF!</v>
      </c>
      <c r="AC1" s="28" t="e">
        <f>#REF!</f>
        <v>#REF!</v>
      </c>
      <c r="AD1" s="28" t="e">
        <f>#REF!</f>
        <v>#REF!</v>
      </c>
      <c r="AE1" s="28" t="e">
        <f>#REF!</f>
        <v>#REF!</v>
      </c>
      <c r="AF1" s="28" t="e">
        <f>#REF!</f>
        <v>#REF!</v>
      </c>
      <c r="AG1" s="28" t="e">
        <f>#REF!</f>
        <v>#REF!</v>
      </c>
      <c r="AH1" s="28" t="e">
        <f>#REF!</f>
        <v>#REF!</v>
      </c>
      <c r="AI1" s="114" t="e">
        <f>#REF!</f>
        <v>#REF!</v>
      </c>
      <c r="AJ1" s="28" t="e">
        <f>#REF!</f>
        <v>#REF!</v>
      </c>
      <c r="AK1" s="28" t="s">
        <v>17</v>
      </c>
      <c r="AN1" s="28" t="s">
        <v>13</v>
      </c>
      <c r="AO1" s="104" t="s">
        <v>40</v>
      </c>
      <c r="AP1" s="28" t="e">
        <f>#REF!</f>
        <v>#REF!</v>
      </c>
      <c r="AQ1" s="28" t="e">
        <f>#REF!</f>
        <v>#REF!</v>
      </c>
      <c r="AR1" s="28" t="e">
        <f>#REF!</f>
        <v>#REF!</v>
      </c>
      <c r="AS1" s="28" t="e">
        <f>#REF!</f>
        <v>#REF!</v>
      </c>
      <c r="AT1" s="28" t="e">
        <f>#REF!</f>
        <v>#REF!</v>
      </c>
      <c r="AU1" s="28" t="e">
        <f>#REF!</f>
        <v>#REF!</v>
      </c>
      <c r="AV1" s="28" t="e">
        <f>#REF!</f>
        <v>#REF!</v>
      </c>
      <c r="AW1" s="28" t="e">
        <f>#REF!</f>
        <v>#REF!</v>
      </c>
      <c r="AX1" s="28" t="s">
        <v>19</v>
      </c>
      <c r="BA1" s="59" t="s">
        <v>13</v>
      </c>
      <c r="BB1" s="111" t="s">
        <v>44</v>
      </c>
      <c r="BC1" s="52" t="e">
        <f>#REF!</f>
        <v>#REF!</v>
      </c>
      <c r="BD1" s="52" t="e">
        <f>#REF!</f>
        <v>#REF!</v>
      </c>
      <c r="BE1" s="52" t="e">
        <f>#REF!</f>
        <v>#REF!</v>
      </c>
      <c r="BF1" s="52" t="e">
        <f>#REF!</f>
        <v>#REF!</v>
      </c>
      <c r="BG1" s="52" t="e">
        <f>#REF!</f>
        <v>#REF!</v>
      </c>
      <c r="BH1" s="52" t="e">
        <f>#REF!</f>
        <v>#REF!</v>
      </c>
      <c r="BI1" s="52" t="e">
        <f>#REF!</f>
        <v>#REF!</v>
      </c>
      <c r="BJ1" s="52" t="e">
        <f>#REF!</f>
        <v>#REF!</v>
      </c>
      <c r="BK1" s="52" t="e">
        <f>#REF!</f>
        <v>#REF!</v>
      </c>
      <c r="BL1" s="52" t="e">
        <f>#REF!</f>
        <v>#REF!</v>
      </c>
      <c r="BM1" s="52" t="e">
        <f>#REF!</f>
        <v>#REF!</v>
      </c>
    </row>
    <row r="2" spans="1:65" s="40" customFormat="1" ht="11" thickTop="1">
      <c r="A2" s="26"/>
      <c r="B2" s="6"/>
      <c r="C2" s="17" t="s">
        <v>23</v>
      </c>
      <c r="D2" s="7"/>
      <c r="E2" s="16" t="e">
        <f>#REF!</f>
        <v>#REF!</v>
      </c>
      <c r="F2" s="6"/>
      <c r="H2" s="7"/>
      <c r="J2" s="17" t="s">
        <v>20</v>
      </c>
      <c r="K2" s="16" t="e">
        <f>#REF!</f>
        <v>#REF!</v>
      </c>
      <c r="L2" s="7"/>
      <c r="N2" s="26"/>
      <c r="P2" s="6"/>
      <c r="R2" s="80"/>
      <c r="U2" s="80"/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21"/>
      <c r="AM2" s="121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AY2" s="121"/>
      <c r="AZ2" s="121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1:65" ht="34.5" customHeight="1">
      <c r="C3" s="17" t="s">
        <v>60</v>
      </c>
      <c r="E3" s="34" t="s">
        <v>175</v>
      </c>
      <c r="F3" s="34"/>
      <c r="J3" s="17" t="s">
        <v>47</v>
      </c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121"/>
      <c r="AM3" s="121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AY3" s="121"/>
      <c r="AZ3" s="121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1:65" ht="10.5">
      <c r="C4" s="5"/>
      <c r="F4" s="34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L4" s="121"/>
      <c r="AM4" s="121"/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AY4" s="121"/>
      <c r="AZ4" s="121"/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1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80" t="e">
        <f>#REF!</f>
        <v>#REF!</v>
      </c>
      <c r="S5" s="34">
        <f t="shared" ref="S5:S14" si="8">SUMIF($C$42:$C$709,R5,$G$42:$G$709)</f>
        <v>0</v>
      </c>
      <c r="U5" s="80" t="e">
        <f>#REF!</f>
        <v>#REF!</v>
      </c>
      <c r="V5" s="34">
        <f t="shared" ref="V5:V15" si="9">SUMIF($N$11:$N$36,U5,$M$11:$M$36)</f>
        <v>0</v>
      </c>
      <c r="Y5" s="58" t="e">
        <f t="shared" si="0"/>
        <v>#REF!</v>
      </c>
      <c r="Z5" s="105"/>
      <c r="AA5" s="41"/>
      <c r="AB5" s="41"/>
      <c r="AC5" s="41"/>
      <c r="AD5" s="41"/>
      <c r="AE5" s="41"/>
      <c r="AF5" s="41"/>
      <c r="AG5" s="41"/>
      <c r="AH5" s="41"/>
      <c r="AI5" s="113"/>
      <c r="AJ5" s="41"/>
      <c r="AK5" s="41"/>
      <c r="AL5" s="40"/>
      <c r="AM5" s="40"/>
      <c r="AN5" s="58" t="e">
        <f t="shared" si="1"/>
        <v>#REF!</v>
      </c>
      <c r="AO5" s="105"/>
      <c r="AP5" s="64"/>
      <c r="AQ5" s="64"/>
      <c r="AR5" s="64"/>
      <c r="AS5" s="64"/>
      <c r="AT5" s="64"/>
      <c r="AU5" s="64"/>
      <c r="AV5" s="64"/>
      <c r="AW5" s="64"/>
      <c r="AX5" s="64"/>
      <c r="AY5" s="40"/>
      <c r="AZ5" s="40"/>
      <c r="BA5" s="58" t="e">
        <f t="shared" si="2"/>
        <v>#REF!</v>
      </c>
      <c r="BB5" s="105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</row>
    <row r="6" spans="1:65" ht="44.25" customHeight="1" thickBot="1">
      <c r="B6" s="217"/>
      <c r="C6" s="219"/>
      <c r="E6" s="28" t="s">
        <v>3</v>
      </c>
      <c r="F6" s="28" t="s">
        <v>4</v>
      </c>
      <c r="G6" s="28" t="s">
        <v>5</v>
      </c>
      <c r="I6" s="28" t="s">
        <v>3</v>
      </c>
      <c r="J6" s="28" t="s">
        <v>4</v>
      </c>
      <c r="K6" s="28" t="s">
        <v>5</v>
      </c>
      <c r="M6" s="213"/>
      <c r="N6" s="215"/>
      <c r="Q6" s="23"/>
      <c r="R6" s="80" t="e">
        <f>#REF!</f>
        <v>#REF!</v>
      </c>
      <c r="S6" s="34">
        <f t="shared" si="8"/>
        <v>0</v>
      </c>
      <c r="U6" s="80" t="e">
        <f>#REF!</f>
        <v>#REF!</v>
      </c>
      <c r="V6" s="40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1:65" ht="11" thickTop="1">
      <c r="A7" s="117"/>
      <c r="B7" s="195" t="e">
        <f>#REF!</f>
        <v>#REF!</v>
      </c>
      <c r="C7" s="195"/>
      <c r="D7" s="98"/>
      <c r="E7" s="73">
        <f>+E8</f>
        <v>0</v>
      </c>
      <c r="F7" s="73">
        <f>+F8</f>
        <v>0</v>
      </c>
      <c r="G7" s="73">
        <f>+G8</f>
        <v>0</v>
      </c>
      <c r="H7" s="98"/>
      <c r="I7" s="73">
        <f>+I8</f>
        <v>0</v>
      </c>
      <c r="J7" s="73">
        <f>+J8</f>
        <v>0</v>
      </c>
      <c r="K7" s="73">
        <f>+K8</f>
        <v>0</v>
      </c>
      <c r="L7" s="98"/>
      <c r="M7" s="73">
        <f>+M8</f>
        <v>0</v>
      </c>
      <c r="N7" s="194"/>
      <c r="O7" s="121"/>
      <c r="P7" s="122"/>
      <c r="Q7" s="23"/>
      <c r="R7" s="80" t="e">
        <f>#REF!</f>
        <v>#REF!</v>
      </c>
      <c r="S7" s="34">
        <f t="shared" si="8"/>
        <v>0</v>
      </c>
      <c r="U7" s="80" t="e">
        <f>#REF!</f>
        <v>#REF!</v>
      </c>
      <c r="V7" s="40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2" t="e">
        <f>+AA8+AA9</f>
        <v>#REF!</v>
      </c>
      <c r="AB7" s="57" t="e">
        <f t="shared" ref="AB7:AK7" si="11">+AB8+AB9</f>
        <v>#REF!</v>
      </c>
      <c r="AC7" s="57" t="e">
        <f t="shared" si="11"/>
        <v>#REF!</v>
      </c>
      <c r="AD7" s="57" t="e">
        <f t="shared" si="11"/>
        <v>#REF!</v>
      </c>
      <c r="AE7" s="57" t="e">
        <f t="shared" si="11"/>
        <v>#REF!</v>
      </c>
      <c r="AF7" s="57" t="e">
        <f t="shared" si="11"/>
        <v>#REF!</v>
      </c>
      <c r="AG7" s="57" t="e">
        <f t="shared" si="11"/>
        <v>#REF!</v>
      </c>
      <c r="AH7" s="57" t="e">
        <f t="shared" si="11"/>
        <v>#REF!</v>
      </c>
      <c r="AI7" s="57" t="e">
        <f t="shared" si="11"/>
        <v>#REF!</v>
      </c>
      <c r="AJ7" s="57" t="e">
        <f t="shared" si="11"/>
        <v>#REF!</v>
      </c>
      <c r="AK7" s="57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57" t="e">
        <f>+AP8+AP9</f>
        <v>#REF!</v>
      </c>
      <c r="AQ7" s="57" t="e">
        <f t="shared" ref="AQ7:AX7" si="13">+AQ8+AQ9</f>
        <v>#REF!</v>
      </c>
      <c r="AR7" s="57" t="e">
        <f t="shared" si="13"/>
        <v>#REF!</v>
      </c>
      <c r="AS7" s="57" t="e">
        <f t="shared" si="13"/>
        <v>#REF!</v>
      </c>
      <c r="AT7" s="57" t="e">
        <f t="shared" si="13"/>
        <v>#REF!</v>
      </c>
      <c r="AU7" s="57" t="e">
        <f t="shared" si="13"/>
        <v>#REF!</v>
      </c>
      <c r="AV7" s="57" t="e">
        <f t="shared" si="13"/>
        <v>#REF!</v>
      </c>
      <c r="AW7" s="57" t="e">
        <f t="shared" si="13"/>
        <v>#REF!</v>
      </c>
      <c r="AX7" s="57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57" t="e">
        <f ca="1">+BC8+BC9</f>
        <v>#REF!</v>
      </c>
      <c r="BD7" s="57" t="e">
        <f t="shared" ref="BD7:BM7" ca="1" si="15">+BD8+BD9</f>
        <v>#REF!</v>
      </c>
      <c r="BE7" s="57" t="e">
        <f t="shared" ca="1" si="15"/>
        <v>#REF!</v>
      </c>
      <c r="BF7" s="57" t="e">
        <f t="shared" ca="1" si="15"/>
        <v>#REF!</v>
      </c>
      <c r="BG7" s="57" t="e">
        <f t="shared" ca="1" si="15"/>
        <v>#REF!</v>
      </c>
      <c r="BH7" s="57" t="e">
        <f t="shared" ca="1" si="15"/>
        <v>#REF!</v>
      </c>
      <c r="BI7" s="57" t="e">
        <f t="shared" ca="1" si="15"/>
        <v>#REF!</v>
      </c>
      <c r="BJ7" s="57" t="e">
        <f t="shared" ca="1" si="15"/>
        <v>#REF!</v>
      </c>
      <c r="BK7" s="57" t="e">
        <f t="shared" ca="1" si="15"/>
        <v>#REF!</v>
      </c>
      <c r="BL7" s="57" t="e">
        <f t="shared" ca="1" si="15"/>
        <v>#REF!</v>
      </c>
      <c r="BM7" s="57" t="e">
        <f t="shared" ca="1" si="15"/>
        <v>#REF!</v>
      </c>
    </row>
    <row r="8" spans="1:65" ht="33.75" customHeight="1">
      <c r="A8" s="117"/>
      <c r="B8" s="220" t="e">
        <f>#REF!</f>
        <v>#REF!</v>
      </c>
      <c r="C8" s="220"/>
      <c r="D8" s="98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H8" s="98"/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L8" s="98"/>
      <c r="M8" s="46">
        <f t="shared" ref="M8" si="21">SUM(M9:M9)</f>
        <v>0</v>
      </c>
      <c r="N8" s="45"/>
      <c r="O8" s="121"/>
      <c r="P8" s="122"/>
      <c r="Q8" s="23"/>
      <c r="R8" s="80" t="e">
        <f>#REF!</f>
        <v>#REF!</v>
      </c>
      <c r="S8" s="34">
        <f t="shared" si="8"/>
        <v>0</v>
      </c>
      <c r="U8" s="80" t="e">
        <f>#REF!</f>
        <v>#REF!</v>
      </c>
      <c r="V8" s="40">
        <f t="shared" si="9"/>
        <v>0</v>
      </c>
      <c r="Y8" s="2" t="e">
        <f t="shared" si="0"/>
        <v>#REF!</v>
      </c>
      <c r="Z8" s="107" t="e">
        <f t="shared" si="10"/>
        <v>#REF!</v>
      </c>
      <c r="AA8" s="13" t="e">
        <f t="shared" ref="AA8:AJ17" si="22">SUMPRODUCT(($A$42:$A$709=$Y8&amp;"- "&amp;$Z8)*($C$42:$C$709=AA$1)*($G$42:$G$709))</f>
        <v>#REF!</v>
      </c>
      <c r="AB8" s="13" t="e">
        <f t="shared" si="22"/>
        <v>#REF!</v>
      </c>
      <c r="AC8" s="13" t="e">
        <f t="shared" si="22"/>
        <v>#REF!</v>
      </c>
      <c r="AD8" s="13" t="e">
        <f t="shared" si="22"/>
        <v>#REF!</v>
      </c>
      <c r="AE8" s="13" t="e">
        <f t="shared" si="22"/>
        <v>#REF!</v>
      </c>
      <c r="AF8" s="13" t="e">
        <f t="shared" si="22"/>
        <v>#REF!</v>
      </c>
      <c r="AG8" s="13" t="e">
        <f t="shared" si="22"/>
        <v>#REF!</v>
      </c>
      <c r="AH8" s="13" t="e">
        <f t="shared" si="22"/>
        <v>#REF!</v>
      </c>
      <c r="AI8" s="56" t="e">
        <f t="shared" si="22"/>
        <v>#REF!</v>
      </c>
      <c r="AJ8" s="13" t="e">
        <f t="shared" si="22"/>
        <v>#REF!</v>
      </c>
      <c r="AK8" s="13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1:65" ht="10.5">
      <c r="A9" s="117"/>
      <c r="B9" s="2" t="e">
        <f>#REF!</f>
        <v>#REF!</v>
      </c>
      <c r="C9" s="8" t="e">
        <f>#REF!</f>
        <v>#REF!</v>
      </c>
      <c r="D9" s="98"/>
      <c r="E9" s="56"/>
      <c r="F9" s="56"/>
      <c r="G9" s="56">
        <f t="shared" ref="G9" si="27">E9+F9</f>
        <v>0</v>
      </c>
      <c r="H9" s="98"/>
      <c r="I9" s="56"/>
      <c r="J9" s="56"/>
      <c r="K9" s="56">
        <f t="shared" ref="K9" si="28">I9+J9</f>
        <v>0</v>
      </c>
      <c r="L9" s="98"/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34">
        <f t="shared" si="8"/>
        <v>0</v>
      </c>
      <c r="U9" s="80" t="e">
        <f>#REF!</f>
        <v>#REF!</v>
      </c>
      <c r="V9" s="40">
        <f t="shared" si="9"/>
        <v>0</v>
      </c>
      <c r="Y9" s="10" t="e">
        <f t="shared" si="0"/>
        <v>#REF!</v>
      </c>
      <c r="Z9" s="106" t="e">
        <f t="shared" si="10"/>
        <v>#REF!</v>
      </c>
      <c r="AA9" s="12" t="e">
        <f t="shared" si="22"/>
        <v>#REF!</v>
      </c>
      <c r="AB9" s="12" t="e">
        <f t="shared" si="22"/>
        <v>#REF!</v>
      </c>
      <c r="AC9" s="12" t="e">
        <f t="shared" si="22"/>
        <v>#REF!</v>
      </c>
      <c r="AD9" s="12" t="e">
        <f t="shared" si="22"/>
        <v>#REF!</v>
      </c>
      <c r="AE9" s="12" t="e">
        <f t="shared" si="22"/>
        <v>#REF!</v>
      </c>
      <c r="AF9" s="12" t="e">
        <f t="shared" si="22"/>
        <v>#REF!</v>
      </c>
      <c r="AG9" s="12" t="e">
        <f t="shared" si="22"/>
        <v>#REF!</v>
      </c>
      <c r="AH9" s="12" t="e">
        <f t="shared" si="22"/>
        <v>#REF!</v>
      </c>
      <c r="AI9" s="57" t="e">
        <f t="shared" si="22"/>
        <v>#REF!</v>
      </c>
      <c r="AJ9" s="12" t="e">
        <f t="shared" si="22"/>
        <v>#REF!</v>
      </c>
      <c r="AK9" s="12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57" t="e">
        <f t="shared" si="24"/>
        <v>#REF!</v>
      </c>
      <c r="AQ9" s="57" t="e">
        <f t="shared" si="24"/>
        <v>#REF!</v>
      </c>
      <c r="AR9" s="57" t="e">
        <f t="shared" si="24"/>
        <v>#REF!</v>
      </c>
      <c r="AS9" s="57" t="e">
        <f t="shared" si="24"/>
        <v>#REF!</v>
      </c>
      <c r="AT9" s="57" t="e">
        <f t="shared" si="24"/>
        <v>#REF!</v>
      </c>
      <c r="AU9" s="57" t="e">
        <f t="shared" si="24"/>
        <v>#REF!</v>
      </c>
      <c r="AV9" s="57" t="e">
        <f t="shared" si="24"/>
        <v>#REF!</v>
      </c>
      <c r="AW9" s="57" t="e">
        <f t="shared" si="24"/>
        <v>#REF!</v>
      </c>
      <c r="AX9" s="57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57" t="e">
        <f t="shared" ca="1" si="26"/>
        <v>#REF!</v>
      </c>
      <c r="BD9" s="57" t="e">
        <f t="shared" ca="1" si="26"/>
        <v>#REF!</v>
      </c>
      <c r="BE9" s="57" t="e">
        <f t="shared" ca="1" si="26"/>
        <v>#REF!</v>
      </c>
      <c r="BF9" s="57" t="e">
        <f t="shared" ca="1" si="26"/>
        <v>#REF!</v>
      </c>
      <c r="BG9" s="57" t="e">
        <f t="shared" ca="1" si="26"/>
        <v>#REF!</v>
      </c>
      <c r="BH9" s="57" t="e">
        <f t="shared" ca="1" si="26"/>
        <v>#REF!</v>
      </c>
      <c r="BI9" s="57" t="e">
        <f t="shared" ca="1" si="26"/>
        <v>#REF!</v>
      </c>
      <c r="BJ9" s="57" t="e">
        <f t="shared" ca="1" si="26"/>
        <v>#REF!</v>
      </c>
      <c r="BK9" s="57" t="e">
        <f t="shared" ca="1" si="26"/>
        <v>#REF!</v>
      </c>
      <c r="BL9" s="57" t="e">
        <f t="shared" ca="1" si="26"/>
        <v>#REF!</v>
      </c>
      <c r="BM9" s="57" t="e">
        <f t="shared" ca="1" si="26"/>
        <v>#REF!</v>
      </c>
    </row>
    <row r="10" spans="1:65" ht="10.5">
      <c r="A10" s="54"/>
      <c r="B10" s="67" t="e">
        <f>#REF!</f>
        <v>#REF!</v>
      </c>
      <c r="C10" s="67"/>
      <c r="D10" s="49"/>
      <c r="E10" s="73">
        <f>+E11+E23+E29+E31</f>
        <v>0</v>
      </c>
      <c r="F10" s="73">
        <f>+F11+F23+F29+F31</f>
        <v>0</v>
      </c>
      <c r="G10" s="73">
        <f>+G11+G23+G29+G31</f>
        <v>0</v>
      </c>
      <c r="H10" s="49"/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L10" s="49"/>
      <c r="M10" s="73">
        <f t="shared" ca="1" si="31"/>
        <v>0</v>
      </c>
      <c r="N10" s="83"/>
      <c r="O10" s="65"/>
      <c r="P10" s="53"/>
      <c r="Q10" s="23"/>
      <c r="R10" s="80" t="e">
        <f>#REF!</f>
        <v>#REF!</v>
      </c>
      <c r="S10" s="34">
        <f t="shared" si="8"/>
        <v>0</v>
      </c>
      <c r="U10" s="80" t="e">
        <f>#REF!</f>
        <v>#REF!</v>
      </c>
      <c r="V10" s="40">
        <f t="shared" si="9"/>
        <v>0</v>
      </c>
      <c r="Y10" s="2" t="e">
        <f t="shared" si="0"/>
        <v>#REF!</v>
      </c>
      <c r="Z10" s="107" t="e">
        <f t="shared" si="10"/>
        <v>#REF!</v>
      </c>
      <c r="AA10" s="13" t="e">
        <f t="shared" si="22"/>
        <v>#REF!</v>
      </c>
      <c r="AB10" s="13" t="e">
        <f t="shared" si="22"/>
        <v>#REF!</v>
      </c>
      <c r="AC10" s="13" t="e">
        <f t="shared" si="22"/>
        <v>#REF!</v>
      </c>
      <c r="AD10" s="13" t="e">
        <f t="shared" si="22"/>
        <v>#REF!</v>
      </c>
      <c r="AE10" s="13" t="e">
        <f t="shared" si="22"/>
        <v>#REF!</v>
      </c>
      <c r="AF10" s="13" t="e">
        <f t="shared" si="22"/>
        <v>#REF!</v>
      </c>
      <c r="AG10" s="13" t="e">
        <f t="shared" si="22"/>
        <v>#REF!</v>
      </c>
      <c r="AH10" s="13" t="e">
        <f t="shared" si="22"/>
        <v>#REF!</v>
      </c>
      <c r="AI10" s="56" t="e">
        <f t="shared" si="22"/>
        <v>#REF!</v>
      </c>
      <c r="AJ10" s="13" t="e">
        <f t="shared" si="22"/>
        <v>#REF!</v>
      </c>
      <c r="AK10" s="13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1:65" ht="44.25" customHeight="1">
      <c r="B11" s="220" t="e">
        <f>#REF!</f>
        <v>#REF!</v>
      </c>
      <c r="C11" s="220"/>
      <c r="D11" s="49"/>
      <c r="E11" s="46">
        <f>SUM(E12:E22)</f>
        <v>0</v>
      </c>
      <c r="F11" s="46">
        <f>SUM(F12:F22)</f>
        <v>0</v>
      </c>
      <c r="G11" s="46">
        <f>SUM(G12:G22)</f>
        <v>0</v>
      </c>
      <c r="H11" s="49"/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L11" s="49"/>
      <c r="M11" s="46">
        <f t="shared" ca="1" si="32"/>
        <v>0</v>
      </c>
      <c r="N11" s="45"/>
      <c r="O11" s="39"/>
      <c r="Q11" s="23"/>
      <c r="R11" s="80" t="e">
        <f>#REF!</f>
        <v>#REF!</v>
      </c>
      <c r="S11" s="34">
        <f t="shared" si="8"/>
        <v>0</v>
      </c>
      <c r="U11" s="80" t="e">
        <f>#REF!</f>
        <v>#REF!</v>
      </c>
      <c r="V11" s="40">
        <f t="shared" si="9"/>
        <v>0</v>
      </c>
      <c r="Y11" s="10" t="e">
        <f t="shared" si="0"/>
        <v>#REF!</v>
      </c>
      <c r="Z11" s="106" t="e">
        <f t="shared" si="10"/>
        <v>#REF!</v>
      </c>
      <c r="AA11" s="12" t="e">
        <f t="shared" si="22"/>
        <v>#REF!</v>
      </c>
      <c r="AB11" s="12" t="e">
        <f t="shared" si="22"/>
        <v>#REF!</v>
      </c>
      <c r="AC11" s="12" t="e">
        <f t="shared" si="22"/>
        <v>#REF!</v>
      </c>
      <c r="AD11" s="12" t="e">
        <f t="shared" si="22"/>
        <v>#REF!</v>
      </c>
      <c r="AE11" s="12" t="e">
        <f t="shared" si="22"/>
        <v>#REF!</v>
      </c>
      <c r="AF11" s="12" t="e">
        <f t="shared" si="22"/>
        <v>#REF!</v>
      </c>
      <c r="AG11" s="12" t="e">
        <f t="shared" si="22"/>
        <v>#REF!</v>
      </c>
      <c r="AH11" s="12" t="e">
        <f t="shared" si="22"/>
        <v>#REF!</v>
      </c>
      <c r="AI11" s="57" t="e">
        <f t="shared" si="22"/>
        <v>#REF!</v>
      </c>
      <c r="AJ11" s="12" t="e">
        <f t="shared" si="22"/>
        <v>#REF!</v>
      </c>
      <c r="AK11" s="12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57" t="e">
        <f t="shared" si="24"/>
        <v>#REF!</v>
      </c>
      <c r="AQ11" s="57" t="e">
        <f t="shared" si="24"/>
        <v>#REF!</v>
      </c>
      <c r="AR11" s="57" t="e">
        <f t="shared" si="24"/>
        <v>#REF!</v>
      </c>
      <c r="AS11" s="57" t="e">
        <f t="shared" si="24"/>
        <v>#REF!</v>
      </c>
      <c r="AT11" s="57" t="e">
        <f t="shared" si="24"/>
        <v>#REF!</v>
      </c>
      <c r="AU11" s="57" t="e">
        <f t="shared" si="24"/>
        <v>#REF!</v>
      </c>
      <c r="AV11" s="57" t="e">
        <f t="shared" si="24"/>
        <v>#REF!</v>
      </c>
      <c r="AW11" s="57" t="e">
        <f t="shared" si="24"/>
        <v>#REF!</v>
      </c>
      <c r="AX11" s="57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57" t="e">
        <f t="shared" ca="1" si="26"/>
        <v>#REF!</v>
      </c>
      <c r="BD11" s="57" t="e">
        <f t="shared" ca="1" si="26"/>
        <v>#REF!</v>
      </c>
      <c r="BE11" s="57" t="e">
        <f t="shared" ca="1" si="26"/>
        <v>#REF!</v>
      </c>
      <c r="BF11" s="57" t="e">
        <f t="shared" ca="1" si="26"/>
        <v>#REF!</v>
      </c>
      <c r="BG11" s="57" t="e">
        <f t="shared" ca="1" si="26"/>
        <v>#REF!</v>
      </c>
      <c r="BH11" s="57" t="e">
        <f t="shared" ca="1" si="26"/>
        <v>#REF!</v>
      </c>
      <c r="BI11" s="57" t="e">
        <f t="shared" ca="1" si="26"/>
        <v>#REF!</v>
      </c>
      <c r="BJ11" s="57" t="e">
        <f t="shared" ca="1" si="26"/>
        <v>#REF!</v>
      </c>
      <c r="BK11" s="57" t="e">
        <f t="shared" ca="1" si="26"/>
        <v>#REF!</v>
      </c>
      <c r="BL11" s="57" t="e">
        <f t="shared" ca="1" si="26"/>
        <v>#REF!</v>
      </c>
      <c r="BM11" s="57" t="e">
        <f t="shared" ca="1" si="26"/>
        <v>#REF!</v>
      </c>
    </row>
    <row r="12" spans="1:65" ht="10.5">
      <c r="B12" s="10" t="e">
        <f>#REF!</f>
        <v>#REF!</v>
      </c>
      <c r="C12" s="11" t="e">
        <f>#REF!</f>
        <v>#REF!</v>
      </c>
      <c r="E12" s="57"/>
      <c r="F12" s="57">
        <f t="shared" ref="F12:F22" si="33">SUMIF($A$42:$A$709,B12&amp;"- "&amp;C12,$G$42:$G$709)</f>
        <v>0</v>
      </c>
      <c r="G12" s="57">
        <f>E12+F12</f>
        <v>0</v>
      </c>
      <c r="H12" s="49"/>
      <c r="I12" s="57"/>
      <c r="J12" s="57">
        <f t="shared" ref="J12:J18" ca="1" si="34">SUMIF($J$42:$M$709,B12&amp;"- "&amp;C12,$Q$42:$Q$709)</f>
        <v>0</v>
      </c>
      <c r="K12" s="57">
        <f ca="1">I12+J12</f>
        <v>0</v>
      </c>
      <c r="L12" s="49"/>
      <c r="M12" s="57">
        <f ca="1">G12-K12</f>
        <v>0</v>
      </c>
      <c r="N12" s="50"/>
      <c r="O12" s="37" t="str">
        <f ca="1">IF(M12=0,"",IF(N12=0,"ERROR",""))</f>
        <v/>
      </c>
      <c r="P12" s="38" t="str">
        <f t="shared" ref="P12:P32" ca="1" si="35">IF(O12="ERROR","Please insert comment","")</f>
        <v/>
      </c>
      <c r="Q12" s="23"/>
      <c r="R12" s="80" t="e">
        <f>#REF!</f>
        <v>#REF!</v>
      </c>
      <c r="S12" s="34">
        <f t="shared" si="8"/>
        <v>0</v>
      </c>
      <c r="U12" s="80" t="e">
        <f>#REF!</f>
        <v>#REF!</v>
      </c>
      <c r="V12" s="40">
        <f t="shared" si="9"/>
        <v>0</v>
      </c>
      <c r="Y12" s="2" t="e">
        <f t="shared" si="0"/>
        <v>#REF!</v>
      </c>
      <c r="Z12" s="107" t="e">
        <f t="shared" si="10"/>
        <v>#REF!</v>
      </c>
      <c r="AA12" s="13" t="e">
        <f t="shared" si="22"/>
        <v>#REF!</v>
      </c>
      <c r="AB12" s="13" t="e">
        <f t="shared" si="22"/>
        <v>#REF!</v>
      </c>
      <c r="AC12" s="13" t="e">
        <f t="shared" si="22"/>
        <v>#REF!</v>
      </c>
      <c r="AD12" s="13" t="e">
        <f t="shared" si="22"/>
        <v>#REF!</v>
      </c>
      <c r="AE12" s="13" t="e">
        <f t="shared" si="22"/>
        <v>#REF!</v>
      </c>
      <c r="AF12" s="13" t="e">
        <f t="shared" si="22"/>
        <v>#REF!</v>
      </c>
      <c r="AG12" s="13" t="e">
        <f t="shared" si="22"/>
        <v>#REF!</v>
      </c>
      <c r="AH12" s="13" t="e">
        <f t="shared" si="22"/>
        <v>#REF!</v>
      </c>
      <c r="AI12" s="56" t="e">
        <f t="shared" si="22"/>
        <v>#REF!</v>
      </c>
      <c r="AJ12" s="13" t="e">
        <f t="shared" si="22"/>
        <v>#REF!</v>
      </c>
      <c r="AK12" s="13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1:65" ht="10.5">
      <c r="B13" s="2" t="e">
        <f>#REF!</f>
        <v>#REF!</v>
      </c>
      <c r="C13" s="8" t="e">
        <f>#REF!</f>
        <v>#REF!</v>
      </c>
      <c r="E13" s="56"/>
      <c r="F13" s="56">
        <f t="shared" si="33"/>
        <v>0</v>
      </c>
      <c r="G13" s="56">
        <f t="shared" ref="G13:G32" si="36">E13+F13</f>
        <v>0</v>
      </c>
      <c r="H13" s="49"/>
      <c r="I13" s="56"/>
      <c r="J13" s="56">
        <f t="shared" ca="1" si="34"/>
        <v>0</v>
      </c>
      <c r="K13" s="56">
        <f t="shared" ref="K13:K32" ca="1" si="37">I13+J13</f>
        <v>0</v>
      </c>
      <c r="L13" s="49"/>
      <c r="M13" s="56">
        <f t="shared" ref="M13:M32" ca="1" si="38">G13-K13</f>
        <v>0</v>
      </c>
      <c r="N13" s="51"/>
      <c r="O13" s="37" t="str">
        <f t="shared" ref="O13:O33" ca="1" si="39">IF(M13=0,"",IF(N13=0,"ERROR",""))</f>
        <v/>
      </c>
      <c r="P13" s="38" t="str">
        <f t="shared" ca="1" si="35"/>
        <v/>
      </c>
      <c r="Q13" s="23"/>
      <c r="R13" s="80" t="e">
        <f>#REF!</f>
        <v>#REF!</v>
      </c>
      <c r="S13" s="115">
        <f t="shared" si="8"/>
        <v>0</v>
      </c>
      <c r="U13" s="80" t="e">
        <f>#REF!</f>
        <v>#REF!</v>
      </c>
      <c r="V13" s="40">
        <f t="shared" si="9"/>
        <v>0</v>
      </c>
      <c r="Y13" s="10" t="e">
        <f t="shared" si="0"/>
        <v>#REF!</v>
      </c>
      <c r="Z13" s="106" t="e">
        <f t="shared" si="10"/>
        <v>#REF!</v>
      </c>
      <c r="AA13" s="12" t="e">
        <f t="shared" si="22"/>
        <v>#REF!</v>
      </c>
      <c r="AB13" s="12" t="e">
        <f t="shared" si="22"/>
        <v>#REF!</v>
      </c>
      <c r="AC13" s="12" t="e">
        <f t="shared" si="22"/>
        <v>#REF!</v>
      </c>
      <c r="AD13" s="12" t="e">
        <f t="shared" si="22"/>
        <v>#REF!</v>
      </c>
      <c r="AE13" s="12" t="e">
        <f t="shared" si="22"/>
        <v>#REF!</v>
      </c>
      <c r="AF13" s="12" t="e">
        <f t="shared" si="22"/>
        <v>#REF!</v>
      </c>
      <c r="AG13" s="12" t="e">
        <f t="shared" si="22"/>
        <v>#REF!</v>
      </c>
      <c r="AH13" s="12" t="e">
        <f t="shared" si="22"/>
        <v>#REF!</v>
      </c>
      <c r="AI13" s="57" t="e">
        <f t="shared" si="22"/>
        <v>#REF!</v>
      </c>
      <c r="AJ13" s="12" t="e">
        <f t="shared" si="22"/>
        <v>#REF!</v>
      </c>
      <c r="AK13" s="12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57" t="e">
        <f t="shared" si="24"/>
        <v>#REF!</v>
      </c>
      <c r="AQ13" s="57" t="e">
        <f t="shared" si="24"/>
        <v>#REF!</v>
      </c>
      <c r="AR13" s="57" t="e">
        <f t="shared" si="24"/>
        <v>#REF!</v>
      </c>
      <c r="AS13" s="57" t="e">
        <f t="shared" si="24"/>
        <v>#REF!</v>
      </c>
      <c r="AT13" s="57" t="e">
        <f t="shared" si="24"/>
        <v>#REF!</v>
      </c>
      <c r="AU13" s="57" t="e">
        <f t="shared" si="24"/>
        <v>#REF!</v>
      </c>
      <c r="AV13" s="57" t="e">
        <f t="shared" si="24"/>
        <v>#REF!</v>
      </c>
      <c r="AW13" s="57" t="e">
        <f t="shared" si="24"/>
        <v>#REF!</v>
      </c>
      <c r="AX13" s="57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57" t="e">
        <f t="shared" ca="1" si="26"/>
        <v>#REF!</v>
      </c>
      <c r="BD13" s="57" t="e">
        <f t="shared" ca="1" si="26"/>
        <v>#REF!</v>
      </c>
      <c r="BE13" s="57" t="e">
        <f t="shared" ca="1" si="26"/>
        <v>#REF!</v>
      </c>
      <c r="BF13" s="57" t="e">
        <f t="shared" ca="1" si="26"/>
        <v>#REF!</v>
      </c>
      <c r="BG13" s="57" t="e">
        <f t="shared" ca="1" si="26"/>
        <v>#REF!</v>
      </c>
      <c r="BH13" s="57" t="e">
        <f t="shared" ca="1" si="26"/>
        <v>#REF!</v>
      </c>
      <c r="BI13" s="57" t="e">
        <f t="shared" ca="1" si="26"/>
        <v>#REF!</v>
      </c>
      <c r="BJ13" s="57" t="e">
        <f t="shared" ca="1" si="26"/>
        <v>#REF!</v>
      </c>
      <c r="BK13" s="57" t="e">
        <f t="shared" ca="1" si="26"/>
        <v>#REF!</v>
      </c>
      <c r="BL13" s="57" t="e">
        <f t="shared" ca="1" si="26"/>
        <v>#REF!</v>
      </c>
      <c r="BM13" s="57" t="e">
        <f t="shared" ca="1" si="26"/>
        <v>#REF!</v>
      </c>
    </row>
    <row r="14" spans="1:65" ht="10.5">
      <c r="B14" s="10" t="e">
        <f>#REF!</f>
        <v>#REF!</v>
      </c>
      <c r="C14" s="11" t="e">
        <f>#REF!</f>
        <v>#REF!</v>
      </c>
      <c r="E14" s="57"/>
      <c r="F14" s="57">
        <f t="shared" si="33"/>
        <v>0</v>
      </c>
      <c r="G14" s="57">
        <f t="shared" si="36"/>
        <v>0</v>
      </c>
      <c r="H14" s="49"/>
      <c r="I14" s="57"/>
      <c r="J14" s="57">
        <f t="shared" ca="1" si="34"/>
        <v>0</v>
      </c>
      <c r="K14" s="57">
        <f t="shared" ca="1" si="37"/>
        <v>0</v>
      </c>
      <c r="L14" s="49"/>
      <c r="M14" s="57">
        <f t="shared" ca="1" si="38"/>
        <v>0</v>
      </c>
      <c r="N14" s="50"/>
      <c r="O14" s="37" t="str">
        <f t="shared" ca="1" si="39"/>
        <v/>
      </c>
      <c r="P14" s="38" t="str">
        <f t="shared" ca="1" si="35"/>
        <v/>
      </c>
      <c r="Q14" s="23"/>
      <c r="R14" s="80" t="e">
        <f>#REF!</f>
        <v>#REF!</v>
      </c>
      <c r="S14" s="34">
        <f t="shared" si="8"/>
        <v>0</v>
      </c>
      <c r="T14" s="3" t="str">
        <f>IF(F37=S15,"","ERROR")</f>
        <v/>
      </c>
      <c r="U14" s="80" t="e">
        <f>#REF!</f>
        <v>#REF!</v>
      </c>
      <c r="V14" s="40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L14" s="121"/>
      <c r="AM14" s="121"/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AY14" s="121"/>
      <c r="AZ14" s="121"/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1:65" ht="10.5">
      <c r="B15" s="2" t="e">
        <f>#REF!</f>
        <v>#REF!</v>
      </c>
      <c r="C15" s="8" t="e">
        <f>#REF!</f>
        <v>#REF!</v>
      </c>
      <c r="E15" s="56"/>
      <c r="F15" s="56">
        <f t="shared" si="33"/>
        <v>0</v>
      </c>
      <c r="G15" s="56">
        <f t="shared" si="36"/>
        <v>0</v>
      </c>
      <c r="H15" s="49"/>
      <c r="I15" s="56"/>
      <c r="J15" s="56">
        <f t="shared" ca="1" si="34"/>
        <v>0</v>
      </c>
      <c r="K15" s="56">
        <f t="shared" ca="1" si="37"/>
        <v>0</v>
      </c>
      <c r="L15" s="49"/>
      <c r="M15" s="56">
        <f t="shared" ca="1" si="38"/>
        <v>0</v>
      </c>
      <c r="N15" s="51"/>
      <c r="O15" s="37" t="str">
        <f t="shared" ca="1" si="39"/>
        <v/>
      </c>
      <c r="P15" s="38" t="str">
        <f t="shared" ca="1" si="35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40">
        <f t="shared" si="9"/>
        <v>0</v>
      </c>
      <c r="W15" s="34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L15" s="121"/>
      <c r="AM15" s="121"/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AY15" s="121"/>
      <c r="AZ15" s="121"/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1:65" ht="10.5">
      <c r="B16" s="10" t="e">
        <f>#REF!</f>
        <v>#REF!</v>
      </c>
      <c r="C16" s="11" t="e">
        <f>#REF!</f>
        <v>#REF!</v>
      </c>
      <c r="E16" s="57"/>
      <c r="F16" s="57">
        <f t="shared" si="33"/>
        <v>0</v>
      </c>
      <c r="G16" s="57">
        <f t="shared" si="36"/>
        <v>0</v>
      </c>
      <c r="H16" s="49"/>
      <c r="I16" s="57"/>
      <c r="J16" s="57">
        <f t="shared" ca="1" si="34"/>
        <v>0</v>
      </c>
      <c r="K16" s="57">
        <f t="shared" ca="1" si="37"/>
        <v>0</v>
      </c>
      <c r="L16" s="49"/>
      <c r="M16" s="57">
        <f t="shared" ca="1" si="38"/>
        <v>0</v>
      </c>
      <c r="N16" s="50"/>
      <c r="O16" s="37" t="str">
        <f t="shared" ca="1" si="39"/>
        <v/>
      </c>
      <c r="P16" s="38" t="str">
        <f t="shared" ca="1" si="35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L16" s="121"/>
      <c r="AM16" s="121"/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AY16" s="121"/>
      <c r="AZ16" s="121"/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1:80" ht="10.5">
      <c r="B17" s="2" t="e">
        <f>#REF!</f>
        <v>#REF!</v>
      </c>
      <c r="C17" s="8" t="e">
        <f>#REF!</f>
        <v>#REF!</v>
      </c>
      <c r="E17" s="56"/>
      <c r="F17" s="56">
        <f t="shared" si="33"/>
        <v>0</v>
      </c>
      <c r="G17" s="56">
        <f t="shared" si="36"/>
        <v>0</v>
      </c>
      <c r="H17" s="49"/>
      <c r="I17" s="56"/>
      <c r="J17" s="56">
        <f t="shared" ca="1" si="34"/>
        <v>0</v>
      </c>
      <c r="K17" s="56">
        <f t="shared" ca="1" si="37"/>
        <v>0</v>
      </c>
      <c r="L17" s="49"/>
      <c r="M17" s="56">
        <f t="shared" ca="1" si="38"/>
        <v>0</v>
      </c>
      <c r="N17" s="51"/>
      <c r="O17" s="37" t="str">
        <f t="shared" ca="1" si="39"/>
        <v/>
      </c>
      <c r="P17" s="38" t="str">
        <f t="shared" ca="1" si="35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L17" s="121"/>
      <c r="AM17" s="121"/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AY17" s="121"/>
      <c r="AZ17" s="121"/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1:80" ht="33.75" customHeight="1">
      <c r="B18" s="10" t="e">
        <f>#REF!</f>
        <v>#REF!</v>
      </c>
      <c r="C18" s="11" t="e">
        <f>#REF!</f>
        <v>#REF!</v>
      </c>
      <c r="E18" s="57"/>
      <c r="F18" s="189">
        <f t="shared" si="33"/>
        <v>0</v>
      </c>
      <c r="G18" s="57">
        <f t="shared" si="36"/>
        <v>0</v>
      </c>
      <c r="H18" s="49"/>
      <c r="I18" s="57"/>
      <c r="J18" s="57">
        <f t="shared" ca="1" si="34"/>
        <v>0</v>
      </c>
      <c r="K18" s="57">
        <f t="shared" ca="1" si="37"/>
        <v>0</v>
      </c>
      <c r="L18" s="49"/>
      <c r="M18" s="57">
        <f t="shared" ca="1" si="38"/>
        <v>0</v>
      </c>
      <c r="N18" s="50"/>
      <c r="O18" s="37" t="str">
        <f t="shared" ca="1" si="39"/>
        <v/>
      </c>
      <c r="P18" s="38" t="str">
        <f t="shared" ca="1" si="35"/>
        <v/>
      </c>
      <c r="Q18" s="23"/>
      <c r="S18" s="65"/>
      <c r="T18" s="65"/>
      <c r="V18" s="65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121"/>
      <c r="AM18" s="121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AY18" s="121"/>
      <c r="AZ18" s="121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1:80" s="40" customFormat="1" ht="10.5">
      <c r="A19" s="117"/>
      <c r="B19" s="2" t="e">
        <f>#REF!</f>
        <v>#REF!</v>
      </c>
      <c r="C19" s="8" t="e">
        <f>#REF!</f>
        <v>#REF!</v>
      </c>
      <c r="D19" s="98"/>
      <c r="E19" s="56"/>
      <c r="F19" s="56">
        <f t="shared" si="33"/>
        <v>0</v>
      </c>
      <c r="G19" s="56">
        <f t="shared" si="36"/>
        <v>0</v>
      </c>
      <c r="H19" s="98"/>
      <c r="I19" s="56"/>
      <c r="J19" s="56"/>
      <c r="K19" s="56">
        <f t="shared" si="37"/>
        <v>0</v>
      </c>
      <c r="L19" s="98"/>
      <c r="M19" s="56">
        <f t="shared" si="38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U19" s="80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L19" s="121"/>
      <c r="AM19" s="121"/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AY19" s="121"/>
      <c r="AZ19" s="121"/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1:80" s="40" customFormat="1" ht="10.5">
      <c r="A20" s="117"/>
      <c r="B20" s="10" t="e">
        <f>#REF!</f>
        <v>#REF!</v>
      </c>
      <c r="C20" s="11" t="e">
        <f>#REF!</f>
        <v>#REF!</v>
      </c>
      <c r="D20" s="98"/>
      <c r="E20" s="189"/>
      <c r="F20" s="189">
        <f t="shared" si="33"/>
        <v>0</v>
      </c>
      <c r="G20" s="189">
        <f t="shared" si="36"/>
        <v>0</v>
      </c>
      <c r="H20" s="98"/>
      <c r="I20" s="189"/>
      <c r="J20" s="189"/>
      <c r="K20" s="189">
        <f t="shared" si="37"/>
        <v>0</v>
      </c>
      <c r="L20" s="98"/>
      <c r="M20" s="189">
        <f t="shared" si="38"/>
        <v>0</v>
      </c>
      <c r="N20" s="50"/>
      <c r="O20" s="47" t="str">
        <f t="shared" si="39"/>
        <v/>
      </c>
      <c r="P20" s="48" t="str">
        <f t="shared" si="42"/>
        <v/>
      </c>
      <c r="Q20" s="23"/>
      <c r="T20" s="65"/>
      <c r="U20" s="109" t="s">
        <v>36</v>
      </c>
      <c r="V20" s="24" t="s">
        <v>7</v>
      </c>
      <c r="W20" s="65"/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L20" s="121"/>
      <c r="AM20" s="121"/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AY20" s="121"/>
      <c r="AZ20" s="121"/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1:80" s="40" customFormat="1" ht="10.5">
      <c r="A21" s="117"/>
      <c r="B21" s="2" t="e">
        <f>#REF!</f>
        <v>#REF!</v>
      </c>
      <c r="C21" s="8" t="e">
        <f>#REF!</f>
        <v>#REF!</v>
      </c>
      <c r="D21" s="98"/>
      <c r="E21" s="56"/>
      <c r="F21" s="56">
        <f t="shared" si="33"/>
        <v>0</v>
      </c>
      <c r="G21" s="56">
        <f t="shared" si="36"/>
        <v>0</v>
      </c>
      <c r="H21" s="98"/>
      <c r="I21" s="56"/>
      <c r="J21" s="56"/>
      <c r="K21" s="56">
        <f t="shared" si="37"/>
        <v>0</v>
      </c>
      <c r="L21" s="98"/>
      <c r="M21" s="56">
        <f t="shared" si="38"/>
        <v>0</v>
      </c>
      <c r="N21" s="51"/>
      <c r="O21" s="47" t="str">
        <f t="shared" si="39"/>
        <v/>
      </c>
      <c r="P21" s="48" t="str">
        <f t="shared" si="42"/>
        <v/>
      </c>
      <c r="Q21" s="23"/>
      <c r="U21" s="80" t="e">
        <f>#REF!</f>
        <v>#REF!</v>
      </c>
      <c r="V21" s="34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L21" s="121"/>
      <c r="AM21" s="121"/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AY21" s="121"/>
      <c r="AZ21" s="121"/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1:80" ht="10.5">
      <c r="A22" s="117"/>
      <c r="B22" s="10" t="e">
        <f>#REF!</f>
        <v>#REF!</v>
      </c>
      <c r="C22" s="11" t="e">
        <f>#REF!</f>
        <v>#REF!</v>
      </c>
      <c r="D22" s="98"/>
      <c r="E22" s="189"/>
      <c r="F22" s="189">
        <f t="shared" si="33"/>
        <v>0</v>
      </c>
      <c r="G22" s="189">
        <f t="shared" si="36"/>
        <v>0</v>
      </c>
      <c r="H22" s="98"/>
      <c r="I22" s="189"/>
      <c r="J22" s="189"/>
      <c r="K22" s="189">
        <f t="shared" si="37"/>
        <v>0</v>
      </c>
      <c r="L22" s="98"/>
      <c r="M22" s="189">
        <f t="shared" si="38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34"/>
      <c r="U22" s="103" t="e">
        <f>#REF!</f>
        <v>#REF!</v>
      </c>
      <c r="V22" s="34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L22" s="121"/>
      <c r="AM22" s="121"/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AY22" s="121"/>
      <c r="AZ22" s="121"/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1:80" ht="32.25" customHeight="1">
      <c r="A23" s="117"/>
      <c r="B23" s="220" t="e">
        <f>#REF!</f>
        <v>#REF!</v>
      </c>
      <c r="C23" s="220"/>
      <c r="D23" s="98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H23" s="98"/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L23" s="98"/>
      <c r="M23" s="46">
        <f>SUM(M24:M28)</f>
        <v>0</v>
      </c>
      <c r="N23" s="45"/>
      <c r="O23" s="47"/>
      <c r="P23" s="48"/>
      <c r="Q23" s="23"/>
      <c r="R23" s="34"/>
      <c r="U23" s="103" t="e">
        <f>#REF!</f>
        <v>#REF!</v>
      </c>
      <c r="V23" s="34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L23" s="121"/>
      <c r="AM23" s="121"/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AY23" s="121"/>
      <c r="AZ23" s="121"/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1:80" ht="10.5">
      <c r="A24" s="117"/>
      <c r="B24" s="2" t="e">
        <f>#REF!</f>
        <v>#REF!</v>
      </c>
      <c r="C24" s="8" t="e">
        <f>#REF!</f>
        <v>#REF!</v>
      </c>
      <c r="D24" s="98"/>
      <c r="E24" s="56"/>
      <c r="F24" s="56">
        <f>SUMIF($A$42:$A$709,B24&amp;"- "&amp;C24,$G$42:$G$709)</f>
        <v>0</v>
      </c>
      <c r="G24" s="56">
        <f t="shared" si="36"/>
        <v>0</v>
      </c>
      <c r="H24" s="98"/>
      <c r="I24" s="56"/>
      <c r="J24" s="56"/>
      <c r="K24" s="56">
        <f t="shared" si="37"/>
        <v>0</v>
      </c>
      <c r="L24" s="98"/>
      <c r="M24" s="56">
        <f t="shared" si="38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34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121"/>
      <c r="AM24" s="121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121"/>
      <c r="AZ24" s="121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121"/>
      <c r="BO24" s="121"/>
      <c r="BP24" s="121"/>
      <c r="BQ24" s="121"/>
      <c r="BR24" s="121"/>
      <c r="BS24" s="121"/>
      <c r="BT24" s="121"/>
      <c r="BU24" s="121"/>
      <c r="BV24" s="121"/>
      <c r="BW24" s="121"/>
      <c r="BX24" s="121"/>
      <c r="BY24" s="121"/>
      <c r="BZ24" s="121"/>
      <c r="CA24" s="121"/>
      <c r="CB24" s="121"/>
    </row>
    <row r="25" spans="1:80" ht="10.5">
      <c r="A25" s="117"/>
      <c r="B25" s="10" t="e">
        <f>#REF!</f>
        <v>#REF!</v>
      </c>
      <c r="C25" s="11" t="e">
        <f>#REF!</f>
        <v>#REF!</v>
      </c>
      <c r="D25" s="98"/>
      <c r="E25" s="189"/>
      <c r="F25" s="189">
        <f>SUMIF($A$42:$A$709,B25&amp;"- "&amp;C25,$G$42:$G$709)</f>
        <v>0</v>
      </c>
      <c r="G25" s="189">
        <f t="shared" si="36"/>
        <v>0</v>
      </c>
      <c r="H25" s="98"/>
      <c r="I25" s="189"/>
      <c r="J25" s="189"/>
      <c r="K25" s="189">
        <f t="shared" si="37"/>
        <v>0</v>
      </c>
      <c r="L25" s="98"/>
      <c r="M25" s="189">
        <f t="shared" si="38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34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L25" s="121"/>
      <c r="AM25" s="121"/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AY25" s="121"/>
      <c r="AZ25" s="121"/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1:80" ht="10.5">
      <c r="A26" s="117"/>
      <c r="B26" s="2" t="e">
        <f>#REF!</f>
        <v>#REF!</v>
      </c>
      <c r="C26" s="8" t="e">
        <f>#REF!</f>
        <v>#REF!</v>
      </c>
      <c r="D26" s="98"/>
      <c r="E26" s="56"/>
      <c r="F26" s="56">
        <f>SUMIF($A$42:$A$709,B26&amp;"- "&amp;C26,$G$42:$G$709)</f>
        <v>0</v>
      </c>
      <c r="G26" s="56">
        <f t="shared" si="36"/>
        <v>0</v>
      </c>
      <c r="H26" s="98"/>
      <c r="I26" s="56"/>
      <c r="J26" s="56"/>
      <c r="K26" s="56">
        <f t="shared" si="37"/>
        <v>0</v>
      </c>
      <c r="L26" s="98"/>
      <c r="M26" s="56">
        <f t="shared" si="38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34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1:80" ht="11" thickBot="1">
      <c r="A27" s="117"/>
      <c r="B27" s="10" t="e">
        <f>#REF!</f>
        <v>#REF!</v>
      </c>
      <c r="C27" s="11" t="e">
        <f>#REF!</f>
        <v>#REF!</v>
      </c>
      <c r="D27" s="98"/>
      <c r="E27" s="189"/>
      <c r="F27" s="189">
        <f>SUMIF($A$42:$A$709,B27&amp;"- "&amp;C27,$G$42:$G$709)</f>
        <v>0</v>
      </c>
      <c r="G27" s="189">
        <f t="shared" si="36"/>
        <v>0</v>
      </c>
      <c r="H27" s="98"/>
      <c r="I27" s="189"/>
      <c r="J27" s="189"/>
      <c r="K27" s="189">
        <f t="shared" si="37"/>
        <v>0</v>
      </c>
      <c r="L27" s="98"/>
      <c r="M27" s="189">
        <f t="shared" si="38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34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1:80" ht="11" thickTop="1">
      <c r="A28" s="117"/>
      <c r="B28" s="2" t="e">
        <f>#REF!</f>
        <v>#REF!</v>
      </c>
      <c r="C28" s="8" t="e">
        <f>#REF!</f>
        <v>#REF!</v>
      </c>
      <c r="D28" s="98"/>
      <c r="E28" s="56"/>
      <c r="F28" s="56">
        <f>SUMIF($A$42:$A$709,B28&amp;"- "&amp;C28,$G$42:$G$709)</f>
        <v>0</v>
      </c>
      <c r="G28" s="56">
        <f t="shared" si="36"/>
        <v>0</v>
      </c>
      <c r="H28" s="98"/>
      <c r="I28" s="56"/>
      <c r="J28" s="56"/>
      <c r="K28" s="56">
        <f t="shared" si="37"/>
        <v>0</v>
      </c>
      <c r="L28" s="98"/>
      <c r="M28" s="56">
        <f t="shared" si="38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34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64"/>
      <c r="AQ28" s="64"/>
      <c r="AR28" s="64"/>
      <c r="AS28" s="64"/>
      <c r="AT28" s="64"/>
      <c r="AU28" s="64"/>
      <c r="AV28" s="64"/>
      <c r="AW28" s="64"/>
      <c r="AX28" s="64"/>
      <c r="BA28" s="58" t="e">
        <f t="shared" si="2"/>
        <v>#REF!</v>
      </c>
      <c r="BB28" s="105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</row>
    <row r="29" spans="1:80" ht="10.5">
      <c r="A29" s="117"/>
      <c r="B29" s="44" t="e">
        <f>#REF!</f>
        <v>#REF!</v>
      </c>
      <c r="C29" s="43"/>
      <c r="D29" s="98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H29" s="98"/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L29" s="98"/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0"/>
      <c r="AM29" s="40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0"/>
      <c r="AZ29" s="40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1:80" ht="10.5">
      <c r="A30" s="117"/>
      <c r="B30" s="10" t="e">
        <f>#REF!</f>
        <v>#REF!</v>
      </c>
      <c r="C30" s="11" t="e">
        <f>#REF!</f>
        <v>#REF!</v>
      </c>
      <c r="D30" s="98"/>
      <c r="E30" s="189"/>
      <c r="F30" s="189"/>
      <c r="G30" s="189">
        <f t="shared" si="36"/>
        <v>0</v>
      </c>
      <c r="H30" s="98"/>
      <c r="I30" s="189"/>
      <c r="J30" s="189"/>
      <c r="K30" s="189">
        <f t="shared" si="37"/>
        <v>0</v>
      </c>
      <c r="L30" s="98"/>
      <c r="M30" s="189">
        <f t="shared" si="38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34"/>
      <c r="Y30" s="2" t="e">
        <f t="shared" si="0"/>
        <v>#REF!</v>
      </c>
      <c r="Z30" s="107" t="e">
        <f>C35</f>
        <v>#REF!</v>
      </c>
      <c r="AA30" s="13" t="e">
        <f t="shared" ref="AA30:AH31" si="69">SUMPRODUCT(($A$42:$A$709=$Y30&amp;"- "&amp;$Z30)*($C$42:$C$709=AA$1)*($G$42:$G$709))</f>
        <v>#REF!</v>
      </c>
      <c r="AB30" s="13" t="e">
        <f t="shared" si="69"/>
        <v>#REF!</v>
      </c>
      <c r="AC30" s="13" t="e">
        <f t="shared" si="69"/>
        <v>#REF!</v>
      </c>
      <c r="AD30" s="13" t="e">
        <f t="shared" si="69"/>
        <v>#REF!</v>
      </c>
      <c r="AE30" s="13" t="e">
        <f t="shared" si="69"/>
        <v>#REF!</v>
      </c>
      <c r="AF30" s="13" t="e">
        <f t="shared" si="69"/>
        <v>#REF!</v>
      </c>
      <c r="AG30" s="13" t="e">
        <f t="shared" si="69"/>
        <v>#REF!</v>
      </c>
      <c r="AH30" s="13" t="e">
        <f t="shared" si="69"/>
        <v>#REF!</v>
      </c>
      <c r="AI30" s="56"/>
      <c r="AJ30" s="13" t="e">
        <f>SUMPRODUCT(($A$42:$A$709=$Y30&amp;"- "&amp;$Z30)*($C$42:$C$709=AJ$1)*($G$42:$G$709))</f>
        <v>#REF!</v>
      </c>
      <c r="AK30" s="13" t="e">
        <f t="shared" ref="AK30" si="70">SUM(AA30:AJ30)</f>
        <v>#REF!</v>
      </c>
      <c r="AL30" s="40"/>
      <c r="AM30" s="40"/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AY30" s="40"/>
      <c r="AZ30" s="40"/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1:80" ht="11" thickBot="1">
      <c r="B31" s="44" t="e">
        <f>#REF!</f>
        <v>#REF!</v>
      </c>
      <c r="C31" s="112"/>
      <c r="D31" s="49"/>
      <c r="E31" s="46">
        <f>SUM(E32:E32)</f>
        <v>0</v>
      </c>
      <c r="F31" s="46">
        <f>SUM(F32:F32)</f>
        <v>0</v>
      </c>
      <c r="G31" s="46">
        <f>SUM(G32:G32)</f>
        <v>0</v>
      </c>
      <c r="H31" s="49"/>
      <c r="I31" s="46">
        <f>SUM(I32:I32)</f>
        <v>0</v>
      </c>
      <c r="J31" s="46">
        <f ca="1">SUM(J32:J32)</f>
        <v>0</v>
      </c>
      <c r="K31" s="46">
        <f ca="1">SUM(K32:K32)</f>
        <v>0</v>
      </c>
      <c r="L31" s="49"/>
      <c r="M31" s="46">
        <f ca="1">SUM(M32:M32)</f>
        <v>0</v>
      </c>
      <c r="N31" s="45"/>
      <c r="O31" s="37" t="str">
        <f t="shared" ca="1" si="39"/>
        <v/>
      </c>
      <c r="P31" s="38" t="str">
        <f t="shared" ca="1" si="35"/>
        <v/>
      </c>
      <c r="Q31" s="23"/>
      <c r="U31" s="34"/>
      <c r="Y31" s="10" t="e">
        <f t="shared" si="0"/>
        <v>#REF!</v>
      </c>
      <c r="Z31" s="106" t="e">
        <f>C36</f>
        <v>#REF!</v>
      </c>
      <c r="AA31" s="57" t="e">
        <f t="shared" si="69"/>
        <v>#REF!</v>
      </c>
      <c r="AB31" s="57" t="e">
        <f t="shared" si="69"/>
        <v>#REF!</v>
      </c>
      <c r="AC31" s="57" t="e">
        <f t="shared" si="69"/>
        <v>#REF!</v>
      </c>
      <c r="AD31" s="57" t="e">
        <f t="shared" si="69"/>
        <v>#REF!</v>
      </c>
      <c r="AE31" s="57" t="e">
        <f t="shared" si="69"/>
        <v>#REF!</v>
      </c>
      <c r="AF31" s="57" t="e">
        <f t="shared" si="69"/>
        <v>#REF!</v>
      </c>
      <c r="AG31" s="57" t="e">
        <f t="shared" si="69"/>
        <v>#REF!</v>
      </c>
      <c r="AH31" s="57" t="e">
        <f t="shared" si="69"/>
        <v>#REF!</v>
      </c>
      <c r="AI31" s="57"/>
      <c r="AJ31" s="57" t="e">
        <f>SUMPRODUCT(($A$42:$A$709=$Y31&amp;"- "&amp;$Z31)*($C$42:$C$709=AJ$1)*($G$42:$G$709))</f>
        <v>#REF!</v>
      </c>
      <c r="AK31" s="12" t="e">
        <f>SUM(AA31:AJ31)</f>
        <v>#REF!</v>
      </c>
      <c r="AL31" s="40"/>
      <c r="AM31" s="40"/>
      <c r="AN31" s="10" t="e">
        <f t="shared" si="1"/>
        <v>#REF!</v>
      </c>
      <c r="AO31" s="106" t="e">
        <f>C36</f>
        <v>#REF!</v>
      </c>
      <c r="AP31" s="57" t="e">
        <f t="shared" si="71"/>
        <v>#REF!</v>
      </c>
      <c r="AQ31" s="57" t="e">
        <f t="shared" si="71"/>
        <v>#REF!</v>
      </c>
      <c r="AR31" s="57" t="e">
        <f t="shared" si="71"/>
        <v>#REF!</v>
      </c>
      <c r="AS31" s="57" t="e">
        <f t="shared" si="71"/>
        <v>#REF!</v>
      </c>
      <c r="AT31" s="57" t="e">
        <f t="shared" si="71"/>
        <v>#REF!</v>
      </c>
      <c r="AU31" s="57" t="e">
        <f t="shared" si="71"/>
        <v>#REF!</v>
      </c>
      <c r="AV31" s="57" t="e">
        <f t="shared" si="71"/>
        <v>#REF!</v>
      </c>
      <c r="AW31" s="57" t="e">
        <f t="shared" si="71"/>
        <v>#REF!</v>
      </c>
      <c r="AX31" s="57" t="e">
        <f>SUM(AP31:AW31)</f>
        <v>#REF!</v>
      </c>
      <c r="AY31" s="40"/>
      <c r="AZ31" s="40"/>
      <c r="BA31" s="10" t="e">
        <f t="shared" si="2"/>
        <v>#REF!</v>
      </c>
      <c r="BB31" s="106" t="e">
        <f>C36</f>
        <v>#REF!</v>
      </c>
      <c r="BC31" s="57" t="e">
        <f t="shared" ca="1" si="73"/>
        <v>#REF!</v>
      </c>
      <c r="BD31" s="57" t="e">
        <f t="shared" ca="1" si="73"/>
        <v>#REF!</v>
      </c>
      <c r="BE31" s="57" t="e">
        <f t="shared" ca="1" si="73"/>
        <v>#REF!</v>
      </c>
      <c r="BF31" s="57" t="e">
        <f t="shared" ca="1" si="73"/>
        <v>#REF!</v>
      </c>
      <c r="BG31" s="57" t="e">
        <f t="shared" ca="1" si="73"/>
        <v>#REF!</v>
      </c>
      <c r="BH31" s="57" t="e">
        <f t="shared" ca="1" si="73"/>
        <v>#REF!</v>
      </c>
      <c r="BI31" s="57" t="e">
        <f t="shared" ca="1" si="73"/>
        <v>#REF!</v>
      </c>
      <c r="BJ31" s="57" t="e">
        <f t="shared" ca="1" si="73"/>
        <v>#REF!</v>
      </c>
      <c r="BK31" s="57" t="e">
        <f t="shared" ca="1" si="73"/>
        <v>#REF!</v>
      </c>
      <c r="BL31" s="57" t="e">
        <f t="shared" ca="1" si="73"/>
        <v>#REF!</v>
      </c>
      <c r="BM31" s="57" t="e">
        <f t="shared" ca="1" si="73"/>
        <v>#REF!</v>
      </c>
    </row>
    <row r="32" spans="1:80" ht="11" thickTop="1">
      <c r="B32" s="2" t="e">
        <f>#REF!</f>
        <v>#REF!</v>
      </c>
      <c r="C32" s="8" t="e">
        <f>#REF!</f>
        <v>#REF!</v>
      </c>
      <c r="D32" s="98"/>
      <c r="E32" s="56"/>
      <c r="F32" s="56">
        <f>SUMIF($A$42:$A$709,B32&amp;"- "&amp;C32,$G$42:$G$709)</f>
        <v>0</v>
      </c>
      <c r="G32" s="56">
        <f t="shared" si="36"/>
        <v>0</v>
      </c>
      <c r="H32" s="98"/>
      <c r="I32" s="56"/>
      <c r="J32" s="56">
        <f ca="1">SUMIF($J$42:$M$709,B32&amp;"- "&amp;C32,$Q$42:$Q$709)</f>
        <v>0</v>
      </c>
      <c r="K32" s="56">
        <f t="shared" ca="1" si="37"/>
        <v>0</v>
      </c>
      <c r="L32" s="98"/>
      <c r="M32" s="56">
        <f t="shared" ca="1" si="38"/>
        <v>0</v>
      </c>
      <c r="N32" s="51"/>
      <c r="O32" s="37" t="str">
        <f t="shared" ca="1" si="39"/>
        <v/>
      </c>
      <c r="P32" s="38" t="str">
        <f t="shared" ca="1" si="35"/>
        <v/>
      </c>
      <c r="Q32" s="23"/>
      <c r="U32" s="34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40"/>
      <c r="AM32" s="40"/>
      <c r="AN32" s="32"/>
      <c r="AO32" s="105"/>
      <c r="AP32" s="64"/>
      <c r="AQ32" s="64"/>
      <c r="AR32" s="64"/>
      <c r="AS32" s="64"/>
      <c r="AT32" s="64"/>
      <c r="AU32" s="64"/>
      <c r="AV32" s="64"/>
      <c r="AW32" s="64"/>
      <c r="AX32" s="64"/>
      <c r="AY32" s="40"/>
      <c r="AZ32" s="40"/>
      <c r="BA32" s="58"/>
      <c r="BB32" s="105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</row>
    <row r="33" spans="1:65" ht="10.5">
      <c r="B33" s="71" t="e">
        <f>#REF!</f>
        <v>#REF!</v>
      </c>
      <c r="C33" s="72"/>
      <c r="D33" s="49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H33" s="49"/>
      <c r="I33" s="73">
        <f t="shared" si="74"/>
        <v>0</v>
      </c>
      <c r="J33" s="73">
        <f t="shared" ca="1" si="74"/>
        <v>0</v>
      </c>
      <c r="K33" s="73">
        <f t="shared" ca="1" si="74"/>
        <v>0</v>
      </c>
      <c r="L33" s="49"/>
      <c r="M33" s="73">
        <f t="shared" ca="1" si="74"/>
        <v>0</v>
      </c>
      <c r="N33" s="72"/>
      <c r="O33" s="37" t="str">
        <f t="shared" ca="1" si="39"/>
        <v/>
      </c>
      <c r="P33" s="38" t="str">
        <f t="shared" ref="P33" ca="1" si="75">IF(O33="ERROR","Please insert comment","")</f>
        <v/>
      </c>
      <c r="U33" s="34"/>
      <c r="Y33" s="10"/>
      <c r="Z33" s="106"/>
      <c r="AA33" s="12"/>
      <c r="AB33" s="12"/>
      <c r="AC33" s="12"/>
      <c r="AD33" s="12"/>
      <c r="AE33" s="12"/>
      <c r="AF33" s="12"/>
      <c r="AG33" s="12"/>
      <c r="AH33" s="12"/>
      <c r="AI33" s="57"/>
      <c r="AJ33" s="12"/>
      <c r="AK33" s="12"/>
      <c r="AN33" s="10"/>
      <c r="AO33" s="106"/>
      <c r="AP33" s="57"/>
      <c r="AQ33" s="57"/>
      <c r="AR33" s="57"/>
      <c r="AS33" s="57"/>
      <c r="AT33" s="57"/>
      <c r="AU33" s="57"/>
      <c r="AV33" s="57"/>
      <c r="AW33" s="57"/>
      <c r="AX33" s="57"/>
      <c r="BA33" s="10"/>
      <c r="BB33" s="106"/>
      <c r="BC33" s="57"/>
      <c r="BD33" s="57"/>
      <c r="BE33" s="57"/>
      <c r="BF33" s="57"/>
      <c r="BG33" s="57"/>
      <c r="BH33" s="57"/>
      <c r="BI33" s="57"/>
      <c r="BJ33" s="57"/>
      <c r="BK33" s="57"/>
      <c r="BL33" s="57"/>
      <c r="BM33" s="57"/>
    </row>
    <row r="34" spans="1:65" ht="10.5">
      <c r="B34" s="44" t="e">
        <f>#REF!</f>
        <v>#REF!</v>
      </c>
      <c r="C34" s="43"/>
      <c r="D34" s="49"/>
      <c r="E34" s="46">
        <f>SUM(E35:E36)</f>
        <v>0</v>
      </c>
      <c r="F34" s="46">
        <f>SUM(F35:F36)</f>
        <v>0</v>
      </c>
      <c r="G34" s="46">
        <f>SUM(G35:G36)</f>
        <v>0</v>
      </c>
      <c r="H34" s="49"/>
      <c r="I34" s="46">
        <f>SUM(I35:I36)</f>
        <v>0</v>
      </c>
      <c r="J34" s="46">
        <f ca="1">SUM(J35:J36)</f>
        <v>0</v>
      </c>
      <c r="K34" s="46">
        <f ca="1">SUM(K35:K36)</f>
        <v>0</v>
      </c>
      <c r="L34" s="49"/>
      <c r="M34" s="46">
        <f ca="1">SUM(M35:M36)</f>
        <v>0</v>
      </c>
      <c r="N34" s="45"/>
      <c r="O34" s="37" t="str">
        <f t="shared" ref="O34:O35" ca="1" si="76">IF(M34=0,"",IF(N34=0,"ERROR",""))</f>
        <v/>
      </c>
      <c r="P34" s="38" t="str">
        <f t="shared" ref="P34:P35" ca="1" si="77">IF(O34="ERROR","Please insert comment","")</f>
        <v/>
      </c>
      <c r="Q34" s="40"/>
      <c r="U34" s="34"/>
      <c r="Y34" s="10"/>
      <c r="Z34" s="106"/>
      <c r="AA34" s="12"/>
      <c r="AB34" s="12"/>
      <c r="AC34" s="12"/>
      <c r="AD34" s="12"/>
      <c r="AE34" s="12"/>
      <c r="AF34" s="12"/>
      <c r="AG34" s="12"/>
      <c r="AH34" s="12"/>
      <c r="AI34" s="57"/>
      <c r="AJ34" s="12"/>
      <c r="AK34" s="12"/>
      <c r="AL34" s="40"/>
      <c r="AM34" s="40"/>
      <c r="AN34" s="10"/>
      <c r="AO34" s="106"/>
      <c r="AP34" s="57"/>
      <c r="AQ34" s="57"/>
      <c r="AR34" s="57"/>
      <c r="AS34" s="57"/>
      <c r="AT34" s="57"/>
      <c r="AU34" s="57"/>
      <c r="AV34" s="57"/>
      <c r="AW34" s="57"/>
      <c r="AX34" s="57"/>
      <c r="AY34" s="40"/>
      <c r="AZ34" s="40"/>
      <c r="BA34" s="10"/>
      <c r="BB34" s="106"/>
      <c r="BC34" s="57"/>
      <c r="BD34" s="57"/>
      <c r="BE34" s="57"/>
      <c r="BF34" s="57"/>
      <c r="BG34" s="57"/>
      <c r="BH34" s="57"/>
      <c r="BI34" s="57"/>
      <c r="BJ34" s="57"/>
      <c r="BK34" s="57"/>
      <c r="BL34" s="57"/>
      <c r="BM34" s="57"/>
    </row>
    <row r="35" spans="1:65" ht="10.5">
      <c r="B35" s="10" t="e">
        <f>#REF!</f>
        <v>#REF!</v>
      </c>
      <c r="C35" s="11" t="e">
        <f>#REF!</f>
        <v>#REF!</v>
      </c>
      <c r="D35" s="49"/>
      <c r="E35" s="57"/>
      <c r="F35" s="57">
        <f>SUMIF($A$42:$A$709,B35&amp;"- "&amp;C35,$G$42:$G$709)</f>
        <v>0</v>
      </c>
      <c r="G35" s="57">
        <f>E35+F35</f>
        <v>0</v>
      </c>
      <c r="H35" s="49"/>
      <c r="I35" s="57"/>
      <c r="J35" s="57">
        <f ca="1">SUMIF($J$42:$M$709,B35&amp;"- "&amp;C35,$Q$42:$Q$709)</f>
        <v>0</v>
      </c>
      <c r="K35" s="57">
        <f ca="1">I35+J35</f>
        <v>0</v>
      </c>
      <c r="L35" s="49"/>
      <c r="M35" s="57">
        <f ca="1">G35-K35</f>
        <v>0</v>
      </c>
      <c r="N35" s="50"/>
      <c r="O35" s="37" t="str">
        <f t="shared" ca="1" si="76"/>
        <v/>
      </c>
      <c r="P35" s="38" t="str">
        <f t="shared" ca="1" si="77"/>
        <v/>
      </c>
      <c r="Q35" s="40"/>
      <c r="U35" s="34"/>
      <c r="Y35" s="2"/>
      <c r="Z35" s="107"/>
      <c r="AA35" s="13"/>
      <c r="AB35" s="13"/>
      <c r="AC35" s="13"/>
      <c r="AD35" s="13"/>
      <c r="AE35" s="13"/>
      <c r="AF35" s="13"/>
      <c r="AG35" s="13"/>
      <c r="AH35" s="13"/>
      <c r="AI35" s="56"/>
      <c r="AJ35" s="13"/>
      <c r="AK35" s="13"/>
      <c r="AL35" s="40"/>
      <c r="AM35" s="40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AY35" s="40"/>
      <c r="AZ35" s="40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H36" s="49"/>
      <c r="I36" s="56"/>
      <c r="J36" s="56">
        <f ca="1">SUMIF($J$42:$M$709,B36&amp;"- "&amp;C36,$Q$42:$Q$709)</f>
        <v>0</v>
      </c>
      <c r="K36" s="56">
        <f ca="1">I36+J36</f>
        <v>0</v>
      </c>
      <c r="L36" s="49"/>
      <c r="M36" s="56">
        <f ca="1">G36-K36</f>
        <v>0</v>
      </c>
      <c r="N36" s="51"/>
      <c r="O36" s="47" t="str">
        <f ca="1">IF(M36=0,"",IF(N36=0,"ERROR",""))</f>
        <v/>
      </c>
      <c r="P36" s="48" t="str">
        <f ca="1">IF(O36="ERROR","Please insert comment","")</f>
        <v/>
      </c>
      <c r="Q36" s="40"/>
      <c r="Y36" s="10"/>
      <c r="Z36" s="106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40"/>
      <c r="AM36" s="40"/>
      <c r="AN36" s="10"/>
      <c r="AO36" s="106"/>
      <c r="AP36" s="57"/>
      <c r="AQ36" s="57"/>
      <c r="AR36" s="57"/>
      <c r="AS36" s="57"/>
      <c r="AT36" s="57"/>
      <c r="AU36" s="57"/>
      <c r="AV36" s="57"/>
      <c r="AW36" s="57"/>
      <c r="AX36" s="57"/>
      <c r="AY36" s="40"/>
      <c r="AZ36" s="40"/>
      <c r="BA36" s="10"/>
      <c r="BB36" s="106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34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33" t="s">
        <v>8</v>
      </c>
      <c r="F41" s="33" t="s">
        <v>1</v>
      </c>
      <c r="G41" s="33" t="s">
        <v>7</v>
      </c>
      <c r="J41" s="209" t="s">
        <v>2</v>
      </c>
      <c r="K41" s="209"/>
      <c r="L41" s="209"/>
      <c r="M41" s="209"/>
      <c r="N41" s="27" t="s">
        <v>30</v>
      </c>
      <c r="O41" s="33" t="s">
        <v>8</v>
      </c>
      <c r="P41" s="33" t="s">
        <v>1</v>
      </c>
      <c r="Q41" s="33" t="s">
        <v>7</v>
      </c>
    </row>
    <row r="42" spans="1:65">
      <c r="A42" s="54"/>
      <c r="B42" s="85"/>
      <c r="C42" s="84"/>
      <c r="D42" s="98"/>
      <c r="E42" s="127"/>
      <c r="F42" s="128"/>
      <c r="G42" s="130"/>
      <c r="J42" s="221"/>
      <c r="K42" s="221"/>
      <c r="L42" s="221"/>
      <c r="M42" s="221"/>
      <c r="N42" s="144"/>
      <c r="O42" s="88"/>
      <c r="P42" s="128"/>
      <c r="Q42" s="56"/>
    </row>
    <row r="43" spans="1:65">
      <c r="A43" s="54"/>
      <c r="B43" s="85"/>
      <c r="C43" s="84"/>
      <c r="D43" s="98"/>
      <c r="E43" s="127"/>
      <c r="F43" s="128"/>
      <c r="G43" s="130"/>
      <c r="J43" s="221"/>
      <c r="K43" s="221"/>
      <c r="L43" s="221"/>
      <c r="M43" s="221"/>
      <c r="N43" s="144"/>
      <c r="O43" s="88"/>
      <c r="P43" s="128"/>
      <c r="Q43" s="56"/>
    </row>
    <row r="44" spans="1:65">
      <c r="A44" s="54"/>
      <c r="B44" s="85"/>
      <c r="C44" s="84"/>
      <c r="D44" s="98"/>
      <c r="E44" s="127"/>
      <c r="F44" s="89"/>
      <c r="G44" s="130"/>
      <c r="J44" s="221"/>
      <c r="K44" s="221"/>
      <c r="L44" s="221"/>
      <c r="M44" s="221"/>
      <c r="N44" s="144"/>
      <c r="O44" s="88"/>
      <c r="P44" s="128"/>
      <c r="Q44" s="56"/>
    </row>
    <row r="45" spans="1:65">
      <c r="A45" s="54"/>
      <c r="B45" s="85"/>
      <c r="C45" s="84"/>
      <c r="D45" s="98"/>
      <c r="E45" s="127"/>
      <c r="F45" s="89"/>
      <c r="G45" s="130"/>
      <c r="J45" s="221"/>
      <c r="K45" s="221"/>
      <c r="L45" s="221"/>
      <c r="M45" s="221"/>
      <c r="N45" s="144"/>
      <c r="O45" s="88"/>
      <c r="P45" s="128"/>
      <c r="Q45" s="56"/>
    </row>
    <row r="46" spans="1:65">
      <c r="A46" s="54"/>
      <c r="B46" s="53"/>
      <c r="C46" s="62"/>
      <c r="D46" s="98"/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D47" s="98"/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D48" s="98"/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4:17">
      <c r="D49" s="98"/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4:17">
      <c r="D50" s="98"/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4:17">
      <c r="D51" s="98"/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4:17">
      <c r="D52" s="98"/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4:17">
      <c r="D53" s="98"/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4:17">
      <c r="D54" s="98"/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4:17">
      <c r="D55" s="98"/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4:17">
      <c r="D56" s="98"/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4:17">
      <c r="D57" s="98"/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4:17">
      <c r="D58" s="98"/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4:17">
      <c r="D59" s="98"/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4:17">
      <c r="D60" s="98"/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4:17">
      <c r="D61" s="98"/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4:17">
      <c r="D62" s="98"/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4:17">
      <c r="D63" s="98"/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4:17">
      <c r="D64" s="98"/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4:17">
      <c r="D65" s="98"/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4:17">
      <c r="D66" s="98"/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4:17">
      <c r="D67" s="98"/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4:17">
      <c r="D68" s="98"/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4:17">
      <c r="D69" s="98"/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4:17">
      <c r="D70" s="98"/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4:17">
      <c r="D71" s="98"/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4:17">
      <c r="D72" s="98"/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4:17">
      <c r="D73" s="98"/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4:17">
      <c r="D74" s="98"/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4:17">
      <c r="D75" s="98"/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4:17">
      <c r="D76" s="98"/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4:17">
      <c r="D77" s="98"/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4:17">
      <c r="D78" s="98"/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4:17">
      <c r="D79" s="98"/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4:17">
      <c r="D80" s="98"/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4:17">
      <c r="D81" s="98"/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4:17">
      <c r="D82" s="98"/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4:17">
      <c r="D83" s="98"/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4:17">
      <c r="D84" s="98"/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4:17">
      <c r="D85" s="98"/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4:17">
      <c r="D86" s="98"/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4:17">
      <c r="D87" s="98"/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4:17">
      <c r="D88" s="98"/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4:17">
      <c r="D89" s="98"/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4:17">
      <c r="D90" s="98"/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4:17">
      <c r="D91" s="98"/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4:17">
      <c r="D92" s="98"/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4:17">
      <c r="D93" s="98"/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4:17">
      <c r="D94" s="98"/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4:17">
      <c r="D95" s="98"/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4:17">
      <c r="D96" s="98"/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4:17">
      <c r="D97" s="98"/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4:17">
      <c r="D98" s="98"/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4:17">
      <c r="D99" s="98"/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4:17">
      <c r="D100" s="98"/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4:17">
      <c r="D101" s="98"/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4:17">
      <c r="D102" s="98"/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4:17">
      <c r="D103" s="98"/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4:17">
      <c r="D104" s="98"/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4:17">
      <c r="D105" s="98"/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4:17">
      <c r="D106" s="98"/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4:17">
      <c r="D107" s="98"/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4:17">
      <c r="D108" s="98"/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4:17">
      <c r="D109" s="98"/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4:17">
      <c r="D110" s="98"/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4:17">
      <c r="D111" s="98"/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4:17">
      <c r="D112" s="98"/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4:17">
      <c r="D113" s="98"/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4:17">
      <c r="D114" s="98"/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4:17">
      <c r="D115" s="98"/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4:17">
      <c r="D116" s="98"/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4:17">
      <c r="D117" s="98"/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4:17">
      <c r="D118" s="98"/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4:17">
      <c r="D119" s="98"/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4:17">
      <c r="D120" s="98"/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4:17">
      <c r="D121" s="98"/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4:17">
      <c r="D122" s="98"/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4:17">
      <c r="D123" s="98"/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4:17">
      <c r="D124" s="98"/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4:17">
      <c r="D125" s="98"/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4:17">
      <c r="D126" s="98"/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4:17">
      <c r="D127" s="98"/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4:17">
      <c r="D128" s="98"/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4:17">
      <c r="D129" s="98"/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4:17">
      <c r="D130" s="98"/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4:17">
      <c r="D131" s="98"/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4:17">
      <c r="D132" s="98"/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4:17">
      <c r="D133" s="98"/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4:17">
      <c r="D134" s="98"/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4:17">
      <c r="D135" s="98"/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4:17">
      <c r="D136" s="98"/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4:17">
      <c r="D137" s="98"/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4:17">
      <c r="D138" s="98"/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4:17">
      <c r="D139" s="98"/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4:17">
      <c r="D140" s="98"/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4:17">
      <c r="D141" s="98"/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4:17">
      <c r="D142" s="98"/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4:17">
      <c r="D143" s="98"/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4:17">
      <c r="D144" s="98"/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4:17">
      <c r="D145" s="98"/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4:17">
      <c r="D146" s="98"/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4:17">
      <c r="D147" s="98"/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4:17">
      <c r="D148" s="98"/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4:17">
      <c r="D149" s="98"/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4:17">
      <c r="D150" s="98"/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4:17">
      <c r="D151" s="98"/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4:17">
      <c r="D152" s="98"/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4:17">
      <c r="D153" s="98"/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4:17">
      <c r="D154" s="98"/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4:17">
      <c r="D155" s="98"/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4:17">
      <c r="D156" s="98"/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4:17">
      <c r="D157" s="98"/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4:17">
      <c r="D158" s="98"/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4:17">
      <c r="D159" s="98"/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4:17">
      <c r="D160" s="98"/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4:17">
      <c r="D161" s="98"/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4:17">
      <c r="D162" s="98"/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4:17">
      <c r="D163" s="98"/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4:17">
      <c r="D164" s="98"/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4:17">
      <c r="D165" s="98"/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4:17">
      <c r="D166" s="98"/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4:17">
      <c r="D167" s="98"/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4:17">
      <c r="D168" s="98"/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4:17">
      <c r="D169" s="98"/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4:17">
      <c r="D170" s="98"/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4:17">
      <c r="D171" s="98"/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4:17">
      <c r="D172" s="98"/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4:17">
      <c r="D173" s="98"/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4:17">
      <c r="D174" s="98"/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4:17">
      <c r="D175" s="98"/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4:17">
      <c r="D176" s="98"/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4:17">
      <c r="D177" s="98"/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4:17">
      <c r="D178" s="98"/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4:17">
      <c r="D179" s="98"/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4:17">
      <c r="D180" s="98"/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4:17">
      <c r="D181" s="98"/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4:17">
      <c r="D182" s="98"/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4:17">
      <c r="D183" s="98"/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4:17">
      <c r="D184" s="98"/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4:17">
      <c r="D185" s="98"/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4:17">
      <c r="D186" s="98"/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4:17">
      <c r="D187" s="98"/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4:17">
      <c r="D188" s="98"/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4:17">
      <c r="D189" s="98"/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4:17">
      <c r="D190" s="98"/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4:17">
      <c r="D191" s="98"/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4:17">
      <c r="D192" s="98"/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4:17">
      <c r="D193" s="98"/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4:17">
      <c r="D194" s="98"/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4:17">
      <c r="D195" s="98"/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4:17">
      <c r="D196" s="98"/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4:17">
      <c r="D197" s="98"/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4:17">
      <c r="D198" s="98"/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4:17">
      <c r="D199" s="98"/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4:17">
      <c r="D200" s="98"/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4:17">
      <c r="D201" s="98"/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4:17">
      <c r="D202" s="98"/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4:17">
      <c r="D203" s="98"/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4:17">
      <c r="D204" s="98"/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4:17">
      <c r="D205" s="98"/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4:17">
      <c r="D206" s="98"/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4:17">
      <c r="D207" s="98"/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4:17">
      <c r="D208" s="98"/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4:17">
      <c r="D209" s="98"/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4:17">
      <c r="D210" s="98"/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4:17">
      <c r="D211" s="98"/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4:17">
      <c r="D212" s="98"/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4:17">
      <c r="D213" s="98"/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4:17">
      <c r="D214" s="98"/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4:17">
      <c r="D215" s="98"/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4:17">
      <c r="D216" s="98"/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4:17">
      <c r="D217" s="98"/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4:17">
      <c r="D218" s="98"/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4:17">
      <c r="D219" s="98"/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4:17">
      <c r="D220" s="98"/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4:17">
      <c r="D221" s="98"/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4:17">
      <c r="D222" s="98"/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4:17">
      <c r="D223" s="98"/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4:17">
      <c r="D224" s="98"/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4:17">
      <c r="D225" s="98"/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4:17">
      <c r="D226" s="98"/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4:17">
      <c r="D227" s="98"/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4:17">
      <c r="D228" s="98"/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4:17">
      <c r="D229" s="98"/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4:17">
      <c r="D230" s="98"/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4:17">
      <c r="D231" s="98"/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4:17">
      <c r="D232" s="98"/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4:17">
      <c r="D233" s="98"/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4:17">
      <c r="D234" s="98"/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4:17">
      <c r="D235" s="98"/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4:17">
      <c r="D236" s="98"/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4:17">
      <c r="D237" s="98"/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4:17">
      <c r="D238" s="98"/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4:17">
      <c r="D239" s="98"/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4:17">
      <c r="D240" s="98"/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4:17">
      <c r="D241" s="98"/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4:17">
      <c r="D242" s="98"/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4:17">
      <c r="D243" s="98"/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4:17">
      <c r="D244" s="98"/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4:17">
      <c r="D245" s="98"/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4:17">
      <c r="D246" s="98"/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4:17">
      <c r="D247" s="98"/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4:17">
      <c r="D248" s="98"/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4:17">
      <c r="D249" s="98"/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4:17">
      <c r="D250" s="98"/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4:17">
      <c r="D251" s="98"/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4:17">
      <c r="D252" s="98"/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4:17">
      <c r="D253" s="98"/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4:17">
      <c r="D254" s="98"/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4:17">
      <c r="D255" s="98"/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4:17">
      <c r="D256" s="98"/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4:17">
      <c r="D257" s="98"/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4:17">
      <c r="D258" s="98"/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4:17">
      <c r="D259" s="98"/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4:17">
      <c r="D260" s="98"/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4:17">
      <c r="D261" s="98"/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4:17">
      <c r="D262" s="98"/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4:17">
      <c r="D263" s="98"/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4:17">
      <c r="D264" s="98"/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4:17">
      <c r="D265" s="98"/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4:17">
      <c r="D266" s="98"/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4:17">
      <c r="D267" s="98"/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4:17">
      <c r="D268" s="98"/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4:17">
      <c r="D269" s="98"/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4:17">
      <c r="D270" s="98"/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4:17">
      <c r="D271" s="98"/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4:17">
      <c r="D272" s="98"/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4:17">
      <c r="D273" s="98"/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4:17">
      <c r="D274" s="98"/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4:17">
      <c r="D275" s="98"/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4:17">
      <c r="D276" s="98"/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4:17">
      <c r="D277" s="98"/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4:17">
      <c r="D278" s="98"/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4:17">
      <c r="D279" s="98"/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4:17">
      <c r="D280" s="98"/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4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4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4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4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4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4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4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4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41"/>
      <c r="K710" s="141"/>
      <c r="L710" s="141"/>
      <c r="M710" s="141"/>
      <c r="N710" s="144"/>
      <c r="O710" s="141"/>
      <c r="P710" s="88"/>
      <c r="Q710" s="14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Y3:Z3"/>
    <mergeCell ref="Y6:Z6"/>
    <mergeCell ref="Y18:Z18"/>
    <mergeCell ref="AN3:AO3"/>
    <mergeCell ref="AN6:AO6"/>
    <mergeCell ref="AN18:AO18"/>
    <mergeCell ref="BA3:BB3"/>
    <mergeCell ref="BA6:BB6"/>
    <mergeCell ref="BA18:BB18"/>
    <mergeCell ref="I5:K5"/>
    <mergeCell ref="M5:M6"/>
    <mergeCell ref="N5:N6"/>
    <mergeCell ref="B5:B6"/>
    <mergeCell ref="C5:C6"/>
    <mergeCell ref="E5:G5"/>
    <mergeCell ref="J45:M45"/>
    <mergeCell ref="J46:M46"/>
    <mergeCell ref="J47:M47"/>
    <mergeCell ref="B11:C11"/>
    <mergeCell ref="B23:C23"/>
    <mergeCell ref="B8:C8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705:M705"/>
    <mergeCell ref="J706:M706"/>
    <mergeCell ref="J707:M707"/>
    <mergeCell ref="J708:M708"/>
    <mergeCell ref="J709:M709"/>
    <mergeCell ref="J699:M699"/>
    <mergeCell ref="J700:M700"/>
    <mergeCell ref="J701:M701"/>
    <mergeCell ref="J702:M702"/>
    <mergeCell ref="J703:M703"/>
    <mergeCell ref="J704:M704"/>
  </mergeCells>
  <conditionalFormatting sqref="F38">
    <cfRule type="containsText" dxfId="107" priority="25" operator="containsText" text="ERROR">
      <formula>NOT(ISERROR(SEARCH("ERROR",F38)))</formula>
    </cfRule>
  </conditionalFormatting>
  <conditionalFormatting sqref="J38">
    <cfRule type="containsText" dxfId="106" priority="24" operator="containsText" text="ERROR">
      <formula>NOT(ISERROR(SEARCH("ERROR",J38)))</formula>
    </cfRule>
  </conditionalFormatting>
  <conditionalFormatting sqref="T14">
    <cfRule type="containsText" dxfId="105" priority="23" operator="containsText" text="ERROR">
      <formula>NOT(ISERROR(SEARCH("ERROR",T14)))</formula>
    </cfRule>
  </conditionalFormatting>
  <conditionalFormatting sqref="O12:O18 O23 O29 O31:O35">
    <cfRule type="containsText" dxfId="104" priority="21" operator="containsText" text="ERROR">
      <formula>NOT(ISERROR(SEARCH("ERROR",O12)))</formula>
    </cfRule>
  </conditionalFormatting>
  <conditionalFormatting sqref="O36">
    <cfRule type="containsText" dxfId="103" priority="7" operator="containsText" text="ERROR">
      <formula>NOT(ISERROR(SEARCH("ERROR",O36)))</formula>
    </cfRule>
  </conditionalFormatting>
  <conditionalFormatting sqref="O9">
    <cfRule type="containsText" dxfId="102" priority="4" operator="containsText" text="ERROR">
      <formula>NOT(ISERROR(SEARCH("ERROR",O9)))</formula>
    </cfRule>
  </conditionalFormatting>
  <conditionalFormatting sqref="O19:O22">
    <cfRule type="containsText" dxfId="101" priority="3" operator="containsText" text="ERROR">
      <formula>NOT(ISERROR(SEARCH("ERROR",O19)))</formula>
    </cfRule>
  </conditionalFormatting>
  <conditionalFormatting sqref="O24:O28">
    <cfRule type="containsText" dxfId="100" priority="2" operator="containsText" text="ERROR">
      <formula>NOT(ISERROR(SEARCH("ERROR",O24)))</formula>
    </cfRule>
  </conditionalFormatting>
  <conditionalFormatting sqref="O30">
    <cfRule type="containsText" dxfId="99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A10" zoomScaleNormal="100" workbookViewId="0">
      <selection activeCell="E35" sqref="E35:E36"/>
    </sheetView>
  </sheetViews>
  <sheetFormatPr defaultColWidth="11.54296875" defaultRowHeight="10"/>
  <cols>
    <col min="1" max="1" width="5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176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>E18+F18</f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93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93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93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93"/>
    </row>
    <row r="46" spans="1:65">
      <c r="E46" s="88"/>
      <c r="F46" s="128"/>
      <c r="G46" s="93"/>
      <c r="J46" s="221"/>
      <c r="K46" s="221"/>
      <c r="L46" s="221"/>
      <c r="M46" s="221"/>
      <c r="N46" s="144"/>
      <c r="O46" s="88"/>
      <c r="P46" s="128"/>
      <c r="Q46" s="93"/>
    </row>
    <row r="47" spans="1:65">
      <c r="E47" s="88"/>
      <c r="F47" s="128"/>
      <c r="G47" s="93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93"/>
      <c r="J48" s="221"/>
      <c r="K48" s="221"/>
      <c r="L48" s="221"/>
      <c r="M48" s="221"/>
      <c r="N48" s="144"/>
      <c r="O48" s="88"/>
      <c r="P48" s="128"/>
      <c r="Q48" s="56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</row>
    <row r="49" spans="1:50">
      <c r="E49" s="88"/>
      <c r="F49" s="128"/>
      <c r="G49" s="93"/>
      <c r="J49" s="221"/>
      <c r="K49" s="221"/>
      <c r="L49" s="221"/>
      <c r="M49" s="221"/>
      <c r="N49" s="144"/>
      <c r="O49" s="88"/>
      <c r="P49" s="128"/>
      <c r="Q49" s="56"/>
      <c r="R49" s="121"/>
      <c r="U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</row>
    <row r="50" spans="1:50">
      <c r="E50" s="88"/>
      <c r="F50" s="128"/>
      <c r="G50" s="93"/>
      <c r="J50" s="221"/>
      <c r="K50" s="221"/>
      <c r="L50" s="221"/>
      <c r="M50" s="221"/>
      <c r="N50" s="144"/>
      <c r="O50" s="88"/>
      <c r="P50" s="128"/>
      <c r="Q50" s="56"/>
      <c r="R50" s="121"/>
      <c r="U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</row>
    <row r="51" spans="1:50">
      <c r="E51" s="88"/>
      <c r="F51" s="128"/>
      <c r="G51" s="93"/>
      <c r="J51" s="221"/>
      <c r="K51" s="221"/>
      <c r="L51" s="221"/>
      <c r="M51" s="221"/>
      <c r="N51" s="144"/>
      <c r="O51" s="88"/>
      <c r="P51" s="128"/>
      <c r="Q51" s="56"/>
      <c r="R51" s="121"/>
      <c r="U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</row>
    <row r="52" spans="1:50">
      <c r="E52" s="88"/>
      <c r="F52" s="128"/>
      <c r="G52" s="93"/>
      <c r="J52" s="221"/>
      <c r="K52" s="221"/>
      <c r="L52" s="221"/>
      <c r="M52" s="221"/>
      <c r="N52" s="144"/>
      <c r="O52" s="88"/>
      <c r="P52" s="128"/>
      <c r="Q52" s="56"/>
      <c r="R52" s="121"/>
      <c r="U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</row>
    <row r="53" spans="1:50">
      <c r="E53" s="88"/>
      <c r="F53" s="128"/>
      <c r="G53" s="93"/>
      <c r="J53" s="221"/>
      <c r="K53" s="221"/>
      <c r="L53" s="221"/>
      <c r="M53" s="221"/>
      <c r="N53" s="144"/>
      <c r="O53" s="88"/>
      <c r="P53" s="128"/>
      <c r="Q53" s="56"/>
      <c r="R53" s="121"/>
      <c r="U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</row>
    <row r="54" spans="1:50">
      <c r="E54" s="88"/>
      <c r="F54" s="128"/>
      <c r="G54" s="93"/>
      <c r="J54" s="221"/>
      <c r="K54" s="221"/>
      <c r="L54" s="221"/>
      <c r="M54" s="221"/>
      <c r="N54" s="144"/>
      <c r="O54" s="88"/>
      <c r="P54" s="128"/>
      <c r="Q54" s="56"/>
      <c r="R54" s="121"/>
      <c r="U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</row>
    <row r="55" spans="1:50">
      <c r="E55" s="88"/>
      <c r="F55" s="128"/>
      <c r="G55" s="93"/>
      <c r="J55" s="221"/>
      <c r="K55" s="221"/>
      <c r="L55" s="221"/>
      <c r="M55" s="221"/>
      <c r="N55" s="144"/>
      <c r="O55" s="88"/>
      <c r="P55" s="128"/>
      <c r="Q55" s="56"/>
      <c r="R55" s="121"/>
      <c r="U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</row>
    <row r="56" spans="1:50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  <c r="R56" s="121"/>
      <c r="U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</row>
    <row r="57" spans="1:50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  <c r="R57" s="121"/>
      <c r="U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</row>
    <row r="58" spans="1:50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  <c r="R58" s="121"/>
      <c r="U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</row>
    <row r="59" spans="1:50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  <c r="R59" s="121"/>
      <c r="U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</row>
    <row r="60" spans="1:50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  <c r="R60" s="121"/>
      <c r="U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</row>
    <row r="61" spans="1:50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  <c r="R61" s="121"/>
      <c r="U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</row>
    <row r="62" spans="1:50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  <c r="R62" s="121"/>
      <c r="U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</row>
    <row r="63" spans="1:50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  <c r="R63" s="121"/>
      <c r="U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</row>
    <row r="64" spans="1:50">
      <c r="A64" s="121"/>
      <c r="B64" s="121"/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  <c r="R64" s="121"/>
      <c r="U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</row>
    <row r="65" spans="4:17" s="121" customFormat="1">
      <c r="D65" s="98"/>
      <c r="E65" s="88"/>
      <c r="F65" s="128"/>
      <c r="G65" s="56"/>
      <c r="H65" s="98"/>
      <c r="J65" s="221"/>
      <c r="K65" s="221"/>
      <c r="L65" s="221"/>
      <c r="M65" s="221"/>
      <c r="N65" s="144"/>
      <c r="O65" s="88"/>
      <c r="P65" s="128"/>
      <c r="Q65" s="56"/>
    </row>
    <row r="66" spans="4:17" s="121" customFormat="1">
      <c r="D66" s="98"/>
      <c r="E66" s="88"/>
      <c r="F66" s="128"/>
      <c r="G66" s="56"/>
      <c r="H66" s="98"/>
      <c r="J66" s="221"/>
      <c r="K66" s="221"/>
      <c r="L66" s="221"/>
      <c r="M66" s="221"/>
      <c r="N66" s="144"/>
      <c r="O66" s="88"/>
      <c r="P66" s="128"/>
      <c r="Q66" s="56"/>
    </row>
    <row r="67" spans="4:17" s="121" customFormat="1">
      <c r="D67" s="98"/>
      <c r="E67" s="88"/>
      <c r="F67" s="128"/>
      <c r="G67" s="56"/>
      <c r="H67" s="98"/>
      <c r="J67" s="221"/>
      <c r="K67" s="221"/>
      <c r="L67" s="221"/>
      <c r="M67" s="221"/>
      <c r="N67" s="144"/>
      <c r="O67" s="88"/>
      <c r="P67" s="128"/>
      <c r="Q67" s="56"/>
    </row>
    <row r="68" spans="4:17" s="121" customFormat="1">
      <c r="D68" s="98"/>
      <c r="E68" s="88"/>
      <c r="F68" s="128"/>
      <c r="G68" s="56"/>
      <c r="H68" s="98"/>
      <c r="J68" s="221"/>
      <c r="K68" s="221"/>
      <c r="L68" s="221"/>
      <c r="M68" s="221"/>
      <c r="N68" s="144"/>
      <c r="O68" s="88"/>
      <c r="P68" s="128"/>
      <c r="Q68" s="56"/>
    </row>
    <row r="69" spans="4:17" s="121" customFormat="1">
      <c r="D69" s="98"/>
      <c r="E69" s="88"/>
      <c r="F69" s="128"/>
      <c r="G69" s="56"/>
      <c r="H69" s="98"/>
      <c r="J69" s="221"/>
      <c r="K69" s="221"/>
      <c r="L69" s="221"/>
      <c r="M69" s="221"/>
      <c r="N69" s="144"/>
      <c r="O69" s="88"/>
      <c r="P69" s="128"/>
      <c r="Q69" s="56"/>
    </row>
    <row r="70" spans="4:17" s="121" customFormat="1">
      <c r="D70" s="98"/>
      <c r="E70" s="88"/>
      <c r="F70" s="128"/>
      <c r="G70" s="56"/>
      <c r="H70" s="98"/>
      <c r="J70" s="221"/>
      <c r="K70" s="221"/>
      <c r="L70" s="221"/>
      <c r="M70" s="221"/>
      <c r="N70" s="144"/>
      <c r="O70" s="88"/>
      <c r="P70" s="128"/>
      <c r="Q70" s="56"/>
    </row>
    <row r="71" spans="4:17" s="121" customFormat="1">
      <c r="D71" s="98"/>
      <c r="E71" s="88"/>
      <c r="F71" s="128"/>
      <c r="G71" s="56"/>
      <c r="H71" s="98"/>
      <c r="J71" s="221"/>
      <c r="K71" s="221"/>
      <c r="L71" s="221"/>
      <c r="M71" s="221"/>
      <c r="N71" s="144"/>
      <c r="O71" s="88"/>
      <c r="P71" s="128"/>
      <c r="Q71" s="56"/>
    </row>
    <row r="72" spans="4:17" s="121" customFormat="1">
      <c r="D72" s="98"/>
      <c r="E72" s="88"/>
      <c r="F72" s="128"/>
      <c r="G72" s="56"/>
      <c r="H72" s="98"/>
      <c r="J72" s="221"/>
      <c r="K72" s="221"/>
      <c r="L72" s="221"/>
      <c r="M72" s="221"/>
      <c r="N72" s="144"/>
      <c r="O72" s="88"/>
      <c r="P72" s="128"/>
      <c r="Q72" s="56"/>
    </row>
    <row r="73" spans="4:17" s="121" customFormat="1">
      <c r="D73" s="98"/>
      <c r="E73" s="88"/>
      <c r="F73" s="128"/>
      <c r="G73" s="56"/>
      <c r="H73" s="98"/>
      <c r="J73" s="221"/>
      <c r="K73" s="221"/>
      <c r="L73" s="221"/>
      <c r="M73" s="221"/>
      <c r="N73" s="144"/>
      <c r="O73" s="88"/>
      <c r="P73" s="128"/>
      <c r="Q73" s="56"/>
    </row>
    <row r="74" spans="4:17" s="121" customFormat="1">
      <c r="D74" s="98"/>
      <c r="E74" s="88"/>
      <c r="F74" s="128"/>
      <c r="G74" s="56"/>
      <c r="H74" s="98"/>
      <c r="J74" s="221"/>
      <c r="K74" s="221"/>
      <c r="L74" s="221"/>
      <c r="M74" s="221"/>
      <c r="N74" s="144"/>
      <c r="O74" s="88"/>
      <c r="P74" s="128"/>
      <c r="Q74" s="56"/>
    </row>
    <row r="75" spans="4:17" s="121" customFormat="1">
      <c r="D75" s="98"/>
      <c r="E75" s="88"/>
      <c r="F75" s="128"/>
      <c r="G75" s="56"/>
      <c r="H75" s="98"/>
      <c r="J75" s="221"/>
      <c r="K75" s="221"/>
      <c r="L75" s="221"/>
      <c r="M75" s="221"/>
      <c r="N75" s="144"/>
      <c r="O75" s="88"/>
      <c r="P75" s="128"/>
      <c r="Q75" s="56"/>
    </row>
    <row r="76" spans="4:17" s="121" customFormat="1">
      <c r="D76" s="98"/>
      <c r="E76" s="88"/>
      <c r="F76" s="128"/>
      <c r="G76" s="56"/>
      <c r="H76" s="98"/>
      <c r="J76" s="221"/>
      <c r="K76" s="221"/>
      <c r="L76" s="221"/>
      <c r="M76" s="221"/>
      <c r="N76" s="144"/>
      <c r="O76" s="88"/>
      <c r="P76" s="128"/>
      <c r="Q76" s="56"/>
    </row>
    <row r="77" spans="4:17" s="121" customFormat="1">
      <c r="D77" s="98"/>
      <c r="E77" s="88"/>
      <c r="F77" s="128"/>
      <c r="G77" s="56"/>
      <c r="H77" s="98"/>
      <c r="J77" s="221"/>
      <c r="K77" s="221"/>
      <c r="L77" s="221"/>
      <c r="M77" s="221"/>
      <c r="N77" s="144"/>
      <c r="O77" s="88"/>
      <c r="P77" s="128"/>
      <c r="Q77" s="56"/>
    </row>
    <row r="78" spans="4:17" s="121" customFormat="1">
      <c r="D78" s="98"/>
      <c r="E78" s="88"/>
      <c r="F78" s="128"/>
      <c r="G78" s="56"/>
      <c r="H78" s="98"/>
      <c r="J78" s="221"/>
      <c r="K78" s="221"/>
      <c r="L78" s="221"/>
      <c r="M78" s="221"/>
      <c r="N78" s="144"/>
      <c r="O78" s="88"/>
      <c r="P78" s="128"/>
      <c r="Q78" s="56"/>
    </row>
    <row r="79" spans="4:17" s="121" customFormat="1">
      <c r="D79" s="98"/>
      <c r="E79" s="88"/>
      <c r="F79" s="128"/>
      <c r="G79" s="56"/>
      <c r="H79" s="98"/>
      <c r="J79" s="221"/>
      <c r="K79" s="221"/>
      <c r="L79" s="221"/>
      <c r="M79" s="221"/>
      <c r="N79" s="144"/>
      <c r="O79" s="88"/>
      <c r="P79" s="128"/>
      <c r="Q79" s="56"/>
    </row>
    <row r="80" spans="4:17" s="121" customFormat="1">
      <c r="D80" s="98"/>
      <c r="E80" s="88"/>
      <c r="F80" s="128"/>
      <c r="G80" s="56"/>
      <c r="H80" s="98"/>
      <c r="J80" s="221"/>
      <c r="K80" s="221"/>
      <c r="L80" s="221"/>
      <c r="M80" s="221"/>
      <c r="N80" s="144"/>
      <c r="O80" s="88"/>
      <c r="P80" s="128"/>
      <c r="Q80" s="56"/>
    </row>
    <row r="81" spans="4:17" s="121" customFormat="1">
      <c r="D81" s="98"/>
      <c r="E81" s="88"/>
      <c r="F81" s="128"/>
      <c r="G81" s="56"/>
      <c r="H81" s="98"/>
      <c r="J81" s="221"/>
      <c r="K81" s="221"/>
      <c r="L81" s="221"/>
      <c r="M81" s="221"/>
      <c r="N81" s="144"/>
      <c r="O81" s="88"/>
      <c r="P81" s="128"/>
      <c r="Q81" s="56"/>
    </row>
    <row r="82" spans="4:17" s="121" customFormat="1">
      <c r="D82" s="98"/>
      <c r="E82" s="88"/>
      <c r="F82" s="128"/>
      <c r="G82" s="56"/>
      <c r="H82" s="98"/>
      <c r="J82" s="221"/>
      <c r="K82" s="221"/>
      <c r="L82" s="221"/>
      <c r="M82" s="221"/>
      <c r="N82" s="144"/>
      <c r="O82" s="88"/>
      <c r="P82" s="128"/>
      <c r="Q82" s="56"/>
    </row>
    <row r="83" spans="4:17" s="121" customFormat="1">
      <c r="D83" s="98"/>
      <c r="E83" s="88"/>
      <c r="F83" s="128"/>
      <c r="G83" s="56"/>
      <c r="H83" s="98"/>
      <c r="J83" s="221"/>
      <c r="K83" s="221"/>
      <c r="L83" s="221"/>
      <c r="M83" s="221"/>
      <c r="N83" s="144"/>
      <c r="O83" s="88"/>
      <c r="P83" s="128"/>
      <c r="Q83" s="56"/>
    </row>
    <row r="84" spans="4:17" s="121" customFormat="1">
      <c r="D84" s="98"/>
      <c r="E84" s="88"/>
      <c r="F84" s="128"/>
      <c r="G84" s="56"/>
      <c r="H84" s="98"/>
      <c r="J84" s="221"/>
      <c r="K84" s="221"/>
      <c r="L84" s="221"/>
      <c r="M84" s="221"/>
      <c r="N84" s="144"/>
      <c r="O84" s="88"/>
      <c r="P84" s="128"/>
      <c r="Q84" s="56"/>
    </row>
    <row r="85" spans="4:17" s="121" customFormat="1">
      <c r="D85" s="98"/>
      <c r="E85" s="88"/>
      <c r="F85" s="128"/>
      <c r="G85" s="56"/>
      <c r="H85" s="98"/>
      <c r="J85" s="221"/>
      <c r="K85" s="221"/>
      <c r="L85" s="221"/>
      <c r="M85" s="221"/>
      <c r="N85" s="144"/>
      <c r="O85" s="88"/>
      <c r="P85" s="128"/>
      <c r="Q85" s="56"/>
    </row>
    <row r="86" spans="4:17" s="121" customFormat="1">
      <c r="D86" s="98"/>
      <c r="E86" s="88"/>
      <c r="F86" s="128"/>
      <c r="G86" s="56"/>
      <c r="H86" s="98"/>
      <c r="J86" s="221"/>
      <c r="K86" s="221"/>
      <c r="L86" s="221"/>
      <c r="M86" s="221"/>
      <c r="N86" s="144"/>
      <c r="O86" s="88"/>
      <c r="P86" s="128"/>
      <c r="Q86" s="56"/>
    </row>
    <row r="87" spans="4:17" s="121" customFormat="1">
      <c r="D87" s="98"/>
      <c r="E87" s="88"/>
      <c r="F87" s="128"/>
      <c r="G87" s="56"/>
      <c r="H87" s="98"/>
      <c r="J87" s="221"/>
      <c r="K87" s="221"/>
      <c r="L87" s="221"/>
      <c r="M87" s="221"/>
      <c r="N87" s="144"/>
      <c r="O87" s="88"/>
      <c r="P87" s="128"/>
      <c r="Q87" s="56"/>
    </row>
    <row r="88" spans="4:17" s="121" customFormat="1">
      <c r="D88" s="98"/>
      <c r="E88" s="88"/>
      <c r="F88" s="128"/>
      <c r="G88" s="56"/>
      <c r="H88" s="98"/>
      <c r="J88" s="221"/>
      <c r="K88" s="221"/>
      <c r="L88" s="221"/>
      <c r="M88" s="221"/>
      <c r="N88" s="144"/>
      <c r="O88" s="88"/>
      <c r="P88" s="128"/>
      <c r="Q88" s="56"/>
    </row>
    <row r="89" spans="4:17" s="121" customFormat="1">
      <c r="D89" s="98"/>
      <c r="E89" s="88"/>
      <c r="F89" s="128"/>
      <c r="G89" s="56"/>
      <c r="H89" s="98"/>
      <c r="J89" s="221"/>
      <c r="K89" s="221"/>
      <c r="L89" s="221"/>
      <c r="M89" s="221"/>
      <c r="N89" s="144"/>
      <c r="O89" s="88"/>
      <c r="P89" s="128"/>
      <c r="Q89" s="56"/>
    </row>
    <row r="90" spans="4:17" s="121" customFormat="1">
      <c r="D90" s="98"/>
      <c r="E90" s="88"/>
      <c r="F90" s="128"/>
      <c r="G90" s="56"/>
      <c r="H90" s="98"/>
      <c r="J90" s="221"/>
      <c r="K90" s="221"/>
      <c r="L90" s="221"/>
      <c r="M90" s="221"/>
      <c r="N90" s="144"/>
      <c r="O90" s="88"/>
      <c r="P90" s="128"/>
      <c r="Q90" s="56"/>
    </row>
    <row r="91" spans="4:17" s="121" customFormat="1">
      <c r="D91" s="98"/>
      <c r="E91" s="88"/>
      <c r="F91" s="128"/>
      <c r="G91" s="56"/>
      <c r="H91" s="98"/>
      <c r="J91" s="221"/>
      <c r="K91" s="221"/>
      <c r="L91" s="221"/>
      <c r="M91" s="221"/>
      <c r="N91" s="144"/>
      <c r="O91" s="88"/>
      <c r="P91" s="128"/>
      <c r="Q91" s="56"/>
    </row>
    <row r="92" spans="4:17" s="121" customFormat="1">
      <c r="D92" s="98"/>
      <c r="E92" s="88"/>
      <c r="F92" s="128"/>
      <c r="G92" s="56"/>
      <c r="H92" s="98"/>
      <c r="J92" s="221"/>
      <c r="K92" s="221"/>
      <c r="L92" s="221"/>
      <c r="M92" s="221"/>
      <c r="N92" s="144"/>
      <c r="O92" s="88"/>
      <c r="P92" s="128"/>
      <c r="Q92" s="56"/>
    </row>
    <row r="93" spans="4:17" s="121" customFormat="1">
      <c r="D93" s="98"/>
      <c r="E93" s="88"/>
      <c r="F93" s="128"/>
      <c r="G93" s="56"/>
      <c r="H93" s="98"/>
      <c r="J93" s="221"/>
      <c r="K93" s="221"/>
      <c r="L93" s="221"/>
      <c r="M93" s="221"/>
      <c r="N93" s="144"/>
      <c r="O93" s="88"/>
      <c r="P93" s="128"/>
      <c r="Q93" s="56"/>
    </row>
    <row r="94" spans="4:17" s="121" customFormat="1">
      <c r="D94" s="98"/>
      <c r="E94" s="88"/>
      <c r="F94" s="128"/>
      <c r="G94" s="56"/>
      <c r="H94" s="98"/>
      <c r="J94" s="221"/>
      <c r="K94" s="221"/>
      <c r="L94" s="221"/>
      <c r="M94" s="221"/>
      <c r="N94" s="144"/>
      <c r="O94" s="88"/>
      <c r="P94" s="128"/>
      <c r="Q94" s="56"/>
    </row>
    <row r="95" spans="4:17" s="121" customFormat="1">
      <c r="D95" s="98"/>
      <c r="E95" s="88"/>
      <c r="F95" s="128"/>
      <c r="G95" s="56"/>
      <c r="H95" s="98"/>
      <c r="J95" s="221"/>
      <c r="K95" s="221"/>
      <c r="L95" s="221"/>
      <c r="M95" s="221"/>
      <c r="N95" s="144"/>
      <c r="O95" s="88"/>
      <c r="P95" s="128"/>
      <c r="Q95" s="56"/>
    </row>
    <row r="96" spans="4:17" s="121" customFormat="1">
      <c r="D96" s="98"/>
      <c r="E96" s="88"/>
      <c r="F96" s="128"/>
      <c r="G96" s="56"/>
      <c r="H96" s="98"/>
      <c r="J96" s="221"/>
      <c r="K96" s="221"/>
      <c r="L96" s="221"/>
      <c r="M96" s="221"/>
      <c r="N96" s="144"/>
      <c r="O96" s="88"/>
      <c r="P96" s="128"/>
      <c r="Q96" s="56"/>
    </row>
    <row r="97" spans="4:17" s="121" customFormat="1">
      <c r="D97" s="98"/>
      <c r="E97" s="88"/>
      <c r="F97" s="128"/>
      <c r="G97" s="56"/>
      <c r="H97" s="98"/>
      <c r="J97" s="221"/>
      <c r="K97" s="221"/>
      <c r="L97" s="221"/>
      <c r="M97" s="221"/>
      <c r="N97" s="144"/>
      <c r="O97" s="88"/>
      <c r="P97" s="128"/>
      <c r="Q97" s="56"/>
    </row>
    <row r="98" spans="4:17" s="121" customFormat="1">
      <c r="D98" s="98"/>
      <c r="E98" s="88"/>
      <c r="F98" s="128"/>
      <c r="G98" s="56"/>
      <c r="H98" s="98"/>
      <c r="J98" s="221"/>
      <c r="K98" s="221"/>
      <c r="L98" s="221"/>
      <c r="M98" s="221"/>
      <c r="N98" s="144"/>
      <c r="O98" s="88"/>
      <c r="P98" s="128"/>
      <c r="Q98" s="56"/>
    </row>
    <row r="99" spans="4:17" s="121" customFormat="1">
      <c r="D99" s="98"/>
      <c r="E99" s="88"/>
      <c r="F99" s="128"/>
      <c r="G99" s="56"/>
      <c r="H99" s="98"/>
      <c r="J99" s="221"/>
      <c r="K99" s="221"/>
      <c r="L99" s="221"/>
      <c r="M99" s="221"/>
      <c r="N99" s="144"/>
      <c r="O99" s="88"/>
      <c r="P99" s="128"/>
      <c r="Q99" s="56"/>
    </row>
    <row r="100" spans="4:17" s="121" customFormat="1">
      <c r="D100" s="98"/>
      <c r="E100" s="88"/>
      <c r="F100" s="128"/>
      <c r="G100" s="56"/>
      <c r="H100" s="98"/>
      <c r="J100" s="221"/>
      <c r="K100" s="221"/>
      <c r="L100" s="221"/>
      <c r="M100" s="221"/>
      <c r="N100" s="144"/>
      <c r="O100" s="88"/>
      <c r="P100" s="128"/>
      <c r="Q100" s="56"/>
    </row>
    <row r="101" spans="4:17" s="121" customFormat="1">
      <c r="D101" s="98"/>
      <c r="E101" s="88"/>
      <c r="F101" s="128"/>
      <c r="G101" s="56"/>
      <c r="H101" s="98"/>
      <c r="J101" s="221"/>
      <c r="K101" s="221"/>
      <c r="L101" s="221"/>
      <c r="M101" s="221"/>
      <c r="N101" s="144"/>
      <c r="O101" s="88"/>
      <c r="P101" s="128"/>
      <c r="Q101" s="56"/>
    </row>
    <row r="102" spans="4:17" s="121" customFormat="1">
      <c r="D102" s="98"/>
      <c r="E102" s="88"/>
      <c r="F102" s="128"/>
      <c r="G102" s="56"/>
      <c r="H102" s="98"/>
      <c r="J102" s="221"/>
      <c r="K102" s="221"/>
      <c r="L102" s="221"/>
      <c r="M102" s="221"/>
      <c r="N102" s="144"/>
      <c r="O102" s="88"/>
      <c r="P102" s="128"/>
      <c r="Q102" s="56"/>
    </row>
    <row r="103" spans="4:17" s="121" customFormat="1">
      <c r="D103" s="98"/>
      <c r="E103" s="88"/>
      <c r="F103" s="128"/>
      <c r="G103" s="56"/>
      <c r="H103" s="98"/>
      <c r="J103" s="221"/>
      <c r="K103" s="221"/>
      <c r="L103" s="221"/>
      <c r="M103" s="221"/>
      <c r="N103" s="144"/>
      <c r="O103" s="88"/>
      <c r="P103" s="128"/>
      <c r="Q103" s="56"/>
    </row>
    <row r="104" spans="4:17" s="121" customFormat="1">
      <c r="D104" s="98"/>
      <c r="E104" s="88"/>
      <c r="F104" s="128"/>
      <c r="G104" s="56"/>
      <c r="H104" s="98"/>
      <c r="J104" s="221"/>
      <c r="K104" s="221"/>
      <c r="L104" s="221"/>
      <c r="M104" s="221"/>
      <c r="N104" s="144"/>
      <c r="O104" s="88"/>
      <c r="P104" s="128"/>
      <c r="Q104" s="56"/>
    </row>
    <row r="105" spans="4:17" s="121" customFormat="1">
      <c r="D105" s="98"/>
      <c r="E105" s="88"/>
      <c r="F105" s="128"/>
      <c r="G105" s="56"/>
      <c r="H105" s="98"/>
      <c r="J105" s="221"/>
      <c r="K105" s="221"/>
      <c r="L105" s="221"/>
      <c r="M105" s="221"/>
      <c r="N105" s="144"/>
      <c r="O105" s="88"/>
      <c r="P105" s="128"/>
      <c r="Q105" s="56"/>
    </row>
    <row r="106" spans="4:17" s="121" customFormat="1">
      <c r="D106" s="98"/>
      <c r="E106" s="88"/>
      <c r="F106" s="128"/>
      <c r="G106" s="56"/>
      <c r="H106" s="98"/>
      <c r="J106" s="221"/>
      <c r="K106" s="221"/>
      <c r="L106" s="221"/>
      <c r="M106" s="221"/>
      <c r="N106" s="144"/>
      <c r="O106" s="88"/>
      <c r="P106" s="128"/>
      <c r="Q106" s="56"/>
    </row>
    <row r="107" spans="4:17" s="121" customFormat="1">
      <c r="D107" s="98"/>
      <c r="E107" s="88"/>
      <c r="F107" s="128"/>
      <c r="G107" s="56"/>
      <c r="H107" s="98"/>
      <c r="J107" s="221"/>
      <c r="K107" s="221"/>
      <c r="L107" s="221"/>
      <c r="M107" s="221"/>
      <c r="N107" s="144"/>
      <c r="O107" s="88"/>
      <c r="P107" s="128"/>
      <c r="Q107" s="56"/>
    </row>
    <row r="108" spans="4:17" s="121" customFormat="1">
      <c r="D108" s="98"/>
      <c r="E108" s="88"/>
      <c r="F108" s="128"/>
      <c r="G108" s="56"/>
      <c r="H108" s="98"/>
      <c r="J108" s="221"/>
      <c r="K108" s="221"/>
      <c r="L108" s="221"/>
      <c r="M108" s="221"/>
      <c r="N108" s="144"/>
      <c r="O108" s="88"/>
      <c r="P108" s="128"/>
      <c r="Q108" s="56"/>
    </row>
    <row r="109" spans="4:17" s="121" customFormat="1">
      <c r="D109" s="98"/>
      <c r="E109" s="88"/>
      <c r="F109" s="128"/>
      <c r="G109" s="56"/>
      <c r="H109" s="98"/>
      <c r="J109" s="221"/>
      <c r="K109" s="221"/>
      <c r="L109" s="221"/>
      <c r="M109" s="221"/>
      <c r="N109" s="144"/>
      <c r="O109" s="88"/>
      <c r="P109" s="128"/>
      <c r="Q109" s="56"/>
    </row>
    <row r="110" spans="4:17" s="121" customFormat="1">
      <c r="D110" s="98"/>
      <c r="E110" s="88"/>
      <c r="F110" s="128"/>
      <c r="G110" s="56"/>
      <c r="H110" s="98"/>
      <c r="J110" s="221"/>
      <c r="K110" s="221"/>
      <c r="L110" s="221"/>
      <c r="M110" s="221"/>
      <c r="N110" s="144"/>
      <c r="O110" s="88"/>
      <c r="P110" s="128"/>
      <c r="Q110" s="56"/>
    </row>
    <row r="111" spans="4:17" s="121" customFormat="1">
      <c r="D111" s="98"/>
      <c r="E111" s="88"/>
      <c r="F111" s="128"/>
      <c r="G111" s="56"/>
      <c r="H111" s="98"/>
      <c r="J111" s="221"/>
      <c r="K111" s="221"/>
      <c r="L111" s="221"/>
      <c r="M111" s="221"/>
      <c r="N111" s="144"/>
      <c r="O111" s="88"/>
      <c r="P111" s="128"/>
      <c r="Q111" s="56"/>
    </row>
    <row r="112" spans="4:17" s="121" customFormat="1">
      <c r="D112" s="98"/>
      <c r="E112" s="88"/>
      <c r="F112" s="128"/>
      <c r="G112" s="56"/>
      <c r="H112" s="98"/>
      <c r="J112" s="221"/>
      <c r="K112" s="221"/>
      <c r="L112" s="221"/>
      <c r="M112" s="221"/>
      <c r="N112" s="144"/>
      <c r="O112" s="88"/>
      <c r="P112" s="128"/>
      <c r="Q112" s="56"/>
    </row>
    <row r="113" spans="4:17" s="121" customFormat="1">
      <c r="D113" s="98"/>
      <c r="E113" s="88"/>
      <c r="F113" s="128"/>
      <c r="G113" s="56"/>
      <c r="H113" s="98"/>
      <c r="J113" s="221"/>
      <c r="K113" s="221"/>
      <c r="L113" s="221"/>
      <c r="M113" s="221"/>
      <c r="N113" s="144"/>
      <c r="O113" s="88"/>
      <c r="P113" s="128"/>
      <c r="Q113" s="56"/>
    </row>
    <row r="114" spans="4:17" s="121" customFormat="1">
      <c r="D114" s="98"/>
      <c r="E114" s="88"/>
      <c r="F114" s="128"/>
      <c r="G114" s="56"/>
      <c r="H114" s="98"/>
      <c r="J114" s="221"/>
      <c r="K114" s="221"/>
      <c r="L114" s="221"/>
      <c r="M114" s="221"/>
      <c r="N114" s="144"/>
      <c r="O114" s="88"/>
      <c r="P114" s="128"/>
      <c r="Q114" s="56"/>
    </row>
    <row r="115" spans="4:17" s="121" customFormat="1">
      <c r="D115" s="98"/>
      <c r="E115" s="88"/>
      <c r="F115" s="128"/>
      <c r="G115" s="56"/>
      <c r="H115" s="98"/>
      <c r="J115" s="221"/>
      <c r="K115" s="221"/>
      <c r="L115" s="221"/>
      <c r="M115" s="221"/>
      <c r="N115" s="144"/>
      <c r="O115" s="88"/>
      <c r="P115" s="128"/>
      <c r="Q115" s="56"/>
    </row>
    <row r="116" spans="4:17" s="121" customFormat="1">
      <c r="D116" s="98"/>
      <c r="E116" s="88"/>
      <c r="F116" s="128"/>
      <c r="G116" s="56"/>
      <c r="H116" s="98"/>
      <c r="J116" s="221"/>
      <c r="K116" s="221"/>
      <c r="L116" s="221"/>
      <c r="M116" s="221"/>
      <c r="N116" s="144"/>
      <c r="O116" s="88"/>
      <c r="P116" s="128"/>
      <c r="Q116" s="56"/>
    </row>
    <row r="117" spans="4:17" s="121" customFormat="1">
      <c r="D117" s="98"/>
      <c r="E117" s="88"/>
      <c r="F117" s="128"/>
      <c r="G117" s="56"/>
      <c r="H117" s="98"/>
      <c r="J117" s="221"/>
      <c r="K117" s="221"/>
      <c r="L117" s="221"/>
      <c r="M117" s="221"/>
      <c r="N117" s="144"/>
      <c r="O117" s="88"/>
      <c r="P117" s="128"/>
      <c r="Q117" s="56"/>
    </row>
    <row r="118" spans="4:17" s="121" customFormat="1">
      <c r="D118" s="98"/>
      <c r="E118" s="88"/>
      <c r="F118" s="128"/>
      <c r="G118" s="56"/>
      <c r="H118" s="98"/>
      <c r="J118" s="221"/>
      <c r="K118" s="221"/>
      <c r="L118" s="221"/>
      <c r="M118" s="221"/>
      <c r="N118" s="144"/>
      <c r="O118" s="88"/>
      <c r="P118" s="128"/>
      <c r="Q118" s="56"/>
    </row>
    <row r="119" spans="4:17" s="121" customFormat="1">
      <c r="D119" s="98"/>
      <c r="E119" s="88"/>
      <c r="F119" s="128"/>
      <c r="G119" s="56"/>
      <c r="H119" s="98"/>
      <c r="J119" s="221"/>
      <c r="K119" s="221"/>
      <c r="L119" s="221"/>
      <c r="M119" s="221"/>
      <c r="N119" s="144"/>
      <c r="O119" s="88"/>
      <c r="P119" s="128"/>
      <c r="Q119" s="56"/>
    </row>
    <row r="120" spans="4:17" s="121" customFormat="1">
      <c r="D120" s="98"/>
      <c r="E120" s="88"/>
      <c r="F120" s="128"/>
      <c r="G120" s="56"/>
      <c r="H120" s="98"/>
      <c r="J120" s="221"/>
      <c r="K120" s="221"/>
      <c r="L120" s="221"/>
      <c r="M120" s="221"/>
      <c r="N120" s="144"/>
      <c r="O120" s="88"/>
      <c r="P120" s="128"/>
      <c r="Q120" s="56"/>
    </row>
    <row r="121" spans="4:17" s="121" customFormat="1">
      <c r="D121" s="98"/>
      <c r="E121" s="88"/>
      <c r="F121" s="128"/>
      <c r="G121" s="56"/>
      <c r="H121" s="98"/>
      <c r="J121" s="221"/>
      <c r="K121" s="221"/>
      <c r="L121" s="221"/>
      <c r="M121" s="221"/>
      <c r="N121" s="144"/>
      <c r="O121" s="88"/>
      <c r="P121" s="128"/>
      <c r="Q121" s="56"/>
    </row>
    <row r="122" spans="4:17" s="121" customFormat="1">
      <c r="D122" s="98"/>
      <c r="E122" s="88"/>
      <c r="F122" s="128"/>
      <c r="G122" s="56"/>
      <c r="H122" s="98"/>
      <c r="J122" s="221"/>
      <c r="K122" s="221"/>
      <c r="L122" s="221"/>
      <c r="M122" s="221"/>
      <c r="N122" s="144"/>
      <c r="O122" s="88"/>
      <c r="P122" s="128"/>
      <c r="Q122" s="56"/>
    </row>
    <row r="123" spans="4:17" s="121" customFormat="1">
      <c r="D123" s="98"/>
      <c r="E123" s="88"/>
      <c r="F123" s="128"/>
      <c r="G123" s="56"/>
      <c r="H123" s="98"/>
      <c r="J123" s="221"/>
      <c r="K123" s="221"/>
      <c r="L123" s="221"/>
      <c r="M123" s="221"/>
      <c r="N123" s="144"/>
      <c r="O123" s="88"/>
      <c r="P123" s="128"/>
      <c r="Q123" s="56"/>
    </row>
    <row r="124" spans="4:17" s="121" customFormat="1">
      <c r="D124" s="98"/>
      <c r="E124" s="88"/>
      <c r="F124" s="128"/>
      <c r="G124" s="56"/>
      <c r="H124" s="98"/>
      <c r="J124" s="221"/>
      <c r="K124" s="221"/>
      <c r="L124" s="221"/>
      <c r="M124" s="221"/>
      <c r="N124" s="144"/>
      <c r="O124" s="88"/>
      <c r="P124" s="128"/>
      <c r="Q124" s="56"/>
    </row>
    <row r="125" spans="4:17" s="121" customFormat="1">
      <c r="D125" s="98"/>
      <c r="E125" s="88"/>
      <c r="F125" s="128"/>
      <c r="G125" s="56"/>
      <c r="H125" s="98"/>
      <c r="J125" s="221"/>
      <c r="K125" s="221"/>
      <c r="L125" s="221"/>
      <c r="M125" s="221"/>
      <c r="N125" s="144"/>
      <c r="O125" s="88"/>
      <c r="P125" s="128"/>
      <c r="Q125" s="56"/>
    </row>
    <row r="126" spans="4:17" s="121" customFormat="1">
      <c r="D126" s="98"/>
      <c r="E126" s="88"/>
      <c r="F126" s="128"/>
      <c r="G126" s="56"/>
      <c r="H126" s="98"/>
      <c r="J126" s="221"/>
      <c r="K126" s="221"/>
      <c r="L126" s="221"/>
      <c r="M126" s="221"/>
      <c r="N126" s="144"/>
      <c r="O126" s="88"/>
      <c r="P126" s="128"/>
      <c r="Q126" s="56"/>
    </row>
    <row r="127" spans="4:17" s="121" customFormat="1">
      <c r="D127" s="98"/>
      <c r="E127" s="88"/>
      <c r="F127" s="128"/>
      <c r="G127" s="56"/>
      <c r="H127" s="98"/>
      <c r="J127" s="221"/>
      <c r="K127" s="221"/>
      <c r="L127" s="221"/>
      <c r="M127" s="221"/>
      <c r="N127" s="144"/>
      <c r="O127" s="88"/>
      <c r="P127" s="128"/>
      <c r="Q127" s="56"/>
    </row>
    <row r="128" spans="4:17" s="121" customFormat="1">
      <c r="D128" s="98"/>
      <c r="E128" s="88"/>
      <c r="F128" s="128"/>
      <c r="G128" s="56"/>
      <c r="H128" s="98"/>
      <c r="J128" s="221"/>
      <c r="K128" s="221"/>
      <c r="L128" s="221"/>
      <c r="M128" s="221"/>
      <c r="N128" s="144"/>
      <c r="O128" s="88"/>
      <c r="P128" s="128"/>
      <c r="Q128" s="56"/>
    </row>
    <row r="129" spans="4:17" s="121" customFormat="1">
      <c r="D129" s="98"/>
      <c r="E129" s="88"/>
      <c r="F129" s="128"/>
      <c r="G129" s="56"/>
      <c r="H129" s="98"/>
      <c r="J129" s="221"/>
      <c r="K129" s="221"/>
      <c r="L129" s="221"/>
      <c r="M129" s="221"/>
      <c r="N129" s="144"/>
      <c r="O129" s="88"/>
      <c r="P129" s="128"/>
      <c r="Q129" s="56"/>
    </row>
    <row r="130" spans="4:17" s="121" customFormat="1">
      <c r="D130" s="98"/>
      <c r="E130" s="88"/>
      <c r="F130" s="128"/>
      <c r="G130" s="56"/>
      <c r="H130" s="98"/>
      <c r="J130" s="221"/>
      <c r="K130" s="221"/>
      <c r="L130" s="221"/>
      <c r="M130" s="221"/>
      <c r="N130" s="144"/>
      <c r="O130" s="88"/>
      <c r="P130" s="128"/>
      <c r="Q130" s="56"/>
    </row>
    <row r="131" spans="4:17" s="121" customFormat="1">
      <c r="D131" s="98"/>
      <c r="E131" s="88"/>
      <c r="F131" s="128"/>
      <c r="G131" s="56"/>
      <c r="H131" s="98"/>
      <c r="J131" s="221"/>
      <c r="K131" s="221"/>
      <c r="L131" s="221"/>
      <c r="M131" s="221"/>
      <c r="N131" s="144"/>
      <c r="O131" s="88"/>
      <c r="P131" s="128"/>
      <c r="Q131" s="56"/>
    </row>
    <row r="132" spans="4:17" s="121" customFormat="1">
      <c r="D132" s="98"/>
      <c r="E132" s="88"/>
      <c r="F132" s="128"/>
      <c r="G132" s="56"/>
      <c r="H132" s="98"/>
      <c r="J132" s="221"/>
      <c r="K132" s="221"/>
      <c r="L132" s="221"/>
      <c r="M132" s="221"/>
      <c r="N132" s="144"/>
      <c r="O132" s="88"/>
      <c r="P132" s="128"/>
      <c r="Q132" s="56"/>
    </row>
    <row r="133" spans="4:17" s="121" customFormat="1">
      <c r="D133" s="98"/>
      <c r="E133" s="88"/>
      <c r="F133" s="128"/>
      <c r="G133" s="56"/>
      <c r="H133" s="98"/>
      <c r="J133" s="221"/>
      <c r="K133" s="221"/>
      <c r="L133" s="221"/>
      <c r="M133" s="221"/>
      <c r="N133" s="144"/>
      <c r="O133" s="88"/>
      <c r="P133" s="128"/>
      <c r="Q133" s="56"/>
    </row>
    <row r="134" spans="4:17" s="121" customFormat="1">
      <c r="D134" s="98"/>
      <c r="E134" s="88"/>
      <c r="F134" s="128"/>
      <c r="G134" s="56"/>
      <c r="H134" s="98"/>
      <c r="J134" s="221"/>
      <c r="K134" s="221"/>
      <c r="L134" s="221"/>
      <c r="M134" s="221"/>
      <c r="N134" s="144"/>
      <c r="O134" s="88"/>
      <c r="P134" s="128"/>
      <c r="Q134" s="56"/>
    </row>
    <row r="135" spans="4:17" s="121" customFormat="1">
      <c r="D135" s="98"/>
      <c r="E135" s="88"/>
      <c r="F135" s="128"/>
      <c r="G135" s="56"/>
      <c r="H135" s="98"/>
      <c r="J135" s="221"/>
      <c r="K135" s="221"/>
      <c r="L135" s="221"/>
      <c r="M135" s="221"/>
      <c r="N135" s="144"/>
      <c r="O135" s="88"/>
      <c r="P135" s="128"/>
      <c r="Q135" s="56"/>
    </row>
    <row r="136" spans="4:17" s="121" customFormat="1">
      <c r="D136" s="98"/>
      <c r="E136" s="88"/>
      <c r="F136" s="128"/>
      <c r="G136" s="56"/>
      <c r="H136" s="98"/>
      <c r="J136" s="221"/>
      <c r="K136" s="221"/>
      <c r="L136" s="221"/>
      <c r="M136" s="221"/>
      <c r="N136" s="144"/>
      <c r="O136" s="88"/>
      <c r="P136" s="128"/>
      <c r="Q136" s="56"/>
    </row>
    <row r="137" spans="4:17" s="121" customFormat="1">
      <c r="D137" s="98"/>
      <c r="E137" s="88"/>
      <c r="F137" s="128"/>
      <c r="G137" s="56"/>
      <c r="H137" s="98"/>
      <c r="J137" s="221"/>
      <c r="K137" s="221"/>
      <c r="L137" s="221"/>
      <c r="M137" s="221"/>
      <c r="N137" s="144"/>
      <c r="O137" s="88"/>
      <c r="P137" s="128"/>
      <c r="Q137" s="56"/>
    </row>
    <row r="138" spans="4:17" s="121" customFormat="1">
      <c r="D138" s="98"/>
      <c r="E138" s="88"/>
      <c r="F138" s="128"/>
      <c r="G138" s="56"/>
      <c r="H138" s="98"/>
      <c r="J138" s="221"/>
      <c r="K138" s="221"/>
      <c r="L138" s="221"/>
      <c r="M138" s="221"/>
      <c r="N138" s="144"/>
      <c r="O138" s="88"/>
      <c r="P138" s="128"/>
      <c r="Q138" s="56"/>
    </row>
    <row r="139" spans="4:17" s="121" customFormat="1">
      <c r="D139" s="98"/>
      <c r="E139" s="88"/>
      <c r="F139" s="128"/>
      <c r="G139" s="56"/>
      <c r="H139" s="98"/>
      <c r="J139" s="221"/>
      <c r="K139" s="221"/>
      <c r="L139" s="221"/>
      <c r="M139" s="221"/>
      <c r="N139" s="144"/>
      <c r="O139" s="88"/>
      <c r="P139" s="128"/>
      <c r="Q139" s="56"/>
    </row>
    <row r="140" spans="4:17" s="121" customFormat="1">
      <c r="D140" s="98"/>
      <c r="E140" s="88"/>
      <c r="F140" s="128"/>
      <c r="G140" s="56"/>
      <c r="H140" s="98"/>
      <c r="J140" s="221"/>
      <c r="K140" s="221"/>
      <c r="L140" s="221"/>
      <c r="M140" s="221"/>
      <c r="N140" s="144"/>
      <c r="O140" s="88"/>
      <c r="P140" s="128"/>
      <c r="Q140" s="56"/>
    </row>
    <row r="141" spans="4:17" s="121" customFormat="1">
      <c r="D141" s="98"/>
      <c r="E141" s="88"/>
      <c r="F141" s="128"/>
      <c r="G141" s="56"/>
      <c r="H141" s="98"/>
      <c r="J141" s="221"/>
      <c r="K141" s="221"/>
      <c r="L141" s="221"/>
      <c r="M141" s="221"/>
      <c r="N141" s="144"/>
      <c r="O141" s="88"/>
      <c r="P141" s="128"/>
      <c r="Q141" s="56"/>
    </row>
    <row r="142" spans="4:17" s="121" customFormat="1">
      <c r="D142" s="98"/>
      <c r="E142" s="88"/>
      <c r="F142" s="128"/>
      <c r="G142" s="56"/>
      <c r="H142" s="98"/>
      <c r="J142" s="221"/>
      <c r="K142" s="221"/>
      <c r="L142" s="221"/>
      <c r="M142" s="221"/>
      <c r="N142" s="144"/>
      <c r="O142" s="88"/>
      <c r="P142" s="128"/>
      <c r="Q142" s="56"/>
    </row>
    <row r="143" spans="4:17" s="121" customFormat="1">
      <c r="D143" s="98"/>
      <c r="E143" s="88"/>
      <c r="F143" s="128"/>
      <c r="G143" s="56"/>
      <c r="H143" s="98"/>
      <c r="J143" s="221"/>
      <c r="K143" s="221"/>
      <c r="L143" s="221"/>
      <c r="M143" s="221"/>
      <c r="N143" s="144"/>
      <c r="O143" s="88"/>
      <c r="P143" s="128"/>
      <c r="Q143" s="56"/>
    </row>
    <row r="144" spans="4:17" s="121" customFormat="1">
      <c r="D144" s="98"/>
      <c r="E144" s="88"/>
      <c r="F144" s="128"/>
      <c r="G144" s="56"/>
      <c r="H144" s="98"/>
      <c r="J144" s="221"/>
      <c r="K144" s="221"/>
      <c r="L144" s="221"/>
      <c r="M144" s="221"/>
      <c r="N144" s="144"/>
      <c r="O144" s="88"/>
      <c r="P144" s="128"/>
      <c r="Q144" s="56"/>
    </row>
    <row r="145" spans="4:17" s="121" customFormat="1">
      <c r="D145" s="98"/>
      <c r="E145" s="88"/>
      <c r="F145" s="128"/>
      <c r="G145" s="56"/>
      <c r="H145" s="98"/>
      <c r="J145" s="221"/>
      <c r="K145" s="221"/>
      <c r="L145" s="221"/>
      <c r="M145" s="221"/>
      <c r="N145" s="144"/>
      <c r="O145" s="88"/>
      <c r="P145" s="128"/>
      <c r="Q145" s="56"/>
    </row>
    <row r="146" spans="4:17" s="121" customFormat="1">
      <c r="D146" s="98"/>
      <c r="E146" s="88"/>
      <c r="F146" s="128"/>
      <c r="G146" s="56"/>
      <c r="H146" s="98"/>
      <c r="J146" s="221"/>
      <c r="K146" s="221"/>
      <c r="L146" s="221"/>
      <c r="M146" s="221"/>
      <c r="N146" s="144"/>
      <c r="O146" s="88"/>
      <c r="P146" s="128"/>
      <c r="Q146" s="56"/>
    </row>
    <row r="147" spans="4:17" s="121" customFormat="1">
      <c r="D147" s="98"/>
      <c r="E147" s="88"/>
      <c r="F147" s="128"/>
      <c r="G147" s="56"/>
      <c r="H147" s="98"/>
      <c r="J147" s="221"/>
      <c r="K147" s="221"/>
      <c r="L147" s="221"/>
      <c r="M147" s="221"/>
      <c r="N147" s="144"/>
      <c r="O147" s="88"/>
      <c r="P147" s="128"/>
      <c r="Q147" s="56"/>
    </row>
    <row r="148" spans="4:17" s="121" customFormat="1">
      <c r="D148" s="98"/>
      <c r="E148" s="88"/>
      <c r="F148" s="128"/>
      <c r="G148" s="56"/>
      <c r="H148" s="98"/>
      <c r="J148" s="221"/>
      <c r="K148" s="221"/>
      <c r="L148" s="221"/>
      <c r="M148" s="221"/>
      <c r="N148" s="144"/>
      <c r="O148" s="88"/>
      <c r="P148" s="128"/>
      <c r="Q148" s="56"/>
    </row>
    <row r="149" spans="4:17" s="121" customFormat="1">
      <c r="D149" s="98"/>
      <c r="E149" s="88"/>
      <c r="F149" s="128"/>
      <c r="G149" s="56"/>
      <c r="H149" s="98"/>
      <c r="J149" s="221"/>
      <c r="K149" s="221"/>
      <c r="L149" s="221"/>
      <c r="M149" s="221"/>
      <c r="N149" s="144"/>
      <c r="O149" s="88"/>
      <c r="P149" s="128"/>
      <c r="Q149" s="56"/>
    </row>
    <row r="150" spans="4:17" s="121" customFormat="1">
      <c r="D150" s="98"/>
      <c r="E150" s="88"/>
      <c r="F150" s="128"/>
      <c r="G150" s="56"/>
      <c r="H150" s="98"/>
      <c r="J150" s="221"/>
      <c r="K150" s="221"/>
      <c r="L150" s="221"/>
      <c r="M150" s="221"/>
      <c r="N150" s="144"/>
      <c r="O150" s="88"/>
      <c r="P150" s="128"/>
      <c r="Q150" s="56"/>
    </row>
    <row r="151" spans="4:17" s="121" customFormat="1">
      <c r="D151" s="98"/>
      <c r="E151" s="88"/>
      <c r="F151" s="128"/>
      <c r="G151" s="56"/>
      <c r="H151" s="98"/>
      <c r="J151" s="221"/>
      <c r="K151" s="221"/>
      <c r="L151" s="221"/>
      <c r="M151" s="221"/>
      <c r="N151" s="144"/>
      <c r="O151" s="88"/>
      <c r="P151" s="128"/>
      <c r="Q151" s="56"/>
    </row>
    <row r="152" spans="4:17" s="121" customFormat="1">
      <c r="D152" s="98"/>
      <c r="E152" s="88"/>
      <c r="F152" s="128"/>
      <c r="G152" s="56"/>
      <c r="H152" s="98"/>
      <c r="J152" s="221"/>
      <c r="K152" s="221"/>
      <c r="L152" s="221"/>
      <c r="M152" s="221"/>
      <c r="N152" s="144"/>
      <c r="O152" s="88"/>
      <c r="P152" s="128"/>
      <c r="Q152" s="56"/>
    </row>
    <row r="153" spans="4:17" s="121" customFormat="1">
      <c r="D153" s="98"/>
      <c r="E153" s="88"/>
      <c r="F153" s="128"/>
      <c r="G153" s="56"/>
      <c r="H153" s="98"/>
      <c r="J153" s="221"/>
      <c r="K153" s="221"/>
      <c r="L153" s="221"/>
      <c r="M153" s="221"/>
      <c r="N153" s="144"/>
      <c r="O153" s="88"/>
      <c r="P153" s="128"/>
      <c r="Q153" s="56"/>
    </row>
    <row r="154" spans="4:17" s="121" customFormat="1">
      <c r="D154" s="98"/>
      <c r="E154" s="88"/>
      <c r="F154" s="128"/>
      <c r="G154" s="56"/>
      <c r="H154" s="98"/>
      <c r="J154" s="221"/>
      <c r="K154" s="221"/>
      <c r="L154" s="221"/>
      <c r="M154" s="221"/>
      <c r="N154" s="144"/>
      <c r="O154" s="88"/>
      <c r="P154" s="128"/>
      <c r="Q154" s="56"/>
    </row>
    <row r="155" spans="4:17" s="121" customFormat="1">
      <c r="D155" s="98"/>
      <c r="E155" s="88"/>
      <c r="F155" s="128"/>
      <c r="G155" s="56"/>
      <c r="H155" s="98"/>
      <c r="J155" s="221"/>
      <c r="K155" s="221"/>
      <c r="L155" s="221"/>
      <c r="M155" s="221"/>
      <c r="N155" s="144"/>
      <c r="O155" s="88"/>
      <c r="P155" s="128"/>
      <c r="Q155" s="56"/>
    </row>
    <row r="156" spans="4:17" s="121" customFormat="1">
      <c r="D156" s="98"/>
      <c r="E156" s="88"/>
      <c r="F156" s="128"/>
      <c r="G156" s="56"/>
      <c r="H156" s="98"/>
      <c r="J156" s="221"/>
      <c r="K156" s="221"/>
      <c r="L156" s="221"/>
      <c r="M156" s="221"/>
      <c r="N156" s="144"/>
      <c r="O156" s="88"/>
      <c r="P156" s="128"/>
      <c r="Q156" s="56"/>
    </row>
    <row r="157" spans="4:17" s="121" customFormat="1">
      <c r="D157" s="98"/>
      <c r="E157" s="88"/>
      <c r="F157" s="128"/>
      <c r="G157" s="56"/>
      <c r="H157" s="98"/>
      <c r="J157" s="221"/>
      <c r="K157" s="221"/>
      <c r="L157" s="221"/>
      <c r="M157" s="221"/>
      <c r="N157" s="144"/>
      <c r="O157" s="88"/>
      <c r="P157" s="128"/>
      <c r="Q157" s="56"/>
    </row>
    <row r="158" spans="4:17" s="121" customFormat="1">
      <c r="D158" s="98"/>
      <c r="E158" s="88"/>
      <c r="F158" s="128"/>
      <c r="G158" s="56"/>
      <c r="H158" s="98"/>
      <c r="J158" s="221"/>
      <c r="K158" s="221"/>
      <c r="L158" s="221"/>
      <c r="M158" s="221"/>
      <c r="N158" s="144"/>
      <c r="O158" s="88"/>
      <c r="P158" s="128"/>
      <c r="Q158" s="56"/>
    </row>
    <row r="159" spans="4:17" s="121" customFormat="1">
      <c r="D159" s="98"/>
      <c r="E159" s="88"/>
      <c r="F159" s="128"/>
      <c r="G159" s="56"/>
      <c r="H159" s="98"/>
      <c r="J159" s="221"/>
      <c r="K159" s="221"/>
      <c r="L159" s="221"/>
      <c r="M159" s="221"/>
      <c r="N159" s="144"/>
      <c r="O159" s="88"/>
      <c r="P159" s="128"/>
      <c r="Q159" s="56"/>
    </row>
    <row r="160" spans="4:17" s="121" customFormat="1">
      <c r="D160" s="98"/>
      <c r="E160" s="88"/>
      <c r="F160" s="128"/>
      <c r="G160" s="56"/>
      <c r="H160" s="98"/>
      <c r="J160" s="221"/>
      <c r="K160" s="221"/>
      <c r="L160" s="221"/>
      <c r="M160" s="221"/>
      <c r="N160" s="144"/>
      <c r="O160" s="88"/>
      <c r="P160" s="128"/>
      <c r="Q160" s="56"/>
    </row>
    <row r="161" spans="4:17" s="121" customFormat="1">
      <c r="D161" s="98"/>
      <c r="E161" s="88"/>
      <c r="F161" s="128"/>
      <c r="G161" s="56"/>
      <c r="H161" s="98"/>
      <c r="J161" s="221"/>
      <c r="K161" s="221"/>
      <c r="L161" s="221"/>
      <c r="M161" s="221"/>
      <c r="N161" s="144"/>
      <c r="O161" s="88"/>
      <c r="P161" s="128"/>
      <c r="Q161" s="56"/>
    </row>
    <row r="162" spans="4:17" s="121" customFormat="1">
      <c r="D162" s="98"/>
      <c r="E162" s="88"/>
      <c r="F162" s="128"/>
      <c r="G162" s="56"/>
      <c r="H162" s="98"/>
      <c r="J162" s="221"/>
      <c r="K162" s="221"/>
      <c r="L162" s="221"/>
      <c r="M162" s="221"/>
      <c r="N162" s="144"/>
      <c r="O162" s="88"/>
      <c r="P162" s="128"/>
      <c r="Q162" s="56"/>
    </row>
    <row r="163" spans="4:17" s="121" customFormat="1">
      <c r="D163" s="98"/>
      <c r="E163" s="88"/>
      <c r="F163" s="128"/>
      <c r="G163" s="56"/>
      <c r="H163" s="98"/>
      <c r="J163" s="221"/>
      <c r="K163" s="221"/>
      <c r="L163" s="221"/>
      <c r="M163" s="221"/>
      <c r="N163" s="144"/>
      <c r="O163" s="88"/>
      <c r="P163" s="128"/>
      <c r="Q163" s="56"/>
    </row>
    <row r="164" spans="4:17" s="121" customFormat="1">
      <c r="D164" s="98"/>
      <c r="E164" s="88"/>
      <c r="F164" s="128"/>
      <c r="G164" s="56"/>
      <c r="H164" s="98"/>
      <c r="J164" s="221"/>
      <c r="K164" s="221"/>
      <c r="L164" s="221"/>
      <c r="M164" s="221"/>
      <c r="N164" s="144"/>
      <c r="O164" s="88"/>
      <c r="P164" s="128"/>
      <c r="Q164" s="56"/>
    </row>
    <row r="165" spans="4:17" s="121" customFormat="1">
      <c r="D165" s="98"/>
      <c r="E165" s="88"/>
      <c r="F165" s="128"/>
      <c r="G165" s="56"/>
      <c r="H165" s="98"/>
      <c r="J165" s="221"/>
      <c r="K165" s="221"/>
      <c r="L165" s="221"/>
      <c r="M165" s="221"/>
      <c r="N165" s="144"/>
      <c r="O165" s="88"/>
      <c r="P165" s="128"/>
      <c r="Q165" s="56"/>
    </row>
    <row r="166" spans="4:17" s="121" customFormat="1">
      <c r="D166" s="98"/>
      <c r="E166" s="88"/>
      <c r="F166" s="128"/>
      <c r="G166" s="56"/>
      <c r="H166" s="98"/>
      <c r="J166" s="221"/>
      <c r="K166" s="221"/>
      <c r="L166" s="221"/>
      <c r="M166" s="221"/>
      <c r="N166" s="144"/>
      <c r="O166" s="88"/>
      <c r="P166" s="128"/>
      <c r="Q166" s="56"/>
    </row>
    <row r="167" spans="4:17" s="121" customFormat="1">
      <c r="D167" s="98"/>
      <c r="E167" s="88"/>
      <c r="F167" s="128"/>
      <c r="G167" s="56"/>
      <c r="H167" s="98"/>
      <c r="J167" s="221"/>
      <c r="K167" s="221"/>
      <c r="L167" s="221"/>
      <c r="M167" s="221"/>
      <c r="N167" s="144"/>
      <c r="O167" s="88"/>
      <c r="P167" s="128"/>
      <c r="Q167" s="56"/>
    </row>
    <row r="168" spans="4:17" s="121" customFormat="1">
      <c r="D168" s="98"/>
      <c r="E168" s="88"/>
      <c r="F168" s="128"/>
      <c r="G168" s="56"/>
      <c r="H168" s="98"/>
      <c r="J168" s="221"/>
      <c r="K168" s="221"/>
      <c r="L168" s="221"/>
      <c r="M168" s="221"/>
      <c r="N168" s="144"/>
      <c r="O168" s="88"/>
      <c r="P168" s="128"/>
      <c r="Q168" s="56"/>
    </row>
    <row r="169" spans="4:17" s="121" customFormat="1">
      <c r="D169" s="98"/>
      <c r="E169" s="88"/>
      <c r="F169" s="128"/>
      <c r="G169" s="56"/>
      <c r="H169" s="98"/>
      <c r="J169" s="221"/>
      <c r="K169" s="221"/>
      <c r="L169" s="221"/>
      <c r="M169" s="221"/>
      <c r="N169" s="144"/>
      <c r="O169" s="88"/>
      <c r="P169" s="128"/>
      <c r="Q169" s="56"/>
    </row>
    <row r="170" spans="4:17" s="121" customFormat="1">
      <c r="D170" s="98"/>
      <c r="E170" s="88"/>
      <c r="F170" s="128"/>
      <c r="G170" s="56"/>
      <c r="H170" s="98"/>
      <c r="J170" s="221"/>
      <c r="K170" s="221"/>
      <c r="L170" s="221"/>
      <c r="M170" s="221"/>
      <c r="N170" s="144"/>
      <c r="O170" s="88"/>
      <c r="P170" s="128"/>
      <c r="Q170" s="56"/>
    </row>
    <row r="171" spans="4:17" s="121" customFormat="1">
      <c r="D171" s="98"/>
      <c r="E171" s="88"/>
      <c r="F171" s="128"/>
      <c r="G171" s="56"/>
      <c r="H171" s="98"/>
      <c r="J171" s="221"/>
      <c r="K171" s="221"/>
      <c r="L171" s="221"/>
      <c r="M171" s="221"/>
      <c r="N171" s="144"/>
      <c r="O171" s="88"/>
      <c r="P171" s="128"/>
      <c r="Q171" s="56"/>
    </row>
    <row r="172" spans="4:17" s="121" customFormat="1">
      <c r="D172" s="98"/>
      <c r="E172" s="88"/>
      <c r="F172" s="128"/>
      <c r="G172" s="56"/>
      <c r="H172" s="98"/>
      <c r="J172" s="221"/>
      <c r="K172" s="221"/>
      <c r="L172" s="221"/>
      <c r="M172" s="221"/>
      <c r="N172" s="144"/>
      <c r="O172" s="88"/>
      <c r="P172" s="128"/>
      <c r="Q172" s="56"/>
    </row>
    <row r="173" spans="4:17" s="121" customFormat="1">
      <c r="D173" s="98"/>
      <c r="E173" s="88"/>
      <c r="F173" s="128"/>
      <c r="G173" s="56"/>
      <c r="H173" s="98"/>
      <c r="J173" s="221"/>
      <c r="K173" s="221"/>
      <c r="L173" s="221"/>
      <c r="M173" s="221"/>
      <c r="N173" s="144"/>
      <c r="O173" s="88"/>
      <c r="P173" s="128"/>
      <c r="Q173" s="56"/>
    </row>
    <row r="174" spans="4:17" s="121" customFormat="1">
      <c r="D174" s="98"/>
      <c r="E174" s="88"/>
      <c r="F174" s="128"/>
      <c r="G174" s="56"/>
      <c r="H174" s="98"/>
      <c r="J174" s="221"/>
      <c r="K174" s="221"/>
      <c r="L174" s="221"/>
      <c r="M174" s="221"/>
      <c r="N174" s="144"/>
      <c r="O174" s="88"/>
      <c r="P174" s="128"/>
      <c r="Q174" s="56"/>
    </row>
    <row r="175" spans="4:17" s="121" customFormat="1">
      <c r="D175" s="98"/>
      <c r="E175" s="88"/>
      <c r="F175" s="128"/>
      <c r="G175" s="56"/>
      <c r="H175" s="98"/>
      <c r="J175" s="221"/>
      <c r="K175" s="221"/>
      <c r="L175" s="221"/>
      <c r="M175" s="221"/>
      <c r="N175" s="144"/>
      <c r="O175" s="88"/>
      <c r="P175" s="128"/>
      <c r="Q175" s="56"/>
    </row>
    <row r="176" spans="4:17" s="121" customFormat="1">
      <c r="D176" s="98"/>
      <c r="E176" s="88"/>
      <c r="F176" s="128"/>
      <c r="G176" s="56"/>
      <c r="H176" s="98"/>
      <c r="J176" s="221"/>
      <c r="K176" s="221"/>
      <c r="L176" s="221"/>
      <c r="M176" s="221"/>
      <c r="N176" s="144"/>
      <c r="O176" s="88"/>
      <c r="P176" s="128"/>
      <c r="Q176" s="56"/>
    </row>
    <row r="177" spans="4:17" s="121" customFormat="1">
      <c r="D177" s="98"/>
      <c r="E177" s="88"/>
      <c r="F177" s="128"/>
      <c r="G177" s="56"/>
      <c r="H177" s="98"/>
      <c r="J177" s="221"/>
      <c r="K177" s="221"/>
      <c r="L177" s="221"/>
      <c r="M177" s="221"/>
      <c r="N177" s="144"/>
      <c r="O177" s="88"/>
      <c r="P177" s="128"/>
      <c r="Q177" s="56"/>
    </row>
    <row r="178" spans="4:17" s="121" customFormat="1">
      <c r="D178" s="98"/>
      <c r="E178" s="88"/>
      <c r="F178" s="128"/>
      <c r="G178" s="56"/>
      <c r="H178" s="98"/>
      <c r="J178" s="221"/>
      <c r="K178" s="221"/>
      <c r="L178" s="221"/>
      <c r="M178" s="221"/>
      <c r="N178" s="144"/>
      <c r="O178" s="88"/>
      <c r="P178" s="128"/>
      <c r="Q178" s="56"/>
    </row>
    <row r="179" spans="4:17" s="121" customFormat="1">
      <c r="D179" s="98"/>
      <c r="E179" s="88"/>
      <c r="F179" s="128"/>
      <c r="G179" s="56"/>
      <c r="H179" s="98"/>
      <c r="J179" s="221"/>
      <c r="K179" s="221"/>
      <c r="L179" s="221"/>
      <c r="M179" s="221"/>
      <c r="N179" s="144"/>
      <c r="O179" s="88"/>
      <c r="P179" s="128"/>
      <c r="Q179" s="56"/>
    </row>
    <row r="180" spans="4:17" s="121" customFormat="1">
      <c r="D180" s="98"/>
      <c r="E180" s="88"/>
      <c r="F180" s="128"/>
      <c r="G180" s="56"/>
      <c r="H180" s="98"/>
      <c r="J180" s="221"/>
      <c r="K180" s="221"/>
      <c r="L180" s="221"/>
      <c r="M180" s="221"/>
      <c r="N180" s="144"/>
      <c r="O180" s="88"/>
      <c r="P180" s="128"/>
      <c r="Q180" s="56"/>
    </row>
    <row r="181" spans="4:17" s="121" customFormat="1">
      <c r="D181" s="98"/>
      <c r="E181" s="88"/>
      <c r="F181" s="128"/>
      <c r="G181" s="56"/>
      <c r="H181" s="98"/>
      <c r="J181" s="221"/>
      <c r="K181" s="221"/>
      <c r="L181" s="221"/>
      <c r="M181" s="221"/>
      <c r="N181" s="144"/>
      <c r="O181" s="88"/>
      <c r="P181" s="128"/>
      <c r="Q181" s="56"/>
    </row>
    <row r="182" spans="4:17" s="121" customFormat="1">
      <c r="D182" s="98"/>
      <c r="E182" s="88"/>
      <c r="F182" s="128"/>
      <c r="G182" s="56"/>
      <c r="H182" s="98"/>
      <c r="J182" s="221"/>
      <c r="K182" s="221"/>
      <c r="L182" s="221"/>
      <c r="M182" s="221"/>
      <c r="N182" s="144"/>
      <c r="O182" s="88"/>
      <c r="P182" s="128"/>
      <c r="Q182" s="56"/>
    </row>
    <row r="183" spans="4:17" s="121" customFormat="1">
      <c r="D183" s="98"/>
      <c r="E183" s="88"/>
      <c r="F183" s="128"/>
      <c r="G183" s="56"/>
      <c r="H183" s="98"/>
      <c r="J183" s="221"/>
      <c r="K183" s="221"/>
      <c r="L183" s="221"/>
      <c r="M183" s="221"/>
      <c r="N183" s="144"/>
      <c r="O183" s="88"/>
      <c r="P183" s="128"/>
      <c r="Q183" s="56"/>
    </row>
    <row r="184" spans="4:17" s="121" customFormat="1">
      <c r="D184" s="98"/>
      <c r="E184" s="88"/>
      <c r="F184" s="128"/>
      <c r="G184" s="56"/>
      <c r="H184" s="98"/>
      <c r="J184" s="221"/>
      <c r="K184" s="221"/>
      <c r="L184" s="221"/>
      <c r="M184" s="221"/>
      <c r="N184" s="144"/>
      <c r="O184" s="88"/>
      <c r="P184" s="128"/>
      <c r="Q184" s="56"/>
    </row>
    <row r="185" spans="4:17" s="121" customFormat="1">
      <c r="D185" s="98"/>
      <c r="E185" s="88"/>
      <c r="F185" s="128"/>
      <c r="G185" s="56"/>
      <c r="H185" s="98"/>
      <c r="J185" s="221"/>
      <c r="K185" s="221"/>
      <c r="L185" s="221"/>
      <c r="M185" s="221"/>
      <c r="N185" s="144"/>
      <c r="O185" s="88"/>
      <c r="P185" s="128"/>
      <c r="Q185" s="56"/>
    </row>
    <row r="186" spans="4:17" s="121" customFormat="1">
      <c r="D186" s="98"/>
      <c r="E186" s="88"/>
      <c r="F186" s="128"/>
      <c r="G186" s="56"/>
      <c r="H186" s="98"/>
      <c r="J186" s="221"/>
      <c r="K186" s="221"/>
      <c r="L186" s="221"/>
      <c r="M186" s="221"/>
      <c r="N186" s="144"/>
      <c r="O186" s="88"/>
      <c r="P186" s="128"/>
      <c r="Q186" s="56"/>
    </row>
    <row r="187" spans="4:17" s="121" customFormat="1">
      <c r="D187" s="98"/>
      <c r="E187" s="88"/>
      <c r="F187" s="128"/>
      <c r="G187" s="56"/>
      <c r="H187" s="98"/>
      <c r="J187" s="221"/>
      <c r="K187" s="221"/>
      <c r="L187" s="221"/>
      <c r="M187" s="221"/>
      <c r="N187" s="144"/>
      <c r="O187" s="88"/>
      <c r="P187" s="128"/>
      <c r="Q187" s="56"/>
    </row>
    <row r="188" spans="4:17" s="121" customFormat="1">
      <c r="D188" s="98"/>
      <c r="E188" s="88"/>
      <c r="F188" s="128"/>
      <c r="G188" s="56"/>
      <c r="H188" s="98"/>
      <c r="J188" s="221"/>
      <c r="K188" s="221"/>
      <c r="L188" s="221"/>
      <c r="M188" s="221"/>
      <c r="N188" s="144"/>
      <c r="O188" s="88"/>
      <c r="P188" s="128"/>
      <c r="Q188" s="56"/>
    </row>
    <row r="189" spans="4:17" s="121" customFormat="1">
      <c r="D189" s="98"/>
      <c r="E189" s="88"/>
      <c r="F189" s="128"/>
      <c r="G189" s="56"/>
      <c r="H189" s="98"/>
      <c r="J189" s="221"/>
      <c r="K189" s="221"/>
      <c r="L189" s="221"/>
      <c r="M189" s="221"/>
      <c r="N189" s="144"/>
      <c r="O189" s="88"/>
      <c r="P189" s="128"/>
      <c r="Q189" s="56"/>
    </row>
    <row r="190" spans="4:17" s="121" customFormat="1">
      <c r="D190" s="98"/>
      <c r="E190" s="88"/>
      <c r="F190" s="128"/>
      <c r="G190" s="56"/>
      <c r="H190" s="98"/>
      <c r="J190" s="221"/>
      <c r="K190" s="221"/>
      <c r="L190" s="221"/>
      <c r="M190" s="221"/>
      <c r="N190" s="144"/>
      <c r="O190" s="88"/>
      <c r="P190" s="128"/>
      <c r="Q190" s="56"/>
    </row>
    <row r="191" spans="4:17" s="121" customFormat="1">
      <c r="D191" s="98"/>
      <c r="E191" s="88"/>
      <c r="F191" s="128"/>
      <c r="G191" s="56"/>
      <c r="H191" s="98"/>
      <c r="J191" s="221"/>
      <c r="K191" s="221"/>
      <c r="L191" s="221"/>
      <c r="M191" s="221"/>
      <c r="N191" s="144"/>
      <c r="O191" s="88"/>
      <c r="P191" s="128"/>
      <c r="Q191" s="56"/>
    </row>
    <row r="192" spans="4:17" s="121" customFormat="1">
      <c r="D192" s="98"/>
      <c r="E192" s="88"/>
      <c r="F192" s="128"/>
      <c r="G192" s="56"/>
      <c r="H192" s="98"/>
      <c r="J192" s="221"/>
      <c r="K192" s="221"/>
      <c r="L192" s="221"/>
      <c r="M192" s="221"/>
      <c r="N192" s="144"/>
      <c r="O192" s="88"/>
      <c r="P192" s="128"/>
      <c r="Q192" s="56"/>
    </row>
    <row r="193" spans="4:17" s="121" customFormat="1">
      <c r="D193" s="98"/>
      <c r="E193" s="88"/>
      <c r="F193" s="128"/>
      <c r="G193" s="56"/>
      <c r="H193" s="98"/>
      <c r="J193" s="221"/>
      <c r="K193" s="221"/>
      <c r="L193" s="221"/>
      <c r="M193" s="221"/>
      <c r="N193" s="144"/>
      <c r="O193" s="88"/>
      <c r="P193" s="128"/>
      <c r="Q193" s="56"/>
    </row>
    <row r="194" spans="4:17" s="121" customFormat="1">
      <c r="D194" s="98"/>
      <c r="E194" s="88"/>
      <c r="F194" s="128"/>
      <c r="G194" s="56"/>
      <c r="H194" s="98"/>
      <c r="J194" s="221"/>
      <c r="K194" s="221"/>
      <c r="L194" s="221"/>
      <c r="M194" s="221"/>
      <c r="N194" s="144"/>
      <c r="O194" s="88"/>
      <c r="P194" s="128"/>
      <c r="Q194" s="56"/>
    </row>
    <row r="195" spans="4:17" s="121" customFormat="1">
      <c r="D195" s="98"/>
      <c r="E195" s="88"/>
      <c r="F195" s="128"/>
      <c r="G195" s="56"/>
      <c r="H195" s="98"/>
      <c r="J195" s="221"/>
      <c r="K195" s="221"/>
      <c r="L195" s="221"/>
      <c r="M195" s="221"/>
      <c r="N195" s="144"/>
      <c r="O195" s="88"/>
      <c r="P195" s="128"/>
      <c r="Q195" s="56"/>
    </row>
    <row r="196" spans="4:17" s="121" customFormat="1">
      <c r="D196" s="98"/>
      <c r="E196" s="88"/>
      <c r="F196" s="128"/>
      <c r="G196" s="56"/>
      <c r="H196" s="98"/>
      <c r="J196" s="221"/>
      <c r="K196" s="221"/>
      <c r="L196" s="221"/>
      <c r="M196" s="221"/>
      <c r="N196" s="144"/>
      <c r="O196" s="88"/>
      <c r="P196" s="128"/>
      <c r="Q196" s="56"/>
    </row>
    <row r="197" spans="4:17" s="121" customFormat="1">
      <c r="D197" s="98"/>
      <c r="E197" s="88"/>
      <c r="F197" s="128"/>
      <c r="G197" s="56"/>
      <c r="H197" s="98"/>
      <c r="J197" s="221"/>
      <c r="K197" s="221"/>
      <c r="L197" s="221"/>
      <c r="M197" s="221"/>
      <c r="N197" s="144"/>
      <c r="O197" s="88"/>
      <c r="P197" s="128"/>
      <c r="Q197" s="56"/>
    </row>
    <row r="198" spans="4:17" s="121" customFormat="1">
      <c r="D198" s="98"/>
      <c r="E198" s="88"/>
      <c r="F198" s="128"/>
      <c r="G198" s="56"/>
      <c r="H198" s="98"/>
      <c r="J198" s="221"/>
      <c r="K198" s="221"/>
      <c r="L198" s="221"/>
      <c r="M198" s="221"/>
      <c r="N198" s="144"/>
      <c r="O198" s="88"/>
      <c r="P198" s="128"/>
      <c r="Q198" s="56"/>
    </row>
    <row r="199" spans="4:17" s="121" customFormat="1">
      <c r="D199" s="98"/>
      <c r="E199" s="88"/>
      <c r="F199" s="128"/>
      <c r="G199" s="56"/>
      <c r="H199" s="98"/>
      <c r="J199" s="221"/>
      <c r="K199" s="221"/>
      <c r="L199" s="221"/>
      <c r="M199" s="221"/>
      <c r="N199" s="144"/>
      <c r="O199" s="88"/>
      <c r="P199" s="128"/>
      <c r="Q199" s="56"/>
    </row>
    <row r="200" spans="4:17" s="121" customFormat="1">
      <c r="D200" s="98"/>
      <c r="E200" s="88"/>
      <c r="F200" s="128"/>
      <c r="G200" s="56"/>
      <c r="H200" s="98"/>
      <c r="J200" s="221"/>
      <c r="K200" s="221"/>
      <c r="L200" s="221"/>
      <c r="M200" s="221"/>
      <c r="N200" s="144"/>
      <c r="O200" s="88"/>
      <c r="P200" s="128"/>
      <c r="Q200" s="56"/>
    </row>
    <row r="201" spans="4:17" s="121" customFormat="1">
      <c r="D201" s="98"/>
      <c r="E201" s="88"/>
      <c r="F201" s="128"/>
      <c r="G201" s="56"/>
      <c r="H201" s="98"/>
      <c r="J201" s="221"/>
      <c r="K201" s="221"/>
      <c r="L201" s="221"/>
      <c r="M201" s="221"/>
      <c r="N201" s="144"/>
      <c r="O201" s="88"/>
      <c r="P201" s="128"/>
      <c r="Q201" s="56"/>
    </row>
    <row r="202" spans="4:17" s="121" customFormat="1">
      <c r="D202" s="98"/>
      <c r="E202" s="88"/>
      <c r="F202" s="128"/>
      <c r="G202" s="56"/>
      <c r="H202" s="98"/>
      <c r="J202" s="221"/>
      <c r="K202" s="221"/>
      <c r="L202" s="221"/>
      <c r="M202" s="221"/>
      <c r="N202" s="144"/>
      <c r="O202" s="88"/>
      <c r="P202" s="128"/>
      <c r="Q202" s="56"/>
    </row>
    <row r="203" spans="4:17" s="121" customFormat="1">
      <c r="D203" s="98"/>
      <c r="E203" s="88"/>
      <c r="F203" s="128"/>
      <c r="G203" s="56"/>
      <c r="H203" s="98"/>
      <c r="J203" s="221"/>
      <c r="K203" s="221"/>
      <c r="L203" s="221"/>
      <c r="M203" s="221"/>
      <c r="N203" s="144"/>
      <c r="O203" s="88"/>
      <c r="P203" s="128"/>
      <c r="Q203" s="56"/>
    </row>
    <row r="204" spans="4:17" s="121" customFormat="1">
      <c r="D204" s="98"/>
      <c r="E204" s="88"/>
      <c r="F204" s="128"/>
      <c r="G204" s="56"/>
      <c r="H204" s="98"/>
      <c r="J204" s="221"/>
      <c r="K204" s="221"/>
      <c r="L204" s="221"/>
      <c r="M204" s="221"/>
      <c r="N204" s="144"/>
      <c r="O204" s="88"/>
      <c r="P204" s="128"/>
      <c r="Q204" s="56"/>
    </row>
    <row r="205" spans="4:17" s="121" customFormat="1">
      <c r="D205" s="98"/>
      <c r="E205" s="88"/>
      <c r="F205" s="128"/>
      <c r="G205" s="56"/>
      <c r="H205" s="98"/>
      <c r="J205" s="221"/>
      <c r="K205" s="221"/>
      <c r="L205" s="221"/>
      <c r="M205" s="221"/>
      <c r="N205" s="144"/>
      <c r="O205" s="88"/>
      <c r="P205" s="128"/>
      <c r="Q205" s="56"/>
    </row>
    <row r="206" spans="4:17" s="121" customFormat="1">
      <c r="D206" s="98"/>
      <c r="E206" s="88"/>
      <c r="F206" s="128"/>
      <c r="G206" s="56"/>
      <c r="H206" s="98"/>
      <c r="J206" s="221"/>
      <c r="K206" s="221"/>
      <c r="L206" s="221"/>
      <c r="M206" s="221"/>
      <c r="N206" s="144"/>
      <c r="O206" s="88"/>
      <c r="P206" s="128"/>
      <c r="Q206" s="56"/>
    </row>
    <row r="207" spans="4:17" s="121" customFormat="1">
      <c r="D207" s="98"/>
      <c r="E207" s="88"/>
      <c r="F207" s="128"/>
      <c r="G207" s="56"/>
      <c r="H207" s="98"/>
      <c r="J207" s="221"/>
      <c r="K207" s="221"/>
      <c r="L207" s="221"/>
      <c r="M207" s="221"/>
      <c r="N207" s="144"/>
      <c r="O207" s="88"/>
      <c r="P207" s="128"/>
      <c r="Q207" s="56"/>
    </row>
    <row r="208" spans="4:17" s="121" customFormat="1">
      <c r="D208" s="98"/>
      <c r="E208" s="88"/>
      <c r="F208" s="128"/>
      <c r="G208" s="56"/>
      <c r="H208" s="98"/>
      <c r="J208" s="221"/>
      <c r="K208" s="221"/>
      <c r="L208" s="221"/>
      <c r="M208" s="221"/>
      <c r="N208" s="144"/>
      <c r="O208" s="88"/>
      <c r="P208" s="128"/>
      <c r="Q208" s="56"/>
    </row>
    <row r="209" spans="4:17" s="121" customFormat="1">
      <c r="D209" s="98"/>
      <c r="E209" s="88"/>
      <c r="F209" s="128"/>
      <c r="G209" s="56"/>
      <c r="H209" s="98"/>
      <c r="J209" s="221"/>
      <c r="K209" s="221"/>
      <c r="L209" s="221"/>
      <c r="M209" s="221"/>
      <c r="N209" s="144"/>
      <c r="O209" s="88"/>
      <c r="P209" s="128"/>
      <c r="Q209" s="56"/>
    </row>
    <row r="210" spans="4:17" s="121" customFormat="1">
      <c r="D210" s="98"/>
      <c r="E210" s="88"/>
      <c r="F210" s="128"/>
      <c r="G210" s="56"/>
      <c r="H210" s="98"/>
      <c r="J210" s="221"/>
      <c r="K210" s="221"/>
      <c r="L210" s="221"/>
      <c r="M210" s="221"/>
      <c r="N210" s="144"/>
      <c r="O210" s="88"/>
      <c r="P210" s="128"/>
      <c r="Q210" s="56"/>
    </row>
    <row r="211" spans="4:17" s="121" customFormat="1">
      <c r="D211" s="98"/>
      <c r="E211" s="88"/>
      <c r="F211" s="128"/>
      <c r="G211" s="56"/>
      <c r="H211" s="98"/>
      <c r="J211" s="221"/>
      <c r="K211" s="221"/>
      <c r="L211" s="221"/>
      <c r="M211" s="221"/>
      <c r="N211" s="144"/>
      <c r="O211" s="88"/>
      <c r="P211" s="128"/>
      <c r="Q211" s="56"/>
    </row>
    <row r="212" spans="4:17" s="121" customFormat="1">
      <c r="D212" s="98"/>
      <c r="E212" s="88"/>
      <c r="F212" s="128"/>
      <c r="G212" s="56"/>
      <c r="H212" s="98"/>
      <c r="J212" s="221"/>
      <c r="K212" s="221"/>
      <c r="L212" s="221"/>
      <c r="M212" s="221"/>
      <c r="N212" s="144"/>
      <c r="O212" s="88"/>
      <c r="P212" s="128"/>
      <c r="Q212" s="56"/>
    </row>
    <row r="213" spans="4:17" s="121" customFormat="1">
      <c r="D213" s="98"/>
      <c r="E213" s="88"/>
      <c r="F213" s="128"/>
      <c r="G213" s="56"/>
      <c r="H213" s="98"/>
      <c r="J213" s="221"/>
      <c r="K213" s="221"/>
      <c r="L213" s="221"/>
      <c r="M213" s="221"/>
      <c r="N213" s="144"/>
      <c r="O213" s="88"/>
      <c r="P213" s="128"/>
      <c r="Q213" s="56"/>
    </row>
    <row r="214" spans="4:17" s="121" customFormat="1">
      <c r="D214" s="98"/>
      <c r="E214" s="88"/>
      <c r="F214" s="128"/>
      <c r="G214" s="56"/>
      <c r="H214" s="98"/>
      <c r="J214" s="221"/>
      <c r="K214" s="221"/>
      <c r="L214" s="221"/>
      <c r="M214" s="221"/>
      <c r="N214" s="144"/>
      <c r="O214" s="88"/>
      <c r="P214" s="128"/>
      <c r="Q214" s="56"/>
    </row>
    <row r="215" spans="4:17" s="121" customFormat="1">
      <c r="D215" s="98"/>
      <c r="E215" s="88"/>
      <c r="F215" s="128"/>
      <c r="G215" s="56"/>
      <c r="H215" s="98"/>
      <c r="J215" s="221"/>
      <c r="K215" s="221"/>
      <c r="L215" s="221"/>
      <c r="M215" s="221"/>
      <c r="N215" s="144"/>
      <c r="O215" s="88"/>
      <c r="P215" s="128"/>
      <c r="Q215" s="56"/>
    </row>
    <row r="216" spans="4:17" s="121" customFormat="1">
      <c r="D216" s="98"/>
      <c r="E216" s="88"/>
      <c r="F216" s="128"/>
      <c r="G216" s="56"/>
      <c r="H216" s="98"/>
      <c r="J216" s="221"/>
      <c r="K216" s="221"/>
      <c r="L216" s="221"/>
      <c r="M216" s="221"/>
      <c r="N216" s="144"/>
      <c r="O216" s="88"/>
      <c r="P216" s="128"/>
      <c r="Q216" s="56"/>
    </row>
    <row r="217" spans="4:17" s="121" customFormat="1">
      <c r="D217" s="98"/>
      <c r="E217" s="88"/>
      <c r="F217" s="128"/>
      <c r="G217" s="56"/>
      <c r="H217" s="98"/>
      <c r="J217" s="221"/>
      <c r="K217" s="221"/>
      <c r="L217" s="221"/>
      <c r="M217" s="221"/>
      <c r="N217" s="144"/>
      <c r="O217" s="88"/>
      <c r="P217" s="128"/>
      <c r="Q217" s="56"/>
    </row>
    <row r="218" spans="4:17" s="121" customFormat="1">
      <c r="D218" s="98"/>
      <c r="E218" s="88"/>
      <c r="F218" s="128"/>
      <c r="G218" s="56"/>
      <c r="H218" s="98"/>
      <c r="J218" s="221"/>
      <c r="K218" s="221"/>
      <c r="L218" s="221"/>
      <c r="M218" s="221"/>
      <c r="N218" s="144"/>
      <c r="O218" s="88"/>
      <c r="P218" s="128"/>
      <c r="Q218" s="56"/>
    </row>
    <row r="219" spans="4:17" s="121" customFormat="1">
      <c r="D219" s="98"/>
      <c r="E219" s="88"/>
      <c r="F219" s="128"/>
      <c r="G219" s="56"/>
      <c r="H219" s="98"/>
      <c r="J219" s="221"/>
      <c r="K219" s="221"/>
      <c r="L219" s="221"/>
      <c r="M219" s="221"/>
      <c r="N219" s="144"/>
      <c r="O219" s="88"/>
      <c r="P219" s="128"/>
      <c r="Q219" s="56"/>
    </row>
    <row r="220" spans="4:17" s="121" customFormat="1">
      <c r="D220" s="98"/>
      <c r="E220" s="88"/>
      <c r="F220" s="128"/>
      <c r="G220" s="56"/>
      <c r="H220" s="98"/>
      <c r="J220" s="221"/>
      <c r="K220" s="221"/>
      <c r="L220" s="221"/>
      <c r="M220" s="221"/>
      <c r="N220" s="144"/>
      <c r="O220" s="88"/>
      <c r="P220" s="128"/>
      <c r="Q220" s="56"/>
    </row>
    <row r="221" spans="4:17" s="121" customFormat="1">
      <c r="D221" s="98"/>
      <c r="E221" s="88"/>
      <c r="F221" s="128"/>
      <c r="G221" s="56"/>
      <c r="H221" s="98"/>
      <c r="J221" s="221"/>
      <c r="K221" s="221"/>
      <c r="L221" s="221"/>
      <c r="M221" s="221"/>
      <c r="N221" s="144"/>
      <c r="O221" s="88"/>
      <c r="P221" s="128"/>
      <c r="Q221" s="56"/>
    </row>
    <row r="222" spans="4:17" s="121" customFormat="1">
      <c r="D222" s="98"/>
      <c r="E222" s="88"/>
      <c r="F222" s="128"/>
      <c r="G222" s="56"/>
      <c r="H222" s="98"/>
      <c r="J222" s="221"/>
      <c r="K222" s="221"/>
      <c r="L222" s="221"/>
      <c r="M222" s="221"/>
      <c r="N222" s="144"/>
      <c r="O222" s="88"/>
      <c r="P222" s="128"/>
      <c r="Q222" s="56"/>
    </row>
    <row r="223" spans="4:17" s="121" customFormat="1">
      <c r="D223" s="98"/>
      <c r="E223" s="88"/>
      <c r="F223" s="128"/>
      <c r="G223" s="56"/>
      <c r="H223" s="98"/>
      <c r="J223" s="221"/>
      <c r="K223" s="221"/>
      <c r="L223" s="221"/>
      <c r="M223" s="221"/>
      <c r="N223" s="144"/>
      <c r="O223" s="88"/>
      <c r="P223" s="128"/>
      <c r="Q223" s="56"/>
    </row>
    <row r="224" spans="4:17" s="121" customFormat="1">
      <c r="D224" s="98"/>
      <c r="E224" s="88"/>
      <c r="F224" s="128"/>
      <c r="G224" s="56"/>
      <c r="H224" s="98"/>
      <c r="J224" s="221"/>
      <c r="K224" s="221"/>
      <c r="L224" s="221"/>
      <c r="M224" s="221"/>
      <c r="N224" s="144"/>
      <c r="O224" s="88"/>
      <c r="P224" s="128"/>
      <c r="Q224" s="56"/>
    </row>
    <row r="225" spans="4:17" s="121" customFormat="1">
      <c r="D225" s="98"/>
      <c r="E225" s="88"/>
      <c r="F225" s="128"/>
      <c r="G225" s="56"/>
      <c r="H225" s="98"/>
      <c r="J225" s="221"/>
      <c r="K225" s="221"/>
      <c r="L225" s="221"/>
      <c r="M225" s="221"/>
      <c r="N225" s="144"/>
      <c r="O225" s="88"/>
      <c r="P225" s="128"/>
      <c r="Q225" s="56"/>
    </row>
    <row r="226" spans="4:17" s="121" customFormat="1">
      <c r="D226" s="98"/>
      <c r="E226" s="88"/>
      <c r="F226" s="128"/>
      <c r="G226" s="56"/>
      <c r="H226" s="98"/>
      <c r="J226" s="221"/>
      <c r="K226" s="221"/>
      <c r="L226" s="221"/>
      <c r="M226" s="221"/>
      <c r="N226" s="144"/>
      <c r="O226" s="88"/>
      <c r="P226" s="128"/>
      <c r="Q226" s="56"/>
    </row>
    <row r="227" spans="4:17" s="121" customFormat="1">
      <c r="D227" s="98"/>
      <c r="E227" s="88"/>
      <c r="F227" s="128"/>
      <c r="G227" s="56"/>
      <c r="H227" s="98"/>
      <c r="J227" s="221"/>
      <c r="K227" s="221"/>
      <c r="L227" s="221"/>
      <c r="M227" s="221"/>
      <c r="N227" s="144"/>
      <c r="O227" s="88"/>
      <c r="P227" s="128"/>
      <c r="Q227" s="56"/>
    </row>
    <row r="228" spans="4:17" s="121" customFormat="1">
      <c r="D228" s="98"/>
      <c r="E228" s="88"/>
      <c r="F228" s="128"/>
      <c r="G228" s="56"/>
      <c r="H228" s="98"/>
      <c r="J228" s="221"/>
      <c r="K228" s="221"/>
      <c r="L228" s="221"/>
      <c r="M228" s="221"/>
      <c r="N228" s="144"/>
      <c r="O228" s="88"/>
      <c r="P228" s="128"/>
      <c r="Q228" s="56"/>
    </row>
    <row r="229" spans="4:17" s="121" customFormat="1">
      <c r="D229" s="98"/>
      <c r="E229" s="88"/>
      <c r="F229" s="128"/>
      <c r="G229" s="56"/>
      <c r="H229" s="98"/>
      <c r="J229" s="221"/>
      <c r="K229" s="221"/>
      <c r="L229" s="221"/>
      <c r="M229" s="221"/>
      <c r="N229" s="144"/>
      <c r="O229" s="88"/>
      <c r="P229" s="128"/>
      <c r="Q229" s="56"/>
    </row>
    <row r="230" spans="4:17" s="121" customFormat="1">
      <c r="D230" s="98"/>
      <c r="E230" s="88"/>
      <c r="F230" s="128"/>
      <c r="G230" s="56"/>
      <c r="H230" s="98"/>
      <c r="J230" s="221"/>
      <c r="K230" s="221"/>
      <c r="L230" s="221"/>
      <c r="M230" s="221"/>
      <c r="N230" s="144"/>
      <c r="O230" s="88"/>
      <c r="P230" s="128"/>
      <c r="Q230" s="56"/>
    </row>
    <row r="231" spans="4:17" s="121" customFormat="1">
      <c r="D231" s="98"/>
      <c r="E231" s="88"/>
      <c r="F231" s="128"/>
      <c r="G231" s="56"/>
      <c r="H231" s="98"/>
      <c r="J231" s="221"/>
      <c r="K231" s="221"/>
      <c r="L231" s="221"/>
      <c r="M231" s="221"/>
      <c r="N231" s="144"/>
      <c r="O231" s="88"/>
      <c r="P231" s="128"/>
      <c r="Q231" s="56"/>
    </row>
    <row r="232" spans="4:17" s="121" customFormat="1">
      <c r="D232" s="98"/>
      <c r="E232" s="88"/>
      <c r="F232" s="128"/>
      <c r="G232" s="56"/>
      <c r="H232" s="98"/>
      <c r="J232" s="221"/>
      <c r="K232" s="221"/>
      <c r="L232" s="221"/>
      <c r="M232" s="221"/>
      <c r="N232" s="144"/>
      <c r="O232" s="88"/>
      <c r="P232" s="128"/>
      <c r="Q232" s="56"/>
    </row>
    <row r="233" spans="4:17" s="121" customFormat="1">
      <c r="D233" s="98"/>
      <c r="E233" s="88"/>
      <c r="F233" s="128"/>
      <c r="G233" s="56"/>
      <c r="H233" s="98"/>
      <c r="J233" s="221"/>
      <c r="K233" s="221"/>
      <c r="L233" s="221"/>
      <c r="M233" s="221"/>
      <c r="N233" s="144"/>
      <c r="O233" s="88"/>
      <c r="P233" s="128"/>
      <c r="Q233" s="56"/>
    </row>
    <row r="234" spans="4:17" s="121" customFormat="1">
      <c r="D234" s="98"/>
      <c r="E234" s="88"/>
      <c r="F234" s="128"/>
      <c r="G234" s="56"/>
      <c r="H234" s="98"/>
      <c r="J234" s="221"/>
      <c r="K234" s="221"/>
      <c r="L234" s="221"/>
      <c r="M234" s="221"/>
      <c r="N234" s="144"/>
      <c r="O234" s="88"/>
      <c r="P234" s="128"/>
      <c r="Q234" s="56"/>
    </row>
    <row r="235" spans="4:17" s="121" customFormat="1">
      <c r="D235" s="98"/>
      <c r="E235" s="88"/>
      <c r="F235" s="128"/>
      <c r="G235" s="56"/>
      <c r="H235" s="98"/>
      <c r="J235" s="221"/>
      <c r="K235" s="221"/>
      <c r="L235" s="221"/>
      <c r="M235" s="221"/>
      <c r="N235" s="144"/>
      <c r="O235" s="88"/>
      <c r="P235" s="128"/>
      <c r="Q235" s="56"/>
    </row>
    <row r="236" spans="4:17" s="121" customFormat="1">
      <c r="D236" s="98"/>
      <c r="E236" s="88"/>
      <c r="F236" s="128"/>
      <c r="G236" s="56"/>
      <c r="H236" s="98"/>
      <c r="J236" s="221"/>
      <c r="K236" s="221"/>
      <c r="L236" s="221"/>
      <c r="M236" s="221"/>
      <c r="N236" s="144"/>
      <c r="O236" s="88"/>
      <c r="P236" s="128"/>
      <c r="Q236" s="56"/>
    </row>
    <row r="237" spans="4:17" s="121" customFormat="1">
      <c r="D237" s="98"/>
      <c r="E237" s="88"/>
      <c r="F237" s="128"/>
      <c r="G237" s="56"/>
      <c r="H237" s="98"/>
      <c r="J237" s="221"/>
      <c r="K237" s="221"/>
      <c r="L237" s="221"/>
      <c r="M237" s="221"/>
      <c r="N237" s="144"/>
      <c r="O237" s="88"/>
      <c r="P237" s="128"/>
      <c r="Q237" s="56"/>
    </row>
    <row r="238" spans="4:17" s="121" customFormat="1">
      <c r="D238" s="98"/>
      <c r="E238" s="88"/>
      <c r="F238" s="128"/>
      <c r="G238" s="56"/>
      <c r="H238" s="98"/>
      <c r="J238" s="221"/>
      <c r="K238" s="221"/>
      <c r="L238" s="221"/>
      <c r="M238" s="221"/>
      <c r="N238" s="144"/>
      <c r="O238" s="88"/>
      <c r="P238" s="128"/>
      <c r="Q238" s="56"/>
    </row>
    <row r="239" spans="4:17" s="121" customFormat="1">
      <c r="D239" s="98"/>
      <c r="E239" s="88"/>
      <c r="F239" s="128"/>
      <c r="G239" s="56"/>
      <c r="H239" s="98"/>
      <c r="J239" s="221"/>
      <c r="K239" s="221"/>
      <c r="L239" s="221"/>
      <c r="M239" s="221"/>
      <c r="N239" s="144"/>
      <c r="O239" s="88"/>
      <c r="P239" s="128"/>
      <c r="Q239" s="56"/>
    </row>
    <row r="240" spans="4:17" s="121" customFormat="1">
      <c r="D240" s="98"/>
      <c r="E240" s="88"/>
      <c r="F240" s="128"/>
      <c r="G240" s="56"/>
      <c r="H240" s="98"/>
      <c r="J240" s="221"/>
      <c r="K240" s="221"/>
      <c r="L240" s="221"/>
      <c r="M240" s="221"/>
      <c r="N240" s="144"/>
      <c r="O240" s="88"/>
      <c r="P240" s="128"/>
      <c r="Q240" s="56"/>
    </row>
    <row r="241" spans="4:17" s="121" customFormat="1">
      <c r="D241" s="98"/>
      <c r="E241" s="88"/>
      <c r="F241" s="128"/>
      <c r="G241" s="56"/>
      <c r="H241" s="98"/>
      <c r="J241" s="221"/>
      <c r="K241" s="221"/>
      <c r="L241" s="221"/>
      <c r="M241" s="221"/>
      <c r="N241" s="144"/>
      <c r="O241" s="88"/>
      <c r="P241" s="128"/>
      <c r="Q241" s="56"/>
    </row>
    <row r="242" spans="4:17" s="121" customFormat="1">
      <c r="D242" s="98"/>
      <c r="E242" s="88"/>
      <c r="F242" s="128"/>
      <c r="G242" s="56"/>
      <c r="H242" s="98"/>
      <c r="J242" s="221"/>
      <c r="K242" s="221"/>
      <c r="L242" s="221"/>
      <c r="M242" s="221"/>
      <c r="N242" s="144"/>
      <c r="O242" s="88"/>
      <c r="P242" s="128"/>
      <c r="Q242" s="56"/>
    </row>
    <row r="243" spans="4:17" s="121" customFormat="1">
      <c r="D243" s="98"/>
      <c r="E243" s="88"/>
      <c r="F243" s="128"/>
      <c r="G243" s="56"/>
      <c r="H243" s="98"/>
      <c r="J243" s="221"/>
      <c r="K243" s="221"/>
      <c r="L243" s="221"/>
      <c r="M243" s="221"/>
      <c r="N243" s="144"/>
      <c r="O243" s="88"/>
      <c r="P243" s="128"/>
      <c r="Q243" s="56"/>
    </row>
    <row r="244" spans="4:17" s="121" customFormat="1">
      <c r="D244" s="98"/>
      <c r="E244" s="88"/>
      <c r="F244" s="128"/>
      <c r="G244" s="56"/>
      <c r="H244" s="98"/>
      <c r="J244" s="221"/>
      <c r="K244" s="221"/>
      <c r="L244" s="221"/>
      <c r="M244" s="221"/>
      <c r="N244" s="144"/>
      <c r="O244" s="88"/>
      <c r="P244" s="128"/>
      <c r="Q244" s="56"/>
    </row>
    <row r="245" spans="4:17" s="121" customFormat="1">
      <c r="D245" s="98"/>
      <c r="E245" s="88"/>
      <c r="F245" s="128"/>
      <c r="G245" s="56"/>
      <c r="H245" s="98"/>
      <c r="J245" s="221"/>
      <c r="K245" s="221"/>
      <c r="L245" s="221"/>
      <c r="M245" s="221"/>
      <c r="N245" s="144"/>
      <c r="O245" s="88"/>
      <c r="P245" s="128"/>
      <c r="Q245" s="56"/>
    </row>
    <row r="246" spans="4:17" s="121" customFormat="1">
      <c r="D246" s="98"/>
      <c r="E246" s="88"/>
      <c r="F246" s="128"/>
      <c r="G246" s="56"/>
      <c r="H246" s="98"/>
      <c r="J246" s="221"/>
      <c r="K246" s="221"/>
      <c r="L246" s="221"/>
      <c r="M246" s="221"/>
      <c r="N246" s="144"/>
      <c r="O246" s="88"/>
      <c r="P246" s="128"/>
      <c r="Q246" s="56"/>
    </row>
    <row r="247" spans="4:17" s="121" customFormat="1">
      <c r="D247" s="98"/>
      <c r="E247" s="88"/>
      <c r="F247" s="128"/>
      <c r="G247" s="56"/>
      <c r="H247" s="98"/>
      <c r="J247" s="221"/>
      <c r="K247" s="221"/>
      <c r="L247" s="221"/>
      <c r="M247" s="221"/>
      <c r="N247" s="144"/>
      <c r="O247" s="88"/>
      <c r="P247" s="128"/>
      <c r="Q247" s="56"/>
    </row>
    <row r="248" spans="4:17" s="121" customFormat="1">
      <c r="D248" s="98"/>
      <c r="E248" s="88"/>
      <c r="F248" s="128"/>
      <c r="G248" s="56"/>
      <c r="H248" s="98"/>
      <c r="J248" s="221"/>
      <c r="K248" s="221"/>
      <c r="L248" s="221"/>
      <c r="M248" s="221"/>
      <c r="N248" s="144"/>
      <c r="O248" s="88"/>
      <c r="P248" s="128"/>
      <c r="Q248" s="56"/>
    </row>
    <row r="249" spans="4:17" s="121" customFormat="1">
      <c r="D249" s="98"/>
      <c r="E249" s="88"/>
      <c r="F249" s="128"/>
      <c r="G249" s="56"/>
      <c r="H249" s="98"/>
      <c r="J249" s="221"/>
      <c r="K249" s="221"/>
      <c r="L249" s="221"/>
      <c r="M249" s="221"/>
      <c r="N249" s="144"/>
      <c r="O249" s="88"/>
      <c r="P249" s="128"/>
      <c r="Q249" s="56"/>
    </row>
    <row r="250" spans="4:17" s="121" customFormat="1">
      <c r="D250" s="98"/>
      <c r="E250" s="88"/>
      <c r="F250" s="128"/>
      <c r="G250" s="56"/>
      <c r="H250" s="98"/>
      <c r="J250" s="221"/>
      <c r="K250" s="221"/>
      <c r="L250" s="221"/>
      <c r="M250" s="221"/>
      <c r="N250" s="144"/>
      <c r="O250" s="88"/>
      <c r="P250" s="128"/>
      <c r="Q250" s="56"/>
    </row>
    <row r="251" spans="4:17" s="121" customFormat="1">
      <c r="D251" s="98"/>
      <c r="E251" s="88"/>
      <c r="F251" s="128"/>
      <c r="G251" s="56"/>
      <c r="H251" s="98"/>
      <c r="J251" s="221"/>
      <c r="K251" s="221"/>
      <c r="L251" s="221"/>
      <c r="M251" s="221"/>
      <c r="N251" s="144"/>
      <c r="O251" s="88"/>
      <c r="P251" s="128"/>
      <c r="Q251" s="56"/>
    </row>
    <row r="252" spans="4:17" s="121" customFormat="1">
      <c r="D252" s="98"/>
      <c r="E252" s="88"/>
      <c r="F252" s="128"/>
      <c r="G252" s="56"/>
      <c r="H252" s="98"/>
      <c r="J252" s="221"/>
      <c r="K252" s="221"/>
      <c r="L252" s="221"/>
      <c r="M252" s="221"/>
      <c r="N252" s="144"/>
      <c r="O252" s="88"/>
      <c r="P252" s="128"/>
      <c r="Q252" s="56"/>
    </row>
    <row r="253" spans="4:17" s="121" customFormat="1">
      <c r="D253" s="98"/>
      <c r="E253" s="88"/>
      <c r="F253" s="128"/>
      <c r="G253" s="56"/>
      <c r="H253" s="98"/>
      <c r="J253" s="221"/>
      <c r="K253" s="221"/>
      <c r="L253" s="221"/>
      <c r="M253" s="221"/>
      <c r="N253" s="144"/>
      <c r="O253" s="88"/>
      <c r="P253" s="128"/>
      <c r="Q253" s="56"/>
    </row>
    <row r="254" spans="4:17" s="121" customFormat="1">
      <c r="D254" s="98"/>
      <c r="E254" s="88"/>
      <c r="F254" s="128"/>
      <c r="G254" s="56"/>
      <c r="H254" s="98"/>
      <c r="J254" s="221"/>
      <c r="K254" s="221"/>
      <c r="L254" s="221"/>
      <c r="M254" s="221"/>
      <c r="N254" s="144"/>
      <c r="O254" s="88"/>
      <c r="P254" s="128"/>
      <c r="Q254" s="56"/>
    </row>
    <row r="255" spans="4:17" s="121" customFormat="1">
      <c r="D255" s="98"/>
      <c r="E255" s="88"/>
      <c r="F255" s="128"/>
      <c r="G255" s="56"/>
      <c r="H255" s="98"/>
      <c r="J255" s="221"/>
      <c r="K255" s="221"/>
      <c r="L255" s="221"/>
      <c r="M255" s="221"/>
      <c r="N255" s="144"/>
      <c r="O255" s="88"/>
      <c r="P255" s="128"/>
      <c r="Q255" s="56"/>
    </row>
    <row r="256" spans="4:17" s="121" customFormat="1">
      <c r="D256" s="98"/>
      <c r="E256" s="88"/>
      <c r="F256" s="128"/>
      <c r="G256" s="56"/>
      <c r="H256" s="98"/>
      <c r="J256" s="221"/>
      <c r="K256" s="221"/>
      <c r="L256" s="221"/>
      <c r="M256" s="221"/>
      <c r="N256" s="144"/>
      <c r="O256" s="88"/>
      <c r="P256" s="128"/>
      <c r="Q256" s="56"/>
    </row>
    <row r="257" spans="4:17" s="121" customFormat="1">
      <c r="D257" s="98"/>
      <c r="E257" s="88"/>
      <c r="F257" s="128"/>
      <c r="G257" s="56"/>
      <c r="H257" s="98"/>
      <c r="J257" s="221"/>
      <c r="K257" s="221"/>
      <c r="L257" s="221"/>
      <c r="M257" s="221"/>
      <c r="N257" s="144"/>
      <c r="O257" s="88"/>
      <c r="P257" s="128"/>
      <c r="Q257" s="56"/>
    </row>
    <row r="258" spans="4:17" s="121" customFormat="1">
      <c r="D258" s="98"/>
      <c r="E258" s="88"/>
      <c r="F258" s="128"/>
      <c r="G258" s="56"/>
      <c r="H258" s="98"/>
      <c r="J258" s="221"/>
      <c r="K258" s="221"/>
      <c r="L258" s="221"/>
      <c r="M258" s="221"/>
      <c r="N258" s="144"/>
      <c r="O258" s="88"/>
      <c r="P258" s="128"/>
      <c r="Q258" s="56"/>
    </row>
    <row r="259" spans="4:17" s="121" customFormat="1">
      <c r="D259" s="98"/>
      <c r="E259" s="88"/>
      <c r="F259" s="128"/>
      <c r="G259" s="56"/>
      <c r="H259" s="98"/>
      <c r="J259" s="221"/>
      <c r="K259" s="221"/>
      <c r="L259" s="221"/>
      <c r="M259" s="221"/>
      <c r="N259" s="144"/>
      <c r="O259" s="88"/>
      <c r="P259" s="128"/>
      <c r="Q259" s="56"/>
    </row>
    <row r="260" spans="4:17" s="121" customFormat="1">
      <c r="D260" s="98"/>
      <c r="E260" s="88"/>
      <c r="F260" s="128"/>
      <c r="G260" s="56"/>
      <c r="H260" s="98"/>
      <c r="J260" s="221"/>
      <c r="K260" s="221"/>
      <c r="L260" s="221"/>
      <c r="M260" s="221"/>
      <c r="N260" s="144"/>
      <c r="O260" s="88"/>
      <c r="P260" s="128"/>
      <c r="Q260" s="56"/>
    </row>
    <row r="261" spans="4:17" s="121" customFormat="1">
      <c r="D261" s="98"/>
      <c r="E261" s="88"/>
      <c r="F261" s="128"/>
      <c r="G261" s="56"/>
      <c r="H261" s="98"/>
      <c r="J261" s="221"/>
      <c r="K261" s="221"/>
      <c r="L261" s="221"/>
      <c r="M261" s="221"/>
      <c r="N261" s="144"/>
      <c r="O261" s="88"/>
      <c r="P261" s="128"/>
      <c r="Q261" s="56"/>
    </row>
    <row r="262" spans="4:17" s="121" customFormat="1">
      <c r="D262" s="98"/>
      <c r="E262" s="88"/>
      <c r="F262" s="128"/>
      <c r="G262" s="56"/>
      <c r="H262" s="98"/>
      <c r="J262" s="221"/>
      <c r="K262" s="221"/>
      <c r="L262" s="221"/>
      <c r="M262" s="221"/>
      <c r="N262" s="144"/>
      <c r="O262" s="88"/>
      <c r="P262" s="128"/>
      <c r="Q262" s="56"/>
    </row>
    <row r="263" spans="4:17" s="121" customFormat="1">
      <c r="D263" s="98"/>
      <c r="E263" s="88"/>
      <c r="F263" s="128"/>
      <c r="G263" s="56"/>
      <c r="H263" s="98"/>
      <c r="J263" s="221"/>
      <c r="K263" s="221"/>
      <c r="L263" s="221"/>
      <c r="M263" s="221"/>
      <c r="N263" s="144"/>
      <c r="O263" s="88"/>
      <c r="P263" s="128"/>
      <c r="Q263" s="56"/>
    </row>
    <row r="264" spans="4:17" s="121" customFormat="1">
      <c r="D264" s="98"/>
      <c r="E264" s="88"/>
      <c r="F264" s="128"/>
      <c r="G264" s="56"/>
      <c r="H264" s="98"/>
      <c r="J264" s="221"/>
      <c r="K264" s="221"/>
      <c r="L264" s="221"/>
      <c r="M264" s="221"/>
      <c r="N264" s="144"/>
      <c r="O264" s="88"/>
      <c r="P264" s="128"/>
      <c r="Q264" s="56"/>
    </row>
    <row r="265" spans="4:17" s="121" customFormat="1">
      <c r="D265" s="98"/>
      <c r="E265" s="88"/>
      <c r="F265" s="128"/>
      <c r="G265" s="56"/>
      <c r="H265" s="98"/>
      <c r="J265" s="221"/>
      <c r="K265" s="221"/>
      <c r="L265" s="221"/>
      <c r="M265" s="221"/>
      <c r="N265" s="144"/>
      <c r="O265" s="88"/>
      <c r="P265" s="128"/>
      <c r="Q265" s="56"/>
    </row>
    <row r="266" spans="4:17" s="121" customFormat="1">
      <c r="D266" s="98"/>
      <c r="E266" s="88"/>
      <c r="F266" s="128"/>
      <c r="G266" s="56"/>
      <c r="H266" s="98"/>
      <c r="J266" s="221"/>
      <c r="K266" s="221"/>
      <c r="L266" s="221"/>
      <c r="M266" s="221"/>
      <c r="N266" s="144"/>
      <c r="O266" s="88"/>
      <c r="P266" s="128"/>
      <c r="Q266" s="56"/>
    </row>
    <row r="267" spans="4:17" s="121" customFormat="1">
      <c r="D267" s="98"/>
      <c r="E267" s="88"/>
      <c r="F267" s="128"/>
      <c r="G267" s="56"/>
      <c r="H267" s="98"/>
      <c r="J267" s="221"/>
      <c r="K267" s="221"/>
      <c r="L267" s="221"/>
      <c r="M267" s="221"/>
      <c r="N267" s="144"/>
      <c r="O267" s="88"/>
      <c r="P267" s="128"/>
      <c r="Q267" s="56"/>
    </row>
    <row r="268" spans="4:17" s="121" customFormat="1">
      <c r="D268" s="98"/>
      <c r="E268" s="88"/>
      <c r="F268" s="128"/>
      <c r="G268" s="56"/>
      <c r="H268" s="98"/>
      <c r="J268" s="221"/>
      <c r="K268" s="221"/>
      <c r="L268" s="221"/>
      <c r="M268" s="221"/>
      <c r="N268" s="144"/>
      <c r="O268" s="88"/>
      <c r="P268" s="128"/>
      <c r="Q268" s="56"/>
    </row>
    <row r="269" spans="4:17" s="121" customFormat="1">
      <c r="D269" s="98"/>
      <c r="E269" s="88"/>
      <c r="F269" s="128"/>
      <c r="G269" s="56"/>
      <c r="H269" s="98"/>
      <c r="J269" s="221"/>
      <c r="K269" s="221"/>
      <c r="L269" s="221"/>
      <c r="M269" s="221"/>
      <c r="N269" s="144"/>
      <c r="O269" s="88"/>
      <c r="P269" s="128"/>
      <c r="Q269" s="56"/>
    </row>
    <row r="270" spans="4:17" s="121" customFormat="1">
      <c r="D270" s="98"/>
      <c r="E270" s="88"/>
      <c r="F270" s="128"/>
      <c r="G270" s="56"/>
      <c r="H270" s="98"/>
      <c r="J270" s="221"/>
      <c r="K270" s="221"/>
      <c r="L270" s="221"/>
      <c r="M270" s="221"/>
      <c r="N270" s="144"/>
      <c r="O270" s="88"/>
      <c r="P270" s="128"/>
      <c r="Q270" s="56"/>
    </row>
    <row r="271" spans="4:17" s="121" customFormat="1">
      <c r="D271" s="98"/>
      <c r="E271" s="88"/>
      <c r="F271" s="128"/>
      <c r="G271" s="56"/>
      <c r="H271" s="98"/>
      <c r="J271" s="221"/>
      <c r="K271" s="221"/>
      <c r="L271" s="221"/>
      <c r="M271" s="221"/>
      <c r="N271" s="144"/>
      <c r="O271" s="88"/>
      <c r="P271" s="128"/>
      <c r="Q271" s="56"/>
    </row>
    <row r="272" spans="4:17" s="121" customFormat="1">
      <c r="D272" s="98"/>
      <c r="E272" s="88"/>
      <c r="F272" s="128"/>
      <c r="G272" s="56"/>
      <c r="H272" s="98"/>
      <c r="J272" s="221"/>
      <c r="K272" s="221"/>
      <c r="L272" s="221"/>
      <c r="M272" s="221"/>
      <c r="N272" s="144"/>
      <c r="O272" s="88"/>
      <c r="P272" s="128"/>
      <c r="Q272" s="56"/>
    </row>
    <row r="273" spans="4:17" s="121" customFormat="1">
      <c r="D273" s="98"/>
      <c r="E273" s="88"/>
      <c r="F273" s="128"/>
      <c r="G273" s="56"/>
      <c r="H273" s="98"/>
      <c r="J273" s="221"/>
      <c r="K273" s="221"/>
      <c r="L273" s="221"/>
      <c r="M273" s="221"/>
      <c r="N273" s="144"/>
      <c r="O273" s="88"/>
      <c r="P273" s="128"/>
      <c r="Q273" s="56"/>
    </row>
    <row r="274" spans="4:17" s="121" customFormat="1">
      <c r="D274" s="98"/>
      <c r="E274" s="88"/>
      <c r="F274" s="128"/>
      <c r="G274" s="56"/>
      <c r="H274" s="98"/>
      <c r="J274" s="221"/>
      <c r="K274" s="221"/>
      <c r="L274" s="221"/>
      <c r="M274" s="221"/>
      <c r="N274" s="144"/>
      <c r="O274" s="88"/>
      <c r="P274" s="128"/>
      <c r="Q274" s="56"/>
    </row>
    <row r="275" spans="4:17" s="121" customFormat="1">
      <c r="D275" s="98"/>
      <c r="E275" s="88"/>
      <c r="F275" s="128"/>
      <c r="G275" s="56"/>
      <c r="H275" s="98"/>
      <c r="J275" s="221"/>
      <c r="K275" s="221"/>
      <c r="L275" s="221"/>
      <c r="M275" s="221"/>
      <c r="N275" s="144"/>
      <c r="O275" s="88"/>
      <c r="P275" s="128"/>
      <c r="Q275" s="56"/>
    </row>
    <row r="276" spans="4:17" s="121" customFormat="1">
      <c r="D276" s="98"/>
      <c r="E276" s="88"/>
      <c r="F276" s="128"/>
      <c r="G276" s="56"/>
      <c r="H276" s="98"/>
      <c r="J276" s="221"/>
      <c r="K276" s="221"/>
      <c r="L276" s="221"/>
      <c r="M276" s="221"/>
      <c r="N276" s="144"/>
      <c r="O276" s="88"/>
      <c r="P276" s="128"/>
      <c r="Q276" s="56"/>
    </row>
    <row r="277" spans="4:17" s="121" customFormat="1">
      <c r="D277" s="98"/>
      <c r="E277" s="88"/>
      <c r="F277" s="128"/>
      <c r="G277" s="56"/>
      <c r="H277" s="98"/>
      <c r="J277" s="221"/>
      <c r="K277" s="221"/>
      <c r="L277" s="221"/>
      <c r="M277" s="221"/>
      <c r="N277" s="144"/>
      <c r="O277" s="88"/>
      <c r="P277" s="128"/>
      <c r="Q277" s="56"/>
    </row>
    <row r="278" spans="4:17" s="121" customFormat="1">
      <c r="D278" s="98"/>
      <c r="E278" s="88"/>
      <c r="F278" s="128"/>
      <c r="G278" s="56"/>
      <c r="H278" s="98"/>
      <c r="J278" s="221"/>
      <c r="K278" s="221"/>
      <c r="L278" s="221"/>
      <c r="M278" s="221"/>
      <c r="N278" s="144"/>
      <c r="O278" s="88"/>
      <c r="P278" s="128"/>
      <c r="Q278" s="56"/>
    </row>
    <row r="279" spans="4:17" s="121" customFormat="1">
      <c r="D279" s="98"/>
      <c r="E279" s="88"/>
      <c r="F279" s="128"/>
      <c r="G279" s="56"/>
      <c r="H279" s="98"/>
      <c r="J279" s="221"/>
      <c r="K279" s="221"/>
      <c r="L279" s="221"/>
      <c r="M279" s="221"/>
      <c r="N279" s="144"/>
      <c r="O279" s="88"/>
      <c r="P279" s="128"/>
      <c r="Q279" s="56"/>
    </row>
    <row r="280" spans="4:17" s="121" customFormat="1">
      <c r="D280" s="98"/>
      <c r="E280" s="88"/>
      <c r="F280" s="128"/>
      <c r="G280" s="56"/>
      <c r="H280" s="98"/>
      <c r="J280" s="221"/>
      <c r="K280" s="221"/>
      <c r="L280" s="221"/>
      <c r="M280" s="221"/>
      <c r="N280" s="144"/>
      <c r="O280" s="88"/>
      <c r="P280" s="128"/>
      <c r="Q280" s="56"/>
    </row>
    <row r="281" spans="4:17" s="121" customFormat="1">
      <c r="E281" s="88"/>
      <c r="F281" s="128"/>
      <c r="G281" s="56"/>
      <c r="H281" s="98"/>
      <c r="J281" s="221"/>
      <c r="K281" s="221"/>
      <c r="L281" s="221"/>
      <c r="M281" s="221"/>
      <c r="N281" s="144"/>
      <c r="O281" s="88"/>
      <c r="P281" s="128"/>
      <c r="Q281" s="56"/>
    </row>
    <row r="282" spans="4:17" s="121" customFormat="1">
      <c r="E282" s="88"/>
      <c r="F282" s="128"/>
      <c r="G282" s="56"/>
      <c r="H282" s="98"/>
      <c r="J282" s="221"/>
      <c r="K282" s="221"/>
      <c r="L282" s="221"/>
      <c r="M282" s="221"/>
      <c r="N282" s="144"/>
      <c r="O282" s="88"/>
      <c r="P282" s="128"/>
      <c r="Q282" s="56"/>
    </row>
    <row r="283" spans="4:17" s="121" customFormat="1">
      <c r="E283" s="88"/>
      <c r="F283" s="128"/>
      <c r="G283" s="56"/>
      <c r="H283" s="98"/>
      <c r="J283" s="221"/>
      <c r="K283" s="221"/>
      <c r="L283" s="221"/>
      <c r="M283" s="221"/>
      <c r="N283" s="144"/>
      <c r="O283" s="88"/>
      <c r="P283" s="128"/>
      <c r="Q283" s="56"/>
    </row>
    <row r="284" spans="4:17" s="121" customFormat="1">
      <c r="E284" s="88"/>
      <c r="F284" s="128"/>
      <c r="G284" s="56"/>
      <c r="H284" s="98"/>
      <c r="J284" s="221"/>
      <c r="K284" s="221"/>
      <c r="L284" s="221"/>
      <c r="M284" s="221"/>
      <c r="N284" s="144"/>
      <c r="O284" s="88"/>
      <c r="P284" s="128"/>
      <c r="Q284" s="56"/>
    </row>
    <row r="285" spans="4:17" s="121" customFormat="1">
      <c r="E285" s="88"/>
      <c r="F285" s="128"/>
      <c r="G285" s="56"/>
      <c r="H285" s="98"/>
      <c r="J285" s="221"/>
      <c r="K285" s="221"/>
      <c r="L285" s="221"/>
      <c r="M285" s="221"/>
      <c r="N285" s="144"/>
      <c r="O285" s="88"/>
      <c r="P285" s="128"/>
      <c r="Q285" s="56"/>
    </row>
    <row r="286" spans="4:17" s="121" customFormat="1">
      <c r="E286" s="88"/>
      <c r="F286" s="128"/>
      <c r="G286" s="56"/>
      <c r="H286" s="98"/>
      <c r="J286" s="221"/>
      <c r="K286" s="221"/>
      <c r="L286" s="221"/>
      <c r="M286" s="221"/>
      <c r="N286" s="144"/>
      <c r="O286" s="88"/>
      <c r="P286" s="128"/>
      <c r="Q286" s="56"/>
    </row>
    <row r="287" spans="4:17" s="121" customFormat="1">
      <c r="E287" s="88"/>
      <c r="F287" s="128"/>
      <c r="G287" s="56"/>
      <c r="H287" s="98"/>
      <c r="J287" s="221"/>
      <c r="K287" s="221"/>
      <c r="L287" s="221"/>
      <c r="M287" s="221"/>
      <c r="N287" s="144"/>
      <c r="O287" s="88"/>
      <c r="P287" s="128"/>
      <c r="Q287" s="56"/>
    </row>
    <row r="288" spans="4:17" s="121" customFormat="1">
      <c r="E288" s="88"/>
      <c r="F288" s="128"/>
      <c r="G288" s="56"/>
      <c r="H288" s="98"/>
      <c r="J288" s="221"/>
      <c r="K288" s="221"/>
      <c r="L288" s="221"/>
      <c r="M288" s="221"/>
      <c r="N288" s="144"/>
      <c r="O288" s="88"/>
      <c r="P288" s="128"/>
      <c r="Q288" s="56"/>
    </row>
    <row r="289" spans="5:17" s="121" customFormat="1">
      <c r="E289" s="88"/>
      <c r="F289" s="128"/>
      <c r="G289" s="56"/>
      <c r="H289" s="98"/>
      <c r="J289" s="221"/>
      <c r="K289" s="221"/>
      <c r="L289" s="221"/>
      <c r="M289" s="221"/>
      <c r="N289" s="144"/>
      <c r="O289" s="88"/>
      <c r="P289" s="128"/>
      <c r="Q289" s="56"/>
    </row>
    <row r="290" spans="5:17" s="121" customFormat="1">
      <c r="E290" s="88"/>
      <c r="F290" s="128"/>
      <c r="G290" s="56"/>
      <c r="H290" s="98"/>
      <c r="J290" s="221"/>
      <c r="K290" s="221"/>
      <c r="L290" s="221"/>
      <c r="M290" s="221"/>
      <c r="N290" s="144"/>
      <c r="O290" s="88"/>
      <c r="P290" s="128"/>
      <c r="Q290" s="56"/>
    </row>
    <row r="291" spans="5:17" s="121" customFormat="1">
      <c r="E291" s="88"/>
      <c r="F291" s="128"/>
      <c r="G291" s="56"/>
      <c r="H291" s="98"/>
      <c r="J291" s="221"/>
      <c r="K291" s="221"/>
      <c r="L291" s="221"/>
      <c r="M291" s="221"/>
      <c r="N291" s="144"/>
      <c r="O291" s="88"/>
      <c r="P291" s="128"/>
      <c r="Q291" s="56"/>
    </row>
    <row r="292" spans="5:17" s="121" customFormat="1">
      <c r="E292" s="88"/>
      <c r="F292" s="128"/>
      <c r="G292" s="56"/>
      <c r="H292" s="98"/>
      <c r="J292" s="221"/>
      <c r="K292" s="221"/>
      <c r="L292" s="221"/>
      <c r="M292" s="221"/>
      <c r="N292" s="144"/>
      <c r="O292" s="88"/>
      <c r="P292" s="128"/>
      <c r="Q292" s="56"/>
    </row>
    <row r="293" spans="5:17" s="121" customFormat="1">
      <c r="E293" s="88"/>
      <c r="F293" s="128"/>
      <c r="G293" s="56"/>
      <c r="H293" s="98"/>
      <c r="J293" s="221"/>
      <c r="K293" s="221"/>
      <c r="L293" s="221"/>
      <c r="M293" s="221"/>
      <c r="N293" s="144"/>
      <c r="O293" s="88"/>
      <c r="P293" s="128"/>
      <c r="Q293" s="56"/>
    </row>
    <row r="294" spans="5:17" s="121" customFormat="1">
      <c r="E294" s="88"/>
      <c r="F294" s="128"/>
      <c r="G294" s="56"/>
      <c r="H294" s="98"/>
      <c r="J294" s="221"/>
      <c r="K294" s="221"/>
      <c r="L294" s="221"/>
      <c r="M294" s="221"/>
      <c r="N294" s="144"/>
      <c r="O294" s="88"/>
      <c r="P294" s="128"/>
      <c r="Q294" s="56"/>
    </row>
    <row r="295" spans="5:17" s="121" customFormat="1">
      <c r="E295" s="88"/>
      <c r="F295" s="128"/>
      <c r="G295" s="56"/>
      <c r="H295" s="98"/>
      <c r="J295" s="221"/>
      <c r="K295" s="221"/>
      <c r="L295" s="221"/>
      <c r="M295" s="221"/>
      <c r="N295" s="144"/>
      <c r="O295" s="88"/>
      <c r="P295" s="128"/>
      <c r="Q295" s="56"/>
    </row>
    <row r="296" spans="5:17" s="121" customFormat="1">
      <c r="E296" s="88"/>
      <c r="F296" s="128"/>
      <c r="G296" s="56"/>
      <c r="H296" s="98"/>
      <c r="J296" s="221"/>
      <c r="K296" s="221"/>
      <c r="L296" s="221"/>
      <c r="M296" s="221"/>
      <c r="N296" s="144"/>
      <c r="O296" s="88"/>
      <c r="P296" s="128"/>
      <c r="Q296" s="56"/>
    </row>
    <row r="297" spans="5:17" s="121" customFormat="1">
      <c r="E297" s="88"/>
      <c r="F297" s="128"/>
      <c r="G297" s="56"/>
      <c r="H297" s="98"/>
      <c r="J297" s="221"/>
      <c r="K297" s="221"/>
      <c r="L297" s="221"/>
      <c r="M297" s="221"/>
      <c r="N297" s="144"/>
      <c r="O297" s="88"/>
      <c r="P297" s="128"/>
      <c r="Q297" s="56"/>
    </row>
    <row r="298" spans="5:17" s="121" customFormat="1">
      <c r="E298" s="88"/>
      <c r="F298" s="128"/>
      <c r="G298" s="56"/>
      <c r="H298" s="98"/>
      <c r="J298" s="221"/>
      <c r="K298" s="221"/>
      <c r="L298" s="221"/>
      <c r="M298" s="221"/>
      <c r="N298" s="144"/>
      <c r="O298" s="88"/>
      <c r="P298" s="128"/>
      <c r="Q298" s="56"/>
    </row>
    <row r="299" spans="5:17" s="121" customFormat="1">
      <c r="E299" s="88"/>
      <c r="F299" s="128"/>
      <c r="G299" s="56"/>
      <c r="H299" s="98"/>
      <c r="J299" s="221"/>
      <c r="K299" s="221"/>
      <c r="L299" s="221"/>
      <c r="M299" s="221"/>
      <c r="N299" s="144"/>
      <c r="O299" s="88"/>
      <c r="P299" s="128"/>
      <c r="Q299" s="56"/>
    </row>
    <row r="300" spans="5:17" s="121" customFormat="1">
      <c r="E300" s="88"/>
      <c r="F300" s="128"/>
      <c r="G300" s="56"/>
      <c r="H300" s="98"/>
      <c r="J300" s="221"/>
      <c r="K300" s="221"/>
      <c r="L300" s="221"/>
      <c r="M300" s="221"/>
      <c r="N300" s="144"/>
      <c r="O300" s="88"/>
      <c r="P300" s="128"/>
      <c r="Q300" s="56"/>
    </row>
    <row r="301" spans="5:17" s="121" customFormat="1">
      <c r="E301" s="88"/>
      <c r="F301" s="128"/>
      <c r="G301" s="56"/>
      <c r="H301" s="98"/>
      <c r="J301" s="221"/>
      <c r="K301" s="221"/>
      <c r="L301" s="221"/>
      <c r="M301" s="221"/>
      <c r="N301" s="144"/>
      <c r="O301" s="88"/>
      <c r="P301" s="128"/>
      <c r="Q301" s="56"/>
    </row>
    <row r="302" spans="5:17" s="121" customFormat="1">
      <c r="E302" s="88"/>
      <c r="F302" s="128"/>
      <c r="G302" s="56"/>
      <c r="H302" s="98"/>
      <c r="J302" s="221"/>
      <c r="K302" s="221"/>
      <c r="L302" s="221"/>
      <c r="M302" s="221"/>
      <c r="N302" s="144"/>
      <c r="O302" s="88"/>
      <c r="P302" s="128"/>
      <c r="Q302" s="56"/>
    </row>
    <row r="303" spans="5:17" s="121" customFormat="1">
      <c r="E303" s="88"/>
      <c r="F303" s="128"/>
      <c r="G303" s="56"/>
      <c r="H303" s="98"/>
      <c r="J303" s="221"/>
      <c r="K303" s="221"/>
      <c r="L303" s="221"/>
      <c r="M303" s="221"/>
      <c r="N303" s="144"/>
      <c r="O303" s="88"/>
      <c r="P303" s="128"/>
      <c r="Q303" s="56"/>
    </row>
    <row r="304" spans="5:17" s="121" customFormat="1">
      <c r="E304" s="88"/>
      <c r="F304" s="128"/>
      <c r="G304" s="56"/>
      <c r="H304" s="98"/>
      <c r="J304" s="221"/>
      <c r="K304" s="221"/>
      <c r="L304" s="221"/>
      <c r="M304" s="221"/>
      <c r="N304" s="144"/>
      <c r="O304" s="88"/>
      <c r="P304" s="128"/>
      <c r="Q304" s="56"/>
    </row>
    <row r="305" spans="5:17" s="121" customFormat="1">
      <c r="E305" s="88"/>
      <c r="F305" s="128"/>
      <c r="G305" s="56"/>
      <c r="H305" s="98"/>
      <c r="J305" s="221"/>
      <c r="K305" s="221"/>
      <c r="L305" s="221"/>
      <c r="M305" s="221"/>
      <c r="N305" s="144"/>
      <c r="O305" s="88"/>
      <c r="P305" s="128"/>
      <c r="Q305" s="56"/>
    </row>
    <row r="306" spans="5:17" s="121" customFormat="1">
      <c r="E306" s="88"/>
      <c r="F306" s="128"/>
      <c r="G306" s="56"/>
      <c r="H306" s="98"/>
      <c r="J306" s="221"/>
      <c r="K306" s="221"/>
      <c r="L306" s="221"/>
      <c r="M306" s="221"/>
      <c r="N306" s="144"/>
      <c r="O306" s="88"/>
      <c r="P306" s="128"/>
      <c r="Q306" s="56"/>
    </row>
    <row r="307" spans="5:17" s="121" customFormat="1">
      <c r="E307" s="88"/>
      <c r="F307" s="128"/>
      <c r="G307" s="56"/>
      <c r="H307" s="98"/>
      <c r="J307" s="221"/>
      <c r="K307" s="221"/>
      <c r="L307" s="221"/>
      <c r="M307" s="221"/>
      <c r="N307" s="144"/>
      <c r="O307" s="88"/>
      <c r="P307" s="128"/>
      <c r="Q307" s="56"/>
    </row>
    <row r="308" spans="5:17" s="121" customFormat="1">
      <c r="E308" s="88"/>
      <c r="F308" s="128"/>
      <c r="G308" s="56"/>
      <c r="H308" s="98"/>
      <c r="J308" s="221"/>
      <c r="K308" s="221"/>
      <c r="L308" s="221"/>
      <c r="M308" s="221"/>
      <c r="N308" s="144"/>
      <c r="O308" s="88"/>
      <c r="P308" s="128"/>
      <c r="Q308" s="56"/>
    </row>
    <row r="309" spans="5:17" s="121" customFormat="1">
      <c r="E309" s="88"/>
      <c r="F309" s="128"/>
      <c r="G309" s="56"/>
      <c r="H309" s="98"/>
      <c r="J309" s="221"/>
      <c r="K309" s="221"/>
      <c r="L309" s="221"/>
      <c r="M309" s="221"/>
      <c r="N309" s="144"/>
      <c r="O309" s="88"/>
      <c r="P309" s="128"/>
      <c r="Q309" s="56"/>
    </row>
    <row r="310" spans="5:17" s="121" customFormat="1">
      <c r="E310" s="88"/>
      <c r="F310" s="128"/>
      <c r="G310" s="56"/>
      <c r="H310" s="98"/>
      <c r="J310" s="221"/>
      <c r="K310" s="221"/>
      <c r="L310" s="221"/>
      <c r="M310" s="221"/>
      <c r="N310" s="144"/>
      <c r="O310" s="88"/>
      <c r="P310" s="128"/>
      <c r="Q310" s="56"/>
    </row>
    <row r="311" spans="5:17" s="121" customFormat="1">
      <c r="E311" s="88"/>
      <c r="F311" s="128"/>
      <c r="G311" s="56"/>
      <c r="H311" s="98"/>
      <c r="J311" s="221"/>
      <c r="K311" s="221"/>
      <c r="L311" s="221"/>
      <c r="M311" s="221"/>
      <c r="N311" s="144"/>
      <c r="O311" s="88"/>
      <c r="P311" s="128"/>
      <c r="Q311" s="56"/>
    </row>
    <row r="312" spans="5:17" s="121" customFormat="1">
      <c r="E312" s="88"/>
      <c r="F312" s="128"/>
      <c r="G312" s="56"/>
      <c r="H312" s="98"/>
      <c r="J312" s="221"/>
      <c r="K312" s="221"/>
      <c r="L312" s="221"/>
      <c r="M312" s="221"/>
      <c r="N312" s="144"/>
      <c r="O312" s="88"/>
      <c r="P312" s="128"/>
      <c r="Q312" s="56"/>
    </row>
    <row r="313" spans="5:17" s="121" customFormat="1">
      <c r="E313" s="88"/>
      <c r="F313" s="128"/>
      <c r="G313" s="56"/>
      <c r="H313" s="98"/>
      <c r="J313" s="221"/>
      <c r="K313" s="221"/>
      <c r="L313" s="221"/>
      <c r="M313" s="221"/>
      <c r="N313" s="144"/>
      <c r="O313" s="88"/>
      <c r="P313" s="128"/>
      <c r="Q313" s="56"/>
    </row>
    <row r="314" spans="5:17" s="121" customFormat="1">
      <c r="E314" s="88"/>
      <c r="F314" s="128"/>
      <c r="G314" s="56"/>
      <c r="H314" s="98"/>
      <c r="J314" s="221"/>
      <c r="K314" s="221"/>
      <c r="L314" s="221"/>
      <c r="M314" s="221"/>
      <c r="N314" s="144"/>
      <c r="O314" s="88"/>
      <c r="P314" s="128"/>
      <c r="Q314" s="56"/>
    </row>
    <row r="315" spans="5:17" s="121" customFormat="1">
      <c r="E315" s="88"/>
      <c r="F315" s="128"/>
      <c r="G315" s="56"/>
      <c r="H315" s="98"/>
      <c r="J315" s="221"/>
      <c r="K315" s="221"/>
      <c r="L315" s="221"/>
      <c r="M315" s="221"/>
      <c r="N315" s="144"/>
      <c r="O315" s="88"/>
      <c r="P315" s="128"/>
      <c r="Q315" s="56"/>
    </row>
    <row r="316" spans="5:17" s="121" customFormat="1">
      <c r="E316" s="88"/>
      <c r="F316" s="128"/>
      <c r="G316" s="56"/>
      <c r="H316" s="98"/>
      <c r="J316" s="221"/>
      <c r="K316" s="221"/>
      <c r="L316" s="221"/>
      <c r="M316" s="221"/>
      <c r="N316" s="144"/>
      <c r="O316" s="88"/>
      <c r="P316" s="128"/>
      <c r="Q316" s="56"/>
    </row>
    <row r="317" spans="5:17" s="121" customFormat="1">
      <c r="E317" s="88"/>
      <c r="F317" s="128"/>
      <c r="G317" s="56"/>
      <c r="H317" s="98"/>
      <c r="J317" s="221"/>
      <c r="K317" s="221"/>
      <c r="L317" s="221"/>
      <c r="M317" s="221"/>
      <c r="N317" s="144"/>
      <c r="O317" s="88"/>
      <c r="P317" s="128"/>
      <c r="Q317" s="56"/>
    </row>
    <row r="318" spans="5:17" s="121" customFormat="1">
      <c r="E318" s="88"/>
      <c r="F318" s="128"/>
      <c r="G318" s="56"/>
      <c r="H318" s="98"/>
      <c r="J318" s="221"/>
      <c r="K318" s="221"/>
      <c r="L318" s="221"/>
      <c r="M318" s="221"/>
      <c r="N318" s="144"/>
      <c r="O318" s="88"/>
      <c r="P318" s="128"/>
      <c r="Q318" s="56"/>
    </row>
    <row r="319" spans="5:17" s="121" customFormat="1">
      <c r="E319" s="88"/>
      <c r="F319" s="128"/>
      <c r="G319" s="56"/>
      <c r="H319" s="98"/>
      <c r="J319" s="221"/>
      <c r="K319" s="221"/>
      <c r="L319" s="221"/>
      <c r="M319" s="221"/>
      <c r="N319" s="144"/>
      <c r="O319" s="88"/>
      <c r="P319" s="128"/>
      <c r="Q319" s="56"/>
    </row>
    <row r="320" spans="5:17" s="121" customFormat="1">
      <c r="E320" s="88"/>
      <c r="F320" s="128"/>
      <c r="G320" s="56"/>
      <c r="H320" s="98"/>
      <c r="J320" s="221"/>
      <c r="K320" s="221"/>
      <c r="L320" s="221"/>
      <c r="M320" s="221"/>
      <c r="N320" s="144"/>
      <c r="O320" s="88"/>
      <c r="P320" s="128"/>
      <c r="Q320" s="56"/>
    </row>
    <row r="321" spans="5:17" s="121" customFormat="1">
      <c r="E321" s="88"/>
      <c r="F321" s="128"/>
      <c r="G321" s="56"/>
      <c r="H321" s="98"/>
      <c r="J321" s="221"/>
      <c r="K321" s="221"/>
      <c r="L321" s="221"/>
      <c r="M321" s="221"/>
      <c r="N321" s="144"/>
      <c r="O321" s="88"/>
      <c r="P321" s="128"/>
      <c r="Q321" s="56"/>
    </row>
    <row r="322" spans="5:17" s="121" customFormat="1">
      <c r="E322" s="88"/>
      <c r="F322" s="128"/>
      <c r="G322" s="56"/>
      <c r="H322" s="98"/>
      <c r="J322" s="221"/>
      <c r="K322" s="221"/>
      <c r="L322" s="221"/>
      <c r="M322" s="221"/>
      <c r="N322" s="144"/>
      <c r="O322" s="88"/>
      <c r="P322" s="128"/>
      <c r="Q322" s="56"/>
    </row>
    <row r="323" spans="5:17" s="121" customFormat="1">
      <c r="E323" s="88"/>
      <c r="F323" s="128"/>
      <c r="G323" s="56"/>
      <c r="H323" s="98"/>
      <c r="J323" s="221"/>
      <c r="K323" s="221"/>
      <c r="L323" s="221"/>
      <c r="M323" s="221"/>
      <c r="N323" s="144"/>
      <c r="O323" s="88"/>
      <c r="P323" s="128"/>
      <c r="Q323" s="56"/>
    </row>
    <row r="324" spans="5:17" s="121" customFormat="1">
      <c r="E324" s="88"/>
      <c r="F324" s="128"/>
      <c r="G324" s="56"/>
      <c r="H324" s="98"/>
      <c r="J324" s="221"/>
      <c r="K324" s="221"/>
      <c r="L324" s="221"/>
      <c r="M324" s="221"/>
      <c r="N324" s="144"/>
      <c r="O324" s="88"/>
      <c r="P324" s="128"/>
      <c r="Q324" s="56"/>
    </row>
    <row r="325" spans="5:17" s="121" customFormat="1">
      <c r="E325" s="88"/>
      <c r="F325" s="128"/>
      <c r="G325" s="56"/>
      <c r="H325" s="98"/>
      <c r="J325" s="221"/>
      <c r="K325" s="221"/>
      <c r="L325" s="221"/>
      <c r="M325" s="221"/>
      <c r="N325" s="144"/>
      <c r="O325" s="88"/>
      <c r="P325" s="128"/>
      <c r="Q325" s="56"/>
    </row>
    <row r="326" spans="5:17" s="121" customFormat="1">
      <c r="E326" s="88"/>
      <c r="F326" s="128"/>
      <c r="G326" s="56"/>
      <c r="H326" s="98"/>
      <c r="J326" s="221"/>
      <c r="K326" s="221"/>
      <c r="L326" s="221"/>
      <c r="M326" s="221"/>
      <c r="N326" s="144"/>
      <c r="O326" s="88"/>
      <c r="P326" s="128"/>
      <c r="Q326" s="56"/>
    </row>
    <row r="327" spans="5:17" s="121" customFormat="1">
      <c r="E327" s="88"/>
      <c r="F327" s="128"/>
      <c r="G327" s="56"/>
      <c r="H327" s="98"/>
      <c r="J327" s="221"/>
      <c r="K327" s="221"/>
      <c r="L327" s="221"/>
      <c r="M327" s="221"/>
      <c r="N327" s="144"/>
      <c r="O327" s="88"/>
      <c r="P327" s="128"/>
      <c r="Q327" s="56"/>
    </row>
    <row r="328" spans="5:17" s="121" customFormat="1">
      <c r="E328" s="88"/>
      <c r="F328" s="128"/>
      <c r="G328" s="56"/>
      <c r="H328" s="98"/>
      <c r="J328" s="221"/>
      <c r="K328" s="221"/>
      <c r="L328" s="221"/>
      <c r="M328" s="221"/>
      <c r="N328" s="144"/>
      <c r="O328" s="88"/>
      <c r="P328" s="128"/>
      <c r="Q328" s="56"/>
    </row>
    <row r="329" spans="5:17" s="121" customFormat="1">
      <c r="E329" s="88"/>
      <c r="F329" s="128"/>
      <c r="G329" s="56"/>
      <c r="H329" s="98"/>
      <c r="J329" s="221"/>
      <c r="K329" s="221"/>
      <c r="L329" s="221"/>
      <c r="M329" s="221"/>
      <c r="N329" s="144"/>
      <c r="O329" s="88"/>
      <c r="P329" s="128"/>
      <c r="Q329" s="56"/>
    </row>
    <row r="330" spans="5:17" s="121" customFormat="1">
      <c r="E330" s="88"/>
      <c r="F330" s="128"/>
      <c r="G330" s="56"/>
      <c r="H330" s="98"/>
      <c r="J330" s="221"/>
      <c r="K330" s="221"/>
      <c r="L330" s="221"/>
      <c r="M330" s="221"/>
      <c r="N330" s="144"/>
      <c r="O330" s="88"/>
      <c r="P330" s="128"/>
      <c r="Q330" s="56"/>
    </row>
    <row r="331" spans="5:17" s="121" customFormat="1">
      <c r="E331" s="88"/>
      <c r="F331" s="128"/>
      <c r="G331" s="56"/>
      <c r="H331" s="98"/>
      <c r="J331" s="221"/>
      <c r="K331" s="221"/>
      <c r="L331" s="221"/>
      <c r="M331" s="221"/>
      <c r="N331" s="144"/>
      <c r="O331" s="88"/>
      <c r="P331" s="128"/>
      <c r="Q331" s="56"/>
    </row>
    <row r="332" spans="5:17" s="121" customFormat="1">
      <c r="E332" s="88"/>
      <c r="F332" s="128"/>
      <c r="G332" s="56"/>
      <c r="H332" s="98"/>
      <c r="J332" s="221"/>
      <c r="K332" s="221"/>
      <c r="L332" s="221"/>
      <c r="M332" s="221"/>
      <c r="N332" s="144"/>
      <c r="O332" s="88"/>
      <c r="P332" s="128"/>
      <c r="Q332" s="56"/>
    </row>
    <row r="333" spans="5:17" s="121" customFormat="1">
      <c r="E333" s="88"/>
      <c r="F333" s="128"/>
      <c r="G333" s="56"/>
      <c r="H333" s="98"/>
      <c r="J333" s="221"/>
      <c r="K333" s="221"/>
      <c r="L333" s="221"/>
      <c r="M333" s="221"/>
      <c r="N333" s="144"/>
      <c r="O333" s="88"/>
      <c r="P333" s="128"/>
      <c r="Q333" s="56"/>
    </row>
    <row r="334" spans="5:17" s="121" customFormat="1">
      <c r="E334" s="88"/>
      <c r="F334" s="128"/>
      <c r="G334" s="56"/>
      <c r="H334" s="98"/>
      <c r="J334" s="221"/>
      <c r="K334" s="221"/>
      <c r="L334" s="221"/>
      <c r="M334" s="221"/>
      <c r="N334" s="144"/>
      <c r="O334" s="88"/>
      <c r="P334" s="128"/>
      <c r="Q334" s="56"/>
    </row>
    <row r="335" spans="5:17" s="121" customFormat="1">
      <c r="E335" s="88"/>
      <c r="F335" s="128"/>
      <c r="G335" s="56"/>
      <c r="H335" s="98"/>
      <c r="J335" s="221"/>
      <c r="K335" s="221"/>
      <c r="L335" s="221"/>
      <c r="M335" s="221"/>
      <c r="N335" s="144"/>
      <c r="O335" s="88"/>
      <c r="P335" s="128"/>
      <c r="Q335" s="56"/>
    </row>
    <row r="336" spans="5:17" s="121" customFormat="1">
      <c r="E336" s="88"/>
      <c r="F336" s="128"/>
      <c r="G336" s="56"/>
      <c r="H336" s="98"/>
      <c r="J336" s="221"/>
      <c r="K336" s="221"/>
      <c r="L336" s="221"/>
      <c r="M336" s="221"/>
      <c r="N336" s="144"/>
      <c r="O336" s="88"/>
      <c r="P336" s="128"/>
      <c r="Q336" s="56"/>
    </row>
    <row r="337" spans="5:17" s="121" customFormat="1">
      <c r="E337" s="88"/>
      <c r="F337" s="128"/>
      <c r="G337" s="56"/>
      <c r="H337" s="98"/>
      <c r="J337" s="221"/>
      <c r="K337" s="221"/>
      <c r="L337" s="221"/>
      <c r="M337" s="221"/>
      <c r="N337" s="144"/>
      <c r="O337" s="88"/>
      <c r="P337" s="128"/>
      <c r="Q337" s="56"/>
    </row>
    <row r="338" spans="5:17" s="121" customFormat="1">
      <c r="E338" s="88"/>
      <c r="F338" s="128"/>
      <c r="G338" s="56"/>
      <c r="H338" s="98"/>
      <c r="J338" s="221"/>
      <c r="K338" s="221"/>
      <c r="L338" s="221"/>
      <c r="M338" s="221"/>
      <c r="N338" s="144"/>
      <c r="O338" s="88"/>
      <c r="P338" s="128"/>
      <c r="Q338" s="56"/>
    </row>
    <row r="339" spans="5:17" s="121" customFormat="1">
      <c r="E339" s="88"/>
      <c r="F339" s="128"/>
      <c r="G339" s="56"/>
      <c r="H339" s="98"/>
      <c r="J339" s="221"/>
      <c r="K339" s="221"/>
      <c r="L339" s="221"/>
      <c r="M339" s="221"/>
      <c r="N339" s="144"/>
      <c r="O339" s="88"/>
      <c r="P339" s="128"/>
      <c r="Q339" s="56"/>
    </row>
    <row r="340" spans="5:17" s="121" customFormat="1">
      <c r="E340" s="88"/>
      <c r="F340" s="128"/>
      <c r="G340" s="56"/>
      <c r="H340" s="98"/>
      <c r="J340" s="221"/>
      <c r="K340" s="221"/>
      <c r="L340" s="221"/>
      <c r="M340" s="221"/>
      <c r="N340" s="144"/>
      <c r="O340" s="88"/>
      <c r="P340" s="128"/>
      <c r="Q340" s="56"/>
    </row>
    <row r="341" spans="5:17" s="121" customFormat="1">
      <c r="E341" s="88"/>
      <c r="F341" s="128"/>
      <c r="G341" s="56"/>
      <c r="H341" s="98"/>
      <c r="J341" s="221"/>
      <c r="K341" s="221"/>
      <c r="L341" s="221"/>
      <c r="M341" s="221"/>
      <c r="N341" s="144"/>
      <c r="O341" s="88"/>
      <c r="P341" s="128"/>
      <c r="Q341" s="56"/>
    </row>
    <row r="342" spans="5:17" s="121" customFormat="1">
      <c r="E342" s="88"/>
      <c r="F342" s="128"/>
      <c r="G342" s="56"/>
      <c r="H342" s="98"/>
      <c r="J342" s="221"/>
      <c r="K342" s="221"/>
      <c r="L342" s="221"/>
      <c r="M342" s="221"/>
      <c r="N342" s="144"/>
      <c r="O342" s="88"/>
      <c r="P342" s="128"/>
      <c r="Q342" s="56"/>
    </row>
    <row r="343" spans="5:17" s="121" customFormat="1">
      <c r="E343" s="88"/>
      <c r="F343" s="128"/>
      <c r="G343" s="56"/>
      <c r="H343" s="98"/>
      <c r="J343" s="221"/>
      <c r="K343" s="221"/>
      <c r="L343" s="221"/>
      <c r="M343" s="221"/>
      <c r="N343" s="144"/>
      <c r="O343" s="88"/>
      <c r="P343" s="128"/>
      <c r="Q343" s="56"/>
    </row>
    <row r="344" spans="5:17" s="121" customFormat="1">
      <c r="E344" s="88"/>
      <c r="F344" s="128"/>
      <c r="G344" s="56"/>
      <c r="H344" s="98"/>
      <c r="J344" s="221"/>
      <c r="K344" s="221"/>
      <c r="L344" s="221"/>
      <c r="M344" s="221"/>
      <c r="N344" s="144"/>
      <c r="O344" s="88"/>
      <c r="P344" s="128"/>
      <c r="Q344" s="56"/>
    </row>
    <row r="345" spans="5:17" s="121" customFormat="1">
      <c r="E345" s="88"/>
      <c r="F345" s="128"/>
      <c r="G345" s="56"/>
      <c r="H345" s="98"/>
      <c r="J345" s="221"/>
      <c r="K345" s="221"/>
      <c r="L345" s="221"/>
      <c r="M345" s="221"/>
      <c r="N345" s="144"/>
      <c r="O345" s="88"/>
      <c r="P345" s="128"/>
      <c r="Q345" s="56"/>
    </row>
    <row r="346" spans="5:17" s="121" customFormat="1">
      <c r="E346" s="88"/>
      <c r="F346" s="128"/>
      <c r="G346" s="56"/>
      <c r="H346" s="98"/>
      <c r="J346" s="221"/>
      <c r="K346" s="221"/>
      <c r="L346" s="221"/>
      <c r="M346" s="221"/>
      <c r="N346" s="144"/>
      <c r="O346" s="88"/>
      <c r="P346" s="128"/>
      <c r="Q346" s="56"/>
    </row>
    <row r="347" spans="5:17" s="121" customFormat="1">
      <c r="E347" s="88"/>
      <c r="F347" s="128"/>
      <c r="G347" s="56"/>
      <c r="H347" s="98"/>
      <c r="J347" s="221"/>
      <c r="K347" s="221"/>
      <c r="L347" s="221"/>
      <c r="M347" s="221"/>
      <c r="N347" s="144"/>
      <c r="O347" s="88"/>
      <c r="P347" s="128"/>
      <c r="Q347" s="56"/>
    </row>
    <row r="348" spans="5:17" s="121" customFormat="1">
      <c r="E348" s="88"/>
      <c r="F348" s="128"/>
      <c r="G348" s="56"/>
      <c r="H348" s="98"/>
      <c r="J348" s="221"/>
      <c r="K348" s="221"/>
      <c r="L348" s="221"/>
      <c r="M348" s="221"/>
      <c r="N348" s="144"/>
      <c r="O348" s="88"/>
      <c r="P348" s="128"/>
      <c r="Q348" s="56"/>
    </row>
    <row r="349" spans="5:17" s="121" customFormat="1">
      <c r="E349" s="88"/>
      <c r="F349" s="128"/>
      <c r="G349" s="56"/>
      <c r="H349" s="98"/>
      <c r="J349" s="221"/>
      <c r="K349" s="221"/>
      <c r="L349" s="221"/>
      <c r="M349" s="221"/>
      <c r="N349" s="144"/>
      <c r="O349" s="88"/>
      <c r="P349" s="128"/>
      <c r="Q349" s="56"/>
    </row>
    <row r="350" spans="5:17" s="121" customFormat="1">
      <c r="E350" s="88"/>
      <c r="F350" s="128"/>
      <c r="G350" s="56"/>
      <c r="H350" s="98"/>
      <c r="J350" s="221"/>
      <c r="K350" s="221"/>
      <c r="L350" s="221"/>
      <c r="M350" s="221"/>
      <c r="N350" s="144"/>
      <c r="O350" s="88"/>
      <c r="P350" s="128"/>
      <c r="Q350" s="56"/>
    </row>
    <row r="351" spans="5:17" s="121" customFormat="1">
      <c r="E351" s="88"/>
      <c r="F351" s="128"/>
      <c r="G351" s="56"/>
      <c r="H351" s="98"/>
      <c r="J351" s="221"/>
      <c r="K351" s="221"/>
      <c r="L351" s="221"/>
      <c r="M351" s="221"/>
      <c r="N351" s="144"/>
      <c r="O351" s="88"/>
      <c r="P351" s="128"/>
      <c r="Q351" s="56"/>
    </row>
    <row r="352" spans="5:17" s="121" customFormat="1">
      <c r="E352" s="88"/>
      <c r="F352" s="128"/>
      <c r="G352" s="56"/>
      <c r="H352" s="98"/>
      <c r="J352" s="221"/>
      <c r="K352" s="221"/>
      <c r="L352" s="221"/>
      <c r="M352" s="221"/>
      <c r="N352" s="144"/>
      <c r="O352" s="88"/>
      <c r="P352" s="128"/>
      <c r="Q352" s="56"/>
    </row>
    <row r="353" spans="5:17" s="121" customFormat="1">
      <c r="E353" s="88"/>
      <c r="F353" s="128"/>
      <c r="G353" s="56"/>
      <c r="H353" s="98"/>
      <c r="J353" s="221"/>
      <c r="K353" s="221"/>
      <c r="L353" s="221"/>
      <c r="M353" s="221"/>
      <c r="N353" s="144"/>
      <c r="O353" s="88"/>
      <c r="P353" s="128"/>
      <c r="Q353" s="56"/>
    </row>
    <row r="354" spans="5:17" s="121" customFormat="1">
      <c r="E354" s="88"/>
      <c r="F354" s="128"/>
      <c r="G354" s="56"/>
      <c r="H354" s="98"/>
      <c r="J354" s="221"/>
      <c r="K354" s="221"/>
      <c r="L354" s="221"/>
      <c r="M354" s="221"/>
      <c r="N354" s="144"/>
      <c r="O354" s="88"/>
      <c r="P354" s="128"/>
      <c r="Q354" s="56"/>
    </row>
    <row r="355" spans="5:17" s="121" customFormat="1">
      <c r="E355" s="88"/>
      <c r="F355" s="128"/>
      <c r="G355" s="56"/>
      <c r="H355" s="98"/>
      <c r="J355" s="221"/>
      <c r="K355" s="221"/>
      <c r="L355" s="221"/>
      <c r="M355" s="221"/>
      <c r="N355" s="144"/>
      <c r="O355" s="88"/>
      <c r="P355" s="128"/>
      <c r="Q355" s="56"/>
    </row>
    <row r="356" spans="5:17" s="121" customFormat="1">
      <c r="E356" s="88"/>
      <c r="F356" s="128"/>
      <c r="G356" s="56"/>
      <c r="H356" s="98"/>
      <c r="J356" s="221"/>
      <c r="K356" s="221"/>
      <c r="L356" s="221"/>
      <c r="M356" s="221"/>
      <c r="N356" s="144"/>
      <c r="O356" s="88"/>
      <c r="P356" s="128"/>
      <c r="Q356" s="56"/>
    </row>
    <row r="357" spans="5:17" s="121" customFormat="1">
      <c r="E357" s="88"/>
      <c r="F357" s="128"/>
      <c r="G357" s="56"/>
      <c r="H357" s="98"/>
      <c r="J357" s="221"/>
      <c r="K357" s="221"/>
      <c r="L357" s="221"/>
      <c r="M357" s="221"/>
      <c r="N357" s="144"/>
      <c r="O357" s="88"/>
      <c r="P357" s="128"/>
      <c r="Q357" s="56"/>
    </row>
    <row r="358" spans="5:17" s="121" customFormat="1">
      <c r="E358" s="88"/>
      <c r="F358" s="128"/>
      <c r="G358" s="56"/>
      <c r="H358" s="98"/>
      <c r="J358" s="221"/>
      <c r="K358" s="221"/>
      <c r="L358" s="221"/>
      <c r="M358" s="221"/>
      <c r="N358" s="144"/>
      <c r="O358" s="88"/>
      <c r="P358" s="128"/>
      <c r="Q358" s="56"/>
    </row>
    <row r="359" spans="5:17" s="121" customFormat="1">
      <c r="E359" s="88"/>
      <c r="F359" s="128"/>
      <c r="G359" s="56"/>
      <c r="H359" s="98"/>
      <c r="J359" s="221"/>
      <c r="K359" s="221"/>
      <c r="L359" s="221"/>
      <c r="M359" s="221"/>
      <c r="N359" s="144"/>
      <c r="O359" s="88"/>
      <c r="P359" s="128"/>
      <c r="Q359" s="56"/>
    </row>
    <row r="360" spans="5:17" s="121" customFormat="1">
      <c r="E360" s="88"/>
      <c r="F360" s="128"/>
      <c r="G360" s="56"/>
      <c r="H360" s="98"/>
      <c r="J360" s="221"/>
      <c r="K360" s="221"/>
      <c r="L360" s="221"/>
      <c r="M360" s="221"/>
      <c r="N360" s="144"/>
      <c r="O360" s="88"/>
      <c r="P360" s="128"/>
      <c r="Q360" s="56"/>
    </row>
    <row r="361" spans="5:17" s="121" customFormat="1">
      <c r="E361" s="88"/>
      <c r="F361" s="128"/>
      <c r="G361" s="56"/>
      <c r="H361" s="98"/>
      <c r="J361" s="221"/>
      <c r="K361" s="221"/>
      <c r="L361" s="221"/>
      <c r="M361" s="221"/>
      <c r="N361" s="144"/>
      <c r="O361" s="88"/>
      <c r="P361" s="128"/>
      <c r="Q361" s="56"/>
    </row>
    <row r="362" spans="5:17" s="121" customFormat="1">
      <c r="E362" s="88"/>
      <c r="F362" s="128"/>
      <c r="G362" s="56"/>
      <c r="H362" s="98"/>
      <c r="J362" s="221"/>
      <c r="K362" s="221"/>
      <c r="L362" s="221"/>
      <c r="M362" s="221"/>
      <c r="N362" s="144"/>
      <c r="O362" s="88"/>
      <c r="P362" s="128"/>
      <c r="Q362" s="56"/>
    </row>
    <row r="363" spans="5:17" s="121" customFormat="1">
      <c r="E363" s="88"/>
      <c r="F363" s="128"/>
      <c r="G363" s="56"/>
      <c r="H363" s="98"/>
      <c r="J363" s="221"/>
      <c r="K363" s="221"/>
      <c r="L363" s="221"/>
      <c r="M363" s="221"/>
      <c r="N363" s="144"/>
      <c r="O363" s="88"/>
      <c r="P363" s="128"/>
      <c r="Q363" s="56"/>
    </row>
    <row r="364" spans="5:17" s="121" customFormat="1">
      <c r="E364" s="88"/>
      <c r="F364" s="128"/>
      <c r="G364" s="56"/>
      <c r="H364" s="98"/>
      <c r="J364" s="221"/>
      <c r="K364" s="221"/>
      <c r="L364" s="221"/>
      <c r="M364" s="221"/>
      <c r="N364" s="144"/>
      <c r="O364" s="88"/>
      <c r="P364" s="128"/>
      <c r="Q364" s="56"/>
    </row>
    <row r="365" spans="5:17" s="121" customFormat="1">
      <c r="E365" s="88"/>
      <c r="F365" s="128"/>
      <c r="G365" s="56"/>
      <c r="H365" s="98"/>
      <c r="J365" s="221"/>
      <c r="K365" s="221"/>
      <c r="L365" s="221"/>
      <c r="M365" s="221"/>
      <c r="N365" s="144"/>
      <c r="O365" s="88"/>
      <c r="P365" s="128"/>
      <c r="Q365" s="56"/>
    </row>
    <row r="366" spans="5:17" s="121" customFormat="1">
      <c r="E366" s="88"/>
      <c r="F366" s="128"/>
      <c r="G366" s="56"/>
      <c r="H366" s="98"/>
      <c r="J366" s="221"/>
      <c r="K366" s="221"/>
      <c r="L366" s="221"/>
      <c r="M366" s="221"/>
      <c r="N366" s="144"/>
      <c r="O366" s="88"/>
      <c r="P366" s="128"/>
      <c r="Q366" s="56"/>
    </row>
    <row r="367" spans="5:17" s="121" customFormat="1">
      <c r="E367" s="88"/>
      <c r="F367" s="128"/>
      <c r="G367" s="56"/>
      <c r="H367" s="98"/>
      <c r="J367" s="221"/>
      <c r="K367" s="221"/>
      <c r="L367" s="221"/>
      <c r="M367" s="221"/>
      <c r="N367" s="144"/>
      <c r="O367" s="88"/>
      <c r="P367" s="128"/>
      <c r="Q367" s="56"/>
    </row>
    <row r="368" spans="5:17" s="121" customFormat="1">
      <c r="E368" s="88"/>
      <c r="F368" s="128"/>
      <c r="G368" s="56"/>
      <c r="H368" s="98"/>
      <c r="J368" s="221"/>
      <c r="K368" s="221"/>
      <c r="L368" s="221"/>
      <c r="M368" s="221"/>
      <c r="N368" s="144"/>
      <c r="O368" s="88"/>
      <c r="P368" s="128"/>
      <c r="Q368" s="56"/>
    </row>
    <row r="369" spans="5:17" s="121" customFormat="1">
      <c r="E369" s="88"/>
      <c r="F369" s="128"/>
      <c r="G369" s="56"/>
      <c r="H369" s="98"/>
      <c r="J369" s="221"/>
      <c r="K369" s="221"/>
      <c r="L369" s="221"/>
      <c r="M369" s="221"/>
      <c r="N369" s="144"/>
      <c r="O369" s="88"/>
      <c r="P369" s="128"/>
      <c r="Q369" s="56"/>
    </row>
    <row r="370" spans="5:17" s="121" customFormat="1">
      <c r="E370" s="88"/>
      <c r="F370" s="128"/>
      <c r="G370" s="56"/>
      <c r="H370" s="98"/>
      <c r="J370" s="221"/>
      <c r="K370" s="221"/>
      <c r="L370" s="221"/>
      <c r="M370" s="221"/>
      <c r="N370" s="144"/>
      <c r="O370" s="88"/>
      <c r="P370" s="128"/>
      <c r="Q370" s="56"/>
    </row>
    <row r="371" spans="5:17" s="121" customFormat="1">
      <c r="E371" s="88"/>
      <c r="F371" s="128"/>
      <c r="G371" s="56"/>
      <c r="H371" s="98"/>
      <c r="J371" s="221"/>
      <c r="K371" s="221"/>
      <c r="L371" s="221"/>
      <c r="M371" s="221"/>
      <c r="N371" s="144"/>
      <c r="O371" s="88"/>
      <c r="P371" s="128"/>
      <c r="Q371" s="56"/>
    </row>
    <row r="372" spans="5:17" s="121" customFormat="1">
      <c r="E372" s="88"/>
      <c r="F372" s="128"/>
      <c r="G372" s="56"/>
      <c r="H372" s="98"/>
      <c r="J372" s="221"/>
      <c r="K372" s="221"/>
      <c r="L372" s="221"/>
      <c r="M372" s="221"/>
      <c r="N372" s="144"/>
      <c r="O372" s="88"/>
      <c r="P372" s="128"/>
      <c r="Q372" s="56"/>
    </row>
    <row r="373" spans="5:17" s="121" customFormat="1">
      <c r="E373" s="88"/>
      <c r="F373" s="128"/>
      <c r="G373" s="56"/>
      <c r="H373" s="98"/>
      <c r="J373" s="221"/>
      <c r="K373" s="221"/>
      <c r="L373" s="221"/>
      <c r="M373" s="221"/>
      <c r="N373" s="144"/>
      <c r="O373" s="88"/>
      <c r="P373" s="128"/>
      <c r="Q373" s="56"/>
    </row>
    <row r="374" spans="5:17" s="121" customFormat="1">
      <c r="E374" s="88"/>
      <c r="F374" s="128"/>
      <c r="G374" s="56"/>
      <c r="H374" s="98"/>
      <c r="J374" s="221"/>
      <c r="K374" s="221"/>
      <c r="L374" s="221"/>
      <c r="M374" s="221"/>
      <c r="N374" s="144"/>
      <c r="O374" s="88"/>
      <c r="P374" s="128"/>
      <c r="Q374" s="56"/>
    </row>
    <row r="375" spans="5:17" s="121" customFormat="1">
      <c r="E375" s="88"/>
      <c r="F375" s="128"/>
      <c r="G375" s="56"/>
      <c r="H375" s="98"/>
      <c r="J375" s="221"/>
      <c r="K375" s="221"/>
      <c r="L375" s="221"/>
      <c r="M375" s="221"/>
      <c r="N375" s="144"/>
      <c r="O375" s="88"/>
      <c r="P375" s="128"/>
      <c r="Q375" s="56"/>
    </row>
    <row r="376" spans="5:17" s="121" customFormat="1">
      <c r="E376" s="88"/>
      <c r="F376" s="128"/>
      <c r="G376" s="56"/>
      <c r="H376" s="98"/>
      <c r="J376" s="221"/>
      <c r="K376" s="221"/>
      <c r="L376" s="221"/>
      <c r="M376" s="221"/>
      <c r="N376" s="144"/>
      <c r="O376" s="88"/>
      <c r="P376" s="128"/>
      <c r="Q376" s="56"/>
    </row>
    <row r="377" spans="5:17" s="121" customFormat="1">
      <c r="E377" s="88"/>
      <c r="F377" s="128"/>
      <c r="G377" s="56"/>
      <c r="H377" s="98"/>
      <c r="J377" s="221"/>
      <c r="K377" s="221"/>
      <c r="L377" s="221"/>
      <c r="M377" s="221"/>
      <c r="N377" s="144"/>
      <c r="O377" s="88"/>
      <c r="P377" s="128"/>
      <c r="Q377" s="56"/>
    </row>
    <row r="378" spans="5:17" s="121" customFormat="1">
      <c r="E378" s="88"/>
      <c r="F378" s="128"/>
      <c r="G378" s="56"/>
      <c r="H378" s="98"/>
      <c r="J378" s="221"/>
      <c r="K378" s="221"/>
      <c r="L378" s="221"/>
      <c r="M378" s="221"/>
      <c r="N378" s="144"/>
      <c r="O378" s="88"/>
      <c r="P378" s="128"/>
      <c r="Q378" s="56"/>
    </row>
    <row r="379" spans="5:17" s="121" customFormat="1">
      <c r="E379" s="88"/>
      <c r="F379" s="128"/>
      <c r="G379" s="56"/>
      <c r="H379" s="98"/>
      <c r="J379" s="221"/>
      <c r="K379" s="221"/>
      <c r="L379" s="221"/>
      <c r="M379" s="221"/>
      <c r="N379" s="144"/>
      <c r="O379" s="88"/>
      <c r="P379" s="128"/>
      <c r="Q379" s="56"/>
    </row>
    <row r="380" spans="5:17" s="121" customFormat="1">
      <c r="E380" s="88"/>
      <c r="F380" s="128"/>
      <c r="G380" s="56"/>
      <c r="H380" s="98"/>
      <c r="J380" s="221"/>
      <c r="K380" s="221"/>
      <c r="L380" s="221"/>
      <c r="M380" s="221"/>
      <c r="N380" s="144"/>
      <c r="O380" s="88"/>
      <c r="P380" s="128"/>
      <c r="Q380" s="56"/>
    </row>
    <row r="381" spans="5:17" s="121" customFormat="1">
      <c r="E381" s="88"/>
      <c r="F381" s="128"/>
      <c r="G381" s="56"/>
      <c r="H381" s="98"/>
      <c r="J381" s="221"/>
      <c r="K381" s="221"/>
      <c r="L381" s="221"/>
      <c r="M381" s="221"/>
      <c r="N381" s="144"/>
      <c r="O381" s="88"/>
      <c r="P381" s="128"/>
      <c r="Q381" s="56"/>
    </row>
    <row r="382" spans="5:17" s="121" customFormat="1">
      <c r="E382" s="88"/>
      <c r="F382" s="128"/>
      <c r="G382" s="56"/>
      <c r="H382" s="98"/>
      <c r="J382" s="221"/>
      <c r="K382" s="221"/>
      <c r="L382" s="221"/>
      <c r="M382" s="221"/>
      <c r="N382" s="144"/>
      <c r="O382" s="88"/>
      <c r="P382" s="128"/>
      <c r="Q382" s="56"/>
    </row>
    <row r="383" spans="5:17" s="121" customFormat="1">
      <c r="E383" s="88"/>
      <c r="F383" s="128"/>
      <c r="G383" s="56"/>
      <c r="H383" s="98"/>
      <c r="J383" s="221"/>
      <c r="K383" s="221"/>
      <c r="L383" s="221"/>
      <c r="M383" s="221"/>
      <c r="N383" s="144"/>
      <c r="O383" s="88"/>
      <c r="P383" s="128"/>
      <c r="Q383" s="56"/>
    </row>
    <row r="384" spans="5:17" s="121" customFormat="1">
      <c r="E384" s="88"/>
      <c r="F384" s="128"/>
      <c r="G384" s="56"/>
      <c r="H384" s="98"/>
      <c r="J384" s="221"/>
      <c r="K384" s="221"/>
      <c r="L384" s="221"/>
      <c r="M384" s="221"/>
      <c r="N384" s="144"/>
      <c r="O384" s="88"/>
      <c r="P384" s="128"/>
      <c r="Q384" s="56"/>
    </row>
    <row r="385" spans="5:17" s="121" customFormat="1">
      <c r="E385" s="88"/>
      <c r="F385" s="128"/>
      <c r="G385" s="56"/>
      <c r="H385" s="98"/>
      <c r="J385" s="221"/>
      <c r="K385" s="221"/>
      <c r="L385" s="221"/>
      <c r="M385" s="221"/>
      <c r="N385" s="144"/>
      <c r="O385" s="88"/>
      <c r="P385" s="128"/>
      <c r="Q385" s="56"/>
    </row>
    <row r="386" spans="5:17" s="121" customFormat="1">
      <c r="E386" s="88"/>
      <c r="F386" s="128"/>
      <c r="G386" s="56"/>
      <c r="H386" s="98"/>
      <c r="J386" s="221"/>
      <c r="K386" s="221"/>
      <c r="L386" s="221"/>
      <c r="M386" s="221"/>
      <c r="N386" s="144"/>
      <c r="O386" s="88"/>
      <c r="P386" s="128"/>
      <c r="Q386" s="56"/>
    </row>
    <row r="387" spans="5:17" s="121" customFormat="1">
      <c r="E387" s="88"/>
      <c r="F387" s="128"/>
      <c r="G387" s="56"/>
      <c r="H387" s="98"/>
      <c r="J387" s="221"/>
      <c r="K387" s="221"/>
      <c r="L387" s="221"/>
      <c r="M387" s="221"/>
      <c r="N387" s="144"/>
      <c r="O387" s="88"/>
      <c r="P387" s="128"/>
      <c r="Q387" s="56"/>
    </row>
    <row r="388" spans="5:17" s="121" customFormat="1">
      <c r="E388" s="88"/>
      <c r="F388" s="128"/>
      <c r="G388" s="56"/>
      <c r="H388" s="98"/>
      <c r="J388" s="221"/>
      <c r="K388" s="221"/>
      <c r="L388" s="221"/>
      <c r="M388" s="221"/>
      <c r="N388" s="144"/>
      <c r="O388" s="88"/>
      <c r="P388" s="128"/>
      <c r="Q388" s="56"/>
    </row>
    <row r="389" spans="5:17" s="121" customFormat="1">
      <c r="E389" s="88"/>
      <c r="F389" s="128"/>
      <c r="G389" s="56"/>
      <c r="H389" s="98"/>
      <c r="J389" s="221"/>
      <c r="K389" s="221"/>
      <c r="L389" s="221"/>
      <c r="M389" s="221"/>
      <c r="N389" s="144"/>
      <c r="O389" s="88"/>
      <c r="P389" s="128"/>
      <c r="Q389" s="56"/>
    </row>
    <row r="390" spans="5:17" s="121" customFormat="1">
      <c r="E390" s="88"/>
      <c r="F390" s="128"/>
      <c r="G390" s="56"/>
      <c r="H390" s="98"/>
      <c r="J390" s="221"/>
      <c r="K390" s="221"/>
      <c r="L390" s="221"/>
      <c r="M390" s="221"/>
      <c r="N390" s="144"/>
      <c r="O390" s="88"/>
      <c r="P390" s="128"/>
      <c r="Q390" s="56"/>
    </row>
    <row r="391" spans="5:17" s="121" customFormat="1">
      <c r="E391" s="88"/>
      <c r="F391" s="128"/>
      <c r="G391" s="56"/>
      <c r="H391" s="98"/>
      <c r="J391" s="221"/>
      <c r="K391" s="221"/>
      <c r="L391" s="221"/>
      <c r="M391" s="221"/>
      <c r="N391" s="144"/>
      <c r="O391" s="88"/>
      <c r="P391" s="128"/>
      <c r="Q391" s="56"/>
    </row>
    <row r="392" spans="5:17" s="121" customFormat="1">
      <c r="E392" s="88"/>
      <c r="F392" s="128"/>
      <c r="G392" s="56"/>
      <c r="H392" s="98"/>
      <c r="J392" s="221"/>
      <c r="K392" s="221"/>
      <c r="L392" s="221"/>
      <c r="M392" s="221"/>
      <c r="N392" s="144"/>
      <c r="O392" s="88"/>
      <c r="P392" s="128"/>
      <c r="Q392" s="56"/>
    </row>
    <row r="393" spans="5:17" s="121" customFormat="1">
      <c r="E393" s="88"/>
      <c r="F393" s="128"/>
      <c r="G393" s="56"/>
      <c r="H393" s="98"/>
      <c r="J393" s="221"/>
      <c r="K393" s="221"/>
      <c r="L393" s="221"/>
      <c r="M393" s="221"/>
      <c r="N393" s="144"/>
      <c r="O393" s="88"/>
      <c r="P393" s="128"/>
      <c r="Q393" s="56"/>
    </row>
    <row r="394" spans="5:17" s="121" customFormat="1">
      <c r="E394" s="88"/>
      <c r="F394" s="128"/>
      <c r="G394" s="56"/>
      <c r="H394" s="98"/>
      <c r="J394" s="221"/>
      <c r="K394" s="221"/>
      <c r="L394" s="221"/>
      <c r="M394" s="221"/>
      <c r="N394" s="144"/>
      <c r="O394" s="88"/>
      <c r="P394" s="128"/>
      <c r="Q394" s="56"/>
    </row>
    <row r="395" spans="5:17" s="121" customFormat="1">
      <c r="E395" s="88"/>
      <c r="F395" s="128"/>
      <c r="G395" s="56"/>
      <c r="H395" s="98"/>
      <c r="J395" s="221"/>
      <c r="K395" s="221"/>
      <c r="L395" s="221"/>
      <c r="M395" s="221"/>
      <c r="N395" s="144"/>
      <c r="O395" s="88"/>
      <c r="P395" s="128"/>
      <c r="Q395" s="56"/>
    </row>
    <row r="396" spans="5:17" s="121" customFormat="1">
      <c r="E396" s="88"/>
      <c r="F396" s="128"/>
      <c r="G396" s="56"/>
      <c r="H396" s="98"/>
      <c r="J396" s="221"/>
      <c r="K396" s="221"/>
      <c r="L396" s="221"/>
      <c r="M396" s="221"/>
      <c r="N396" s="144"/>
      <c r="O396" s="88"/>
      <c r="P396" s="128"/>
      <c r="Q396" s="56"/>
    </row>
    <row r="397" spans="5:17" s="121" customFormat="1">
      <c r="E397" s="88"/>
      <c r="F397" s="128"/>
      <c r="G397" s="56"/>
      <c r="H397" s="98"/>
      <c r="J397" s="221"/>
      <c r="K397" s="221"/>
      <c r="L397" s="221"/>
      <c r="M397" s="221"/>
      <c r="N397" s="144"/>
      <c r="O397" s="88"/>
      <c r="P397" s="128"/>
      <c r="Q397" s="56"/>
    </row>
    <row r="398" spans="5:17" s="121" customFormat="1">
      <c r="E398" s="88"/>
      <c r="F398" s="128"/>
      <c r="G398" s="56"/>
      <c r="H398" s="98"/>
      <c r="J398" s="221"/>
      <c r="K398" s="221"/>
      <c r="L398" s="221"/>
      <c r="M398" s="221"/>
      <c r="N398" s="144"/>
      <c r="O398" s="88"/>
      <c r="P398" s="128"/>
      <c r="Q398" s="56"/>
    </row>
    <row r="399" spans="5:17" s="121" customFormat="1">
      <c r="E399" s="88"/>
      <c r="F399" s="128"/>
      <c r="G399" s="56"/>
      <c r="H399" s="98"/>
      <c r="J399" s="221"/>
      <c r="K399" s="221"/>
      <c r="L399" s="221"/>
      <c r="M399" s="221"/>
      <c r="N399" s="144"/>
      <c r="O399" s="88"/>
      <c r="P399" s="128"/>
      <c r="Q399" s="56"/>
    </row>
    <row r="400" spans="5:17" s="121" customFormat="1">
      <c r="E400" s="88"/>
      <c r="F400" s="128"/>
      <c r="G400" s="56"/>
      <c r="H400" s="98"/>
      <c r="J400" s="221"/>
      <c r="K400" s="221"/>
      <c r="L400" s="221"/>
      <c r="M400" s="221"/>
      <c r="N400" s="144"/>
      <c r="O400" s="88"/>
      <c r="P400" s="128"/>
      <c r="Q400" s="56"/>
    </row>
    <row r="401" spans="5:17" s="121" customFormat="1">
      <c r="E401" s="88"/>
      <c r="F401" s="128"/>
      <c r="G401" s="56"/>
      <c r="H401" s="98"/>
      <c r="J401" s="221"/>
      <c r="K401" s="221"/>
      <c r="L401" s="221"/>
      <c r="M401" s="221"/>
      <c r="N401" s="144"/>
      <c r="O401" s="88"/>
      <c r="P401" s="128"/>
      <c r="Q401" s="56"/>
    </row>
    <row r="402" spans="5:17" s="121" customFormat="1">
      <c r="E402" s="88"/>
      <c r="F402" s="128"/>
      <c r="G402" s="56"/>
      <c r="H402" s="98"/>
      <c r="J402" s="221"/>
      <c r="K402" s="221"/>
      <c r="L402" s="221"/>
      <c r="M402" s="221"/>
      <c r="N402" s="144"/>
      <c r="O402" s="88"/>
      <c r="P402" s="128"/>
      <c r="Q402" s="56"/>
    </row>
    <row r="403" spans="5:17" s="121" customFormat="1">
      <c r="E403" s="88"/>
      <c r="F403" s="128"/>
      <c r="G403" s="56"/>
      <c r="H403" s="98"/>
      <c r="J403" s="221"/>
      <c r="K403" s="221"/>
      <c r="L403" s="221"/>
      <c r="M403" s="221"/>
      <c r="N403" s="144"/>
      <c r="O403" s="88"/>
      <c r="P403" s="128"/>
      <c r="Q403" s="56"/>
    </row>
    <row r="404" spans="5:17" s="121" customFormat="1">
      <c r="E404" s="88"/>
      <c r="F404" s="128"/>
      <c r="G404" s="56"/>
      <c r="H404" s="98"/>
      <c r="J404" s="221"/>
      <c r="K404" s="221"/>
      <c r="L404" s="221"/>
      <c r="M404" s="221"/>
      <c r="N404" s="144"/>
      <c r="O404" s="88"/>
      <c r="P404" s="128"/>
      <c r="Q404" s="56"/>
    </row>
    <row r="405" spans="5:17" s="121" customFormat="1">
      <c r="E405" s="88"/>
      <c r="F405" s="128"/>
      <c r="G405" s="56"/>
      <c r="H405" s="98"/>
      <c r="J405" s="221"/>
      <c r="K405" s="221"/>
      <c r="L405" s="221"/>
      <c r="M405" s="221"/>
      <c r="N405" s="144"/>
      <c r="O405" s="88"/>
      <c r="P405" s="128"/>
      <c r="Q405" s="56"/>
    </row>
    <row r="406" spans="5:17" s="121" customFormat="1">
      <c r="E406" s="88"/>
      <c r="F406" s="128"/>
      <c r="G406" s="56"/>
      <c r="H406" s="98"/>
      <c r="J406" s="221"/>
      <c r="K406" s="221"/>
      <c r="L406" s="221"/>
      <c r="M406" s="221"/>
      <c r="N406" s="144"/>
      <c r="O406" s="88"/>
      <c r="P406" s="128"/>
      <c r="Q406" s="56"/>
    </row>
    <row r="407" spans="5:17" s="121" customFormat="1">
      <c r="E407" s="88"/>
      <c r="F407" s="128"/>
      <c r="G407" s="56"/>
      <c r="H407" s="98"/>
      <c r="J407" s="221"/>
      <c r="K407" s="221"/>
      <c r="L407" s="221"/>
      <c r="M407" s="221"/>
      <c r="N407" s="144"/>
      <c r="O407" s="88"/>
      <c r="P407" s="128"/>
      <c r="Q407" s="56"/>
    </row>
    <row r="408" spans="5:17" s="121" customFormat="1">
      <c r="E408" s="88"/>
      <c r="F408" s="128"/>
      <c r="G408" s="56"/>
      <c r="H408" s="98"/>
      <c r="J408" s="221"/>
      <c r="K408" s="221"/>
      <c r="L408" s="221"/>
      <c r="M408" s="221"/>
      <c r="N408" s="144"/>
      <c r="O408" s="88"/>
      <c r="P408" s="128"/>
      <c r="Q408" s="56"/>
    </row>
    <row r="409" spans="5:17" s="121" customFormat="1">
      <c r="E409" s="88"/>
      <c r="F409" s="128"/>
      <c r="G409" s="56"/>
      <c r="H409" s="98"/>
      <c r="J409" s="221"/>
      <c r="K409" s="221"/>
      <c r="L409" s="221"/>
      <c r="M409" s="221"/>
      <c r="N409" s="144"/>
      <c r="O409" s="88"/>
      <c r="P409" s="128"/>
      <c r="Q409" s="56"/>
    </row>
    <row r="410" spans="5:17" s="121" customFormat="1">
      <c r="E410" s="88"/>
      <c r="F410" s="128"/>
      <c r="G410" s="56"/>
      <c r="H410" s="98"/>
      <c r="J410" s="221"/>
      <c r="K410" s="221"/>
      <c r="L410" s="221"/>
      <c r="M410" s="221"/>
      <c r="N410" s="144"/>
      <c r="O410" s="88"/>
      <c r="P410" s="128"/>
      <c r="Q410" s="56"/>
    </row>
    <row r="411" spans="5:17" s="121" customFormat="1">
      <c r="E411" s="88"/>
      <c r="F411" s="128"/>
      <c r="G411" s="56"/>
      <c r="H411" s="98"/>
      <c r="J411" s="221"/>
      <c r="K411" s="221"/>
      <c r="L411" s="221"/>
      <c r="M411" s="221"/>
      <c r="N411" s="144"/>
      <c r="O411" s="88"/>
      <c r="P411" s="128"/>
      <c r="Q411" s="56"/>
    </row>
    <row r="412" spans="5:17" s="121" customFormat="1">
      <c r="E412" s="88"/>
      <c r="F412" s="128"/>
      <c r="G412" s="56"/>
      <c r="H412" s="98"/>
      <c r="J412" s="221"/>
      <c r="K412" s="221"/>
      <c r="L412" s="221"/>
      <c r="M412" s="221"/>
      <c r="N412" s="144"/>
      <c r="O412" s="88"/>
      <c r="P412" s="128"/>
      <c r="Q412" s="56"/>
    </row>
    <row r="413" spans="5:17" s="121" customFormat="1">
      <c r="E413" s="88"/>
      <c r="F413" s="128"/>
      <c r="G413" s="56"/>
      <c r="H413" s="98"/>
      <c r="J413" s="221"/>
      <c r="K413" s="221"/>
      <c r="L413" s="221"/>
      <c r="M413" s="221"/>
      <c r="N413" s="144"/>
      <c r="O413" s="88"/>
      <c r="P413" s="128"/>
      <c r="Q413" s="56"/>
    </row>
    <row r="414" spans="5:17" s="121" customFormat="1">
      <c r="E414" s="88"/>
      <c r="F414" s="128"/>
      <c r="G414" s="56"/>
      <c r="H414" s="98"/>
      <c r="J414" s="221"/>
      <c r="K414" s="221"/>
      <c r="L414" s="221"/>
      <c r="M414" s="221"/>
      <c r="N414" s="144"/>
      <c r="O414" s="88"/>
      <c r="P414" s="128"/>
      <c r="Q414" s="56"/>
    </row>
    <row r="415" spans="5:17" s="121" customFormat="1">
      <c r="E415" s="88"/>
      <c r="F415" s="128"/>
      <c r="G415" s="56"/>
      <c r="H415" s="98"/>
      <c r="J415" s="221"/>
      <c r="K415" s="221"/>
      <c r="L415" s="221"/>
      <c r="M415" s="221"/>
      <c r="N415" s="144"/>
      <c r="O415" s="88"/>
      <c r="P415" s="128"/>
      <c r="Q415" s="56"/>
    </row>
    <row r="416" spans="5:17" s="121" customFormat="1">
      <c r="E416" s="88"/>
      <c r="F416" s="128"/>
      <c r="G416" s="56"/>
      <c r="H416" s="98"/>
      <c r="J416" s="221"/>
      <c r="K416" s="221"/>
      <c r="L416" s="221"/>
      <c r="M416" s="221"/>
      <c r="N416" s="144"/>
      <c r="O416" s="88"/>
      <c r="P416" s="128"/>
      <c r="Q416" s="56"/>
    </row>
    <row r="417" spans="5:17" s="121" customFormat="1">
      <c r="E417" s="88"/>
      <c r="F417" s="128"/>
      <c r="G417" s="56"/>
      <c r="H417" s="98"/>
      <c r="J417" s="221"/>
      <c r="K417" s="221"/>
      <c r="L417" s="221"/>
      <c r="M417" s="221"/>
      <c r="N417" s="144"/>
      <c r="O417" s="88"/>
      <c r="P417" s="128"/>
      <c r="Q417" s="56"/>
    </row>
    <row r="418" spans="5:17" s="121" customFormat="1">
      <c r="E418" s="88"/>
      <c r="F418" s="128"/>
      <c r="G418" s="56"/>
      <c r="H418" s="98"/>
      <c r="J418" s="221"/>
      <c r="K418" s="221"/>
      <c r="L418" s="221"/>
      <c r="M418" s="221"/>
      <c r="N418" s="144"/>
      <c r="O418" s="88"/>
      <c r="P418" s="128"/>
      <c r="Q418" s="56"/>
    </row>
    <row r="419" spans="5:17" s="121" customFormat="1">
      <c r="E419" s="88"/>
      <c r="F419" s="128"/>
      <c r="G419" s="56"/>
      <c r="H419" s="98"/>
      <c r="J419" s="221"/>
      <c r="K419" s="221"/>
      <c r="L419" s="221"/>
      <c r="M419" s="221"/>
      <c r="N419" s="144"/>
      <c r="O419" s="88"/>
      <c r="P419" s="128"/>
      <c r="Q419" s="56"/>
    </row>
    <row r="420" spans="5:17" s="121" customFormat="1">
      <c r="E420" s="88"/>
      <c r="F420" s="128"/>
      <c r="G420" s="56"/>
      <c r="H420" s="98"/>
      <c r="J420" s="221"/>
      <c r="K420" s="221"/>
      <c r="L420" s="221"/>
      <c r="M420" s="221"/>
      <c r="N420" s="144"/>
      <c r="O420" s="88"/>
      <c r="P420" s="128"/>
      <c r="Q420" s="56"/>
    </row>
    <row r="421" spans="5:17" s="121" customFormat="1">
      <c r="E421" s="88"/>
      <c r="F421" s="128"/>
      <c r="G421" s="56"/>
      <c r="H421" s="98"/>
      <c r="J421" s="221"/>
      <c r="K421" s="221"/>
      <c r="L421" s="221"/>
      <c r="M421" s="221"/>
      <c r="N421" s="144"/>
      <c r="O421" s="88"/>
      <c r="P421" s="128"/>
      <c r="Q421" s="56"/>
    </row>
    <row r="422" spans="5:17" s="121" customFormat="1">
      <c r="E422" s="88"/>
      <c r="F422" s="128"/>
      <c r="G422" s="56"/>
      <c r="H422" s="98"/>
      <c r="J422" s="221"/>
      <c r="K422" s="221"/>
      <c r="L422" s="221"/>
      <c r="M422" s="221"/>
      <c r="N422" s="144"/>
      <c r="O422" s="88"/>
      <c r="P422" s="128"/>
      <c r="Q422" s="56"/>
    </row>
    <row r="423" spans="5:17" s="121" customFormat="1">
      <c r="E423" s="88"/>
      <c r="F423" s="128"/>
      <c r="G423" s="56"/>
      <c r="H423" s="98"/>
      <c r="J423" s="221"/>
      <c r="K423" s="221"/>
      <c r="L423" s="221"/>
      <c r="M423" s="221"/>
      <c r="N423" s="144"/>
      <c r="O423" s="88"/>
      <c r="P423" s="128"/>
      <c r="Q423" s="56"/>
    </row>
    <row r="424" spans="5:17" s="121" customFormat="1">
      <c r="E424" s="88"/>
      <c r="F424" s="128"/>
      <c r="G424" s="56"/>
      <c r="H424" s="98"/>
      <c r="J424" s="221"/>
      <c r="K424" s="221"/>
      <c r="L424" s="221"/>
      <c r="M424" s="221"/>
      <c r="N424" s="144"/>
      <c r="O424" s="88"/>
      <c r="P424" s="128"/>
      <c r="Q424" s="56"/>
    </row>
    <row r="425" spans="5:17" s="121" customFormat="1">
      <c r="E425" s="88"/>
      <c r="F425" s="128"/>
      <c r="G425" s="56"/>
      <c r="H425" s="98"/>
      <c r="J425" s="221"/>
      <c r="K425" s="221"/>
      <c r="L425" s="221"/>
      <c r="M425" s="221"/>
      <c r="N425" s="144"/>
      <c r="O425" s="88"/>
      <c r="P425" s="128"/>
      <c r="Q425" s="56"/>
    </row>
    <row r="426" spans="5:17" s="121" customFormat="1">
      <c r="E426" s="88"/>
      <c r="F426" s="128"/>
      <c r="G426" s="56"/>
      <c r="H426" s="98"/>
      <c r="J426" s="221"/>
      <c r="K426" s="221"/>
      <c r="L426" s="221"/>
      <c r="M426" s="221"/>
      <c r="N426" s="144"/>
      <c r="O426" s="88"/>
      <c r="P426" s="128"/>
      <c r="Q426" s="56"/>
    </row>
    <row r="427" spans="5:17" s="121" customFormat="1">
      <c r="E427" s="88"/>
      <c r="F427" s="128"/>
      <c r="G427" s="56"/>
      <c r="H427" s="98"/>
      <c r="J427" s="221"/>
      <c r="K427" s="221"/>
      <c r="L427" s="221"/>
      <c r="M427" s="221"/>
      <c r="N427" s="144"/>
      <c r="O427" s="88"/>
      <c r="P427" s="128"/>
      <c r="Q427" s="56"/>
    </row>
    <row r="428" spans="5:17" s="121" customFormat="1">
      <c r="E428" s="88"/>
      <c r="F428" s="128"/>
      <c r="G428" s="56"/>
      <c r="H428" s="98"/>
      <c r="J428" s="221"/>
      <c r="K428" s="221"/>
      <c r="L428" s="221"/>
      <c r="M428" s="221"/>
      <c r="N428" s="144"/>
      <c r="O428" s="88"/>
      <c r="P428" s="128"/>
      <c r="Q428" s="56"/>
    </row>
    <row r="429" spans="5:17" s="121" customFormat="1">
      <c r="E429" s="88"/>
      <c r="F429" s="128"/>
      <c r="G429" s="56"/>
      <c r="H429" s="98"/>
      <c r="J429" s="221"/>
      <c r="K429" s="221"/>
      <c r="L429" s="221"/>
      <c r="M429" s="221"/>
      <c r="N429" s="144"/>
      <c r="O429" s="88"/>
      <c r="P429" s="128"/>
      <c r="Q429" s="56"/>
    </row>
    <row r="430" spans="5:17" s="121" customFormat="1">
      <c r="E430" s="88"/>
      <c r="F430" s="128"/>
      <c r="G430" s="56"/>
      <c r="H430" s="98"/>
      <c r="J430" s="221"/>
      <c r="K430" s="221"/>
      <c r="L430" s="221"/>
      <c r="M430" s="221"/>
      <c r="N430" s="144"/>
      <c r="O430" s="88"/>
      <c r="P430" s="128"/>
      <c r="Q430" s="56"/>
    </row>
    <row r="431" spans="5:17" s="121" customFormat="1">
      <c r="E431" s="88"/>
      <c r="F431" s="128"/>
      <c r="G431" s="56"/>
      <c r="H431" s="98"/>
      <c r="J431" s="221"/>
      <c r="K431" s="221"/>
      <c r="L431" s="221"/>
      <c r="M431" s="221"/>
      <c r="N431" s="144"/>
      <c r="O431" s="88"/>
      <c r="P431" s="128"/>
      <c r="Q431" s="56"/>
    </row>
    <row r="432" spans="5:17" s="121" customFormat="1">
      <c r="E432" s="88"/>
      <c r="F432" s="128"/>
      <c r="G432" s="56"/>
      <c r="H432" s="98"/>
      <c r="J432" s="221"/>
      <c r="K432" s="221"/>
      <c r="L432" s="221"/>
      <c r="M432" s="221"/>
      <c r="N432" s="144"/>
      <c r="O432" s="88"/>
      <c r="P432" s="128"/>
      <c r="Q432" s="56"/>
    </row>
    <row r="433" spans="5:17" s="121" customFormat="1">
      <c r="E433" s="88"/>
      <c r="F433" s="128"/>
      <c r="G433" s="56"/>
      <c r="H433" s="98"/>
      <c r="J433" s="221"/>
      <c r="K433" s="221"/>
      <c r="L433" s="221"/>
      <c r="M433" s="221"/>
      <c r="N433" s="144"/>
      <c r="O433" s="88"/>
      <c r="P433" s="128"/>
      <c r="Q433" s="56"/>
    </row>
    <row r="434" spans="5:17" s="121" customFormat="1">
      <c r="E434" s="88"/>
      <c r="F434" s="128"/>
      <c r="G434" s="56"/>
      <c r="H434" s="98"/>
      <c r="J434" s="221"/>
      <c r="K434" s="221"/>
      <c r="L434" s="221"/>
      <c r="M434" s="221"/>
      <c r="N434" s="144"/>
      <c r="O434" s="88"/>
      <c r="P434" s="128"/>
      <c r="Q434" s="56"/>
    </row>
    <row r="435" spans="5:17" s="121" customFormat="1">
      <c r="E435" s="88"/>
      <c r="F435" s="128"/>
      <c r="G435" s="56"/>
      <c r="H435" s="98"/>
      <c r="J435" s="221"/>
      <c r="K435" s="221"/>
      <c r="L435" s="221"/>
      <c r="M435" s="221"/>
      <c r="N435" s="144"/>
      <c r="O435" s="88"/>
      <c r="P435" s="128"/>
      <c r="Q435" s="56"/>
    </row>
    <row r="436" spans="5:17" s="121" customFormat="1">
      <c r="E436" s="88"/>
      <c r="F436" s="128"/>
      <c r="G436" s="56"/>
      <c r="H436" s="98"/>
      <c r="J436" s="221"/>
      <c r="K436" s="221"/>
      <c r="L436" s="221"/>
      <c r="M436" s="221"/>
      <c r="N436" s="144"/>
      <c r="O436" s="88"/>
      <c r="P436" s="128"/>
      <c r="Q436" s="56"/>
    </row>
    <row r="437" spans="5:17" s="121" customFormat="1">
      <c r="E437" s="88"/>
      <c r="F437" s="128"/>
      <c r="G437" s="56"/>
      <c r="H437" s="98"/>
      <c r="J437" s="221"/>
      <c r="K437" s="221"/>
      <c r="L437" s="221"/>
      <c r="M437" s="221"/>
      <c r="N437" s="144"/>
      <c r="O437" s="88"/>
      <c r="P437" s="128"/>
      <c r="Q437" s="56"/>
    </row>
    <row r="438" spans="5:17" s="121" customFormat="1">
      <c r="E438" s="88"/>
      <c r="F438" s="128"/>
      <c r="G438" s="56"/>
      <c r="H438" s="98"/>
      <c r="J438" s="221"/>
      <c r="K438" s="221"/>
      <c r="L438" s="221"/>
      <c r="M438" s="221"/>
      <c r="N438" s="144"/>
      <c r="O438" s="88"/>
      <c r="P438" s="128"/>
      <c r="Q438" s="56"/>
    </row>
    <row r="439" spans="5:17" s="121" customFormat="1">
      <c r="E439" s="88"/>
      <c r="F439" s="128"/>
      <c r="G439" s="56"/>
      <c r="H439" s="98"/>
      <c r="J439" s="221"/>
      <c r="K439" s="221"/>
      <c r="L439" s="221"/>
      <c r="M439" s="221"/>
      <c r="N439" s="144"/>
      <c r="O439" s="88"/>
      <c r="P439" s="128"/>
      <c r="Q439" s="56"/>
    </row>
    <row r="440" spans="5:17" s="121" customFormat="1">
      <c r="E440" s="88"/>
      <c r="F440" s="128"/>
      <c r="G440" s="56"/>
      <c r="H440" s="98"/>
      <c r="J440" s="221"/>
      <c r="K440" s="221"/>
      <c r="L440" s="221"/>
      <c r="M440" s="221"/>
      <c r="N440" s="144"/>
      <c r="O440" s="88"/>
      <c r="P440" s="128"/>
      <c r="Q440" s="56"/>
    </row>
    <row r="441" spans="5:17" s="121" customFormat="1">
      <c r="E441" s="88"/>
      <c r="F441" s="128"/>
      <c r="G441" s="56"/>
      <c r="H441" s="98"/>
      <c r="J441" s="221"/>
      <c r="K441" s="221"/>
      <c r="L441" s="221"/>
      <c r="M441" s="221"/>
      <c r="N441" s="144"/>
      <c r="O441" s="88"/>
      <c r="P441" s="128"/>
      <c r="Q441" s="56"/>
    </row>
    <row r="442" spans="5:17" s="121" customFormat="1">
      <c r="E442" s="88"/>
      <c r="F442" s="128"/>
      <c r="G442" s="56"/>
      <c r="H442" s="98"/>
      <c r="J442" s="221"/>
      <c r="K442" s="221"/>
      <c r="L442" s="221"/>
      <c r="M442" s="221"/>
      <c r="N442" s="144"/>
      <c r="O442" s="88"/>
      <c r="P442" s="128"/>
      <c r="Q442" s="56"/>
    </row>
    <row r="443" spans="5:17" s="121" customFormat="1">
      <c r="E443" s="88"/>
      <c r="F443" s="128"/>
      <c r="G443" s="56"/>
      <c r="H443" s="98"/>
      <c r="J443" s="221"/>
      <c r="K443" s="221"/>
      <c r="L443" s="221"/>
      <c r="M443" s="221"/>
      <c r="N443" s="144"/>
      <c r="O443" s="88"/>
      <c r="P443" s="128"/>
      <c r="Q443" s="56"/>
    </row>
    <row r="444" spans="5:17" s="121" customFormat="1">
      <c r="E444" s="88"/>
      <c r="F444" s="128"/>
      <c r="G444" s="56"/>
      <c r="H444" s="98"/>
      <c r="J444" s="221"/>
      <c r="K444" s="221"/>
      <c r="L444" s="221"/>
      <c r="M444" s="221"/>
      <c r="N444" s="144"/>
      <c r="O444" s="88"/>
      <c r="P444" s="128"/>
      <c r="Q444" s="56"/>
    </row>
    <row r="445" spans="5:17" s="121" customFormat="1">
      <c r="E445" s="88"/>
      <c r="F445" s="128"/>
      <c r="G445" s="56"/>
      <c r="H445" s="98"/>
      <c r="J445" s="221"/>
      <c r="K445" s="221"/>
      <c r="L445" s="221"/>
      <c r="M445" s="221"/>
      <c r="N445" s="144"/>
      <c r="O445" s="88"/>
      <c r="P445" s="128"/>
      <c r="Q445" s="56"/>
    </row>
    <row r="446" spans="5:17" s="121" customFormat="1">
      <c r="E446" s="88"/>
      <c r="F446" s="128"/>
      <c r="G446" s="56"/>
      <c r="H446" s="98"/>
      <c r="J446" s="221"/>
      <c r="K446" s="221"/>
      <c r="L446" s="221"/>
      <c r="M446" s="221"/>
      <c r="N446" s="144"/>
      <c r="O446" s="88"/>
      <c r="P446" s="128"/>
      <c r="Q446" s="56"/>
    </row>
    <row r="447" spans="5:17" s="121" customFormat="1">
      <c r="E447" s="88"/>
      <c r="F447" s="128"/>
      <c r="G447" s="56"/>
      <c r="H447" s="98"/>
      <c r="J447" s="221"/>
      <c r="K447" s="221"/>
      <c r="L447" s="221"/>
      <c r="M447" s="221"/>
      <c r="N447" s="144"/>
      <c r="O447" s="88"/>
      <c r="P447" s="128"/>
      <c r="Q447" s="56"/>
    </row>
    <row r="448" spans="5:17" s="121" customFormat="1">
      <c r="E448" s="88"/>
      <c r="F448" s="128"/>
      <c r="G448" s="56"/>
      <c r="H448" s="98"/>
      <c r="J448" s="221"/>
      <c r="K448" s="221"/>
      <c r="L448" s="221"/>
      <c r="M448" s="221"/>
      <c r="N448" s="144"/>
      <c r="O448" s="88"/>
      <c r="P448" s="128"/>
      <c r="Q448" s="56"/>
    </row>
    <row r="449" spans="5:17" s="121" customFormat="1">
      <c r="E449" s="88"/>
      <c r="F449" s="128"/>
      <c r="G449" s="56"/>
      <c r="H449" s="98"/>
      <c r="J449" s="221"/>
      <c r="K449" s="221"/>
      <c r="L449" s="221"/>
      <c r="M449" s="221"/>
      <c r="N449" s="144"/>
      <c r="O449" s="88"/>
      <c r="P449" s="128"/>
      <c r="Q449" s="56"/>
    </row>
    <row r="450" spans="5:17" s="121" customFormat="1">
      <c r="E450" s="88"/>
      <c r="F450" s="128"/>
      <c r="G450" s="56"/>
      <c r="H450" s="98"/>
      <c r="J450" s="221"/>
      <c r="K450" s="221"/>
      <c r="L450" s="221"/>
      <c r="M450" s="221"/>
      <c r="N450" s="144"/>
      <c r="O450" s="88"/>
      <c r="P450" s="128"/>
      <c r="Q450" s="56"/>
    </row>
    <row r="451" spans="5:17" s="121" customFormat="1">
      <c r="E451" s="88"/>
      <c r="F451" s="128"/>
      <c r="G451" s="56"/>
      <c r="H451" s="98"/>
      <c r="J451" s="221"/>
      <c r="K451" s="221"/>
      <c r="L451" s="221"/>
      <c r="M451" s="221"/>
      <c r="N451" s="144"/>
      <c r="O451" s="88"/>
      <c r="P451" s="128"/>
      <c r="Q451" s="56"/>
    </row>
    <row r="452" spans="5:17" s="121" customFormat="1">
      <c r="E452" s="88"/>
      <c r="F452" s="128"/>
      <c r="G452" s="56"/>
      <c r="H452" s="98"/>
      <c r="J452" s="221"/>
      <c r="K452" s="221"/>
      <c r="L452" s="221"/>
      <c r="M452" s="221"/>
      <c r="N452" s="144"/>
      <c r="O452" s="88"/>
      <c r="P452" s="128"/>
      <c r="Q452" s="56"/>
    </row>
    <row r="453" spans="5:17" s="121" customFormat="1">
      <c r="E453" s="88"/>
      <c r="F453" s="128"/>
      <c r="G453" s="56"/>
      <c r="H453" s="98"/>
      <c r="J453" s="221"/>
      <c r="K453" s="221"/>
      <c r="L453" s="221"/>
      <c r="M453" s="221"/>
      <c r="N453" s="144"/>
      <c r="O453" s="88"/>
      <c r="P453" s="128"/>
      <c r="Q453" s="56"/>
    </row>
    <row r="454" spans="5:17" s="121" customFormat="1">
      <c r="E454" s="88"/>
      <c r="F454" s="128"/>
      <c r="G454" s="56"/>
      <c r="H454" s="98"/>
      <c r="J454" s="221"/>
      <c r="K454" s="221"/>
      <c r="L454" s="221"/>
      <c r="M454" s="221"/>
      <c r="N454" s="144"/>
      <c r="O454" s="88"/>
      <c r="P454" s="128"/>
      <c r="Q454" s="56"/>
    </row>
    <row r="455" spans="5:17" s="121" customFormat="1">
      <c r="E455" s="88"/>
      <c r="F455" s="128"/>
      <c r="G455" s="56"/>
      <c r="H455" s="98"/>
      <c r="J455" s="221"/>
      <c r="K455" s="221"/>
      <c r="L455" s="221"/>
      <c r="M455" s="221"/>
      <c r="N455" s="144"/>
      <c r="O455" s="88"/>
      <c r="P455" s="128"/>
      <c r="Q455" s="56"/>
    </row>
    <row r="456" spans="5:17" s="121" customFormat="1">
      <c r="E456" s="88"/>
      <c r="F456" s="128"/>
      <c r="G456" s="56"/>
      <c r="H456" s="98"/>
      <c r="J456" s="221"/>
      <c r="K456" s="221"/>
      <c r="L456" s="221"/>
      <c r="M456" s="221"/>
      <c r="N456" s="144"/>
      <c r="O456" s="88"/>
      <c r="P456" s="128"/>
      <c r="Q456" s="56"/>
    </row>
    <row r="457" spans="5:17" s="121" customFormat="1">
      <c r="E457" s="88"/>
      <c r="F457" s="128"/>
      <c r="G457" s="56"/>
      <c r="H457" s="98"/>
      <c r="J457" s="221"/>
      <c r="K457" s="221"/>
      <c r="L457" s="221"/>
      <c r="M457" s="221"/>
      <c r="N457" s="144"/>
      <c r="O457" s="88"/>
      <c r="P457" s="128"/>
      <c r="Q457" s="56"/>
    </row>
    <row r="458" spans="5:17" s="121" customFormat="1">
      <c r="E458" s="88"/>
      <c r="F458" s="128"/>
      <c r="G458" s="56"/>
      <c r="H458" s="98"/>
      <c r="J458" s="221"/>
      <c r="K458" s="221"/>
      <c r="L458" s="221"/>
      <c r="M458" s="221"/>
      <c r="N458" s="144"/>
      <c r="O458" s="88"/>
      <c r="P458" s="128"/>
      <c r="Q458" s="56"/>
    </row>
    <row r="459" spans="5:17" s="121" customFormat="1">
      <c r="E459" s="88"/>
      <c r="F459" s="128"/>
      <c r="G459" s="56"/>
      <c r="H459" s="98"/>
      <c r="J459" s="221"/>
      <c r="K459" s="221"/>
      <c r="L459" s="221"/>
      <c r="M459" s="221"/>
      <c r="N459" s="144"/>
      <c r="O459" s="88"/>
      <c r="P459" s="128"/>
      <c r="Q459" s="56"/>
    </row>
    <row r="460" spans="5:17" s="121" customFormat="1">
      <c r="E460" s="88"/>
      <c r="F460" s="128"/>
      <c r="G460" s="56"/>
      <c r="H460" s="98"/>
      <c r="J460" s="221"/>
      <c r="K460" s="221"/>
      <c r="L460" s="221"/>
      <c r="M460" s="221"/>
      <c r="N460" s="144"/>
      <c r="O460" s="88"/>
      <c r="P460" s="128"/>
      <c r="Q460" s="56"/>
    </row>
    <row r="461" spans="5:17" s="121" customFormat="1">
      <c r="E461" s="88"/>
      <c r="F461" s="128"/>
      <c r="G461" s="56"/>
      <c r="H461" s="98"/>
      <c r="J461" s="221"/>
      <c r="K461" s="221"/>
      <c r="L461" s="221"/>
      <c r="M461" s="221"/>
      <c r="N461" s="144"/>
      <c r="O461" s="88"/>
      <c r="P461" s="128"/>
      <c r="Q461" s="56"/>
    </row>
    <row r="462" spans="5:17" s="121" customFormat="1">
      <c r="E462" s="88"/>
      <c r="F462" s="128"/>
      <c r="G462" s="56"/>
      <c r="H462" s="98"/>
      <c r="J462" s="221"/>
      <c r="K462" s="221"/>
      <c r="L462" s="221"/>
      <c r="M462" s="221"/>
      <c r="N462" s="144"/>
      <c r="O462" s="88"/>
      <c r="P462" s="128"/>
      <c r="Q462" s="56"/>
    </row>
    <row r="463" spans="5:17" s="121" customFormat="1">
      <c r="E463" s="88"/>
      <c r="F463" s="128"/>
      <c r="G463" s="56"/>
      <c r="H463" s="98"/>
      <c r="J463" s="221"/>
      <c r="K463" s="221"/>
      <c r="L463" s="221"/>
      <c r="M463" s="221"/>
      <c r="N463" s="144"/>
      <c r="O463" s="88"/>
      <c r="P463" s="128"/>
      <c r="Q463" s="56"/>
    </row>
    <row r="464" spans="5:17" s="121" customFormat="1">
      <c r="E464" s="88"/>
      <c r="F464" s="128"/>
      <c r="G464" s="56"/>
      <c r="H464" s="98"/>
      <c r="J464" s="221"/>
      <c r="K464" s="221"/>
      <c r="L464" s="221"/>
      <c r="M464" s="221"/>
      <c r="N464" s="144"/>
      <c r="O464" s="88"/>
      <c r="P464" s="128"/>
      <c r="Q464" s="56"/>
    </row>
    <row r="465" spans="5:17" s="121" customFormat="1">
      <c r="E465" s="88"/>
      <c r="F465" s="128"/>
      <c r="G465" s="56"/>
      <c r="H465" s="98"/>
      <c r="J465" s="221"/>
      <c r="K465" s="221"/>
      <c r="L465" s="221"/>
      <c r="M465" s="221"/>
      <c r="N465" s="144"/>
      <c r="O465" s="88"/>
      <c r="P465" s="128"/>
      <c r="Q465" s="56"/>
    </row>
    <row r="466" spans="5:17" s="121" customFormat="1">
      <c r="E466" s="88"/>
      <c r="F466" s="128"/>
      <c r="G466" s="56"/>
      <c r="H466" s="98"/>
      <c r="J466" s="221"/>
      <c r="K466" s="221"/>
      <c r="L466" s="221"/>
      <c r="M466" s="221"/>
      <c r="N466" s="144"/>
      <c r="O466" s="88"/>
      <c r="P466" s="128"/>
      <c r="Q466" s="56"/>
    </row>
    <row r="467" spans="5:17" s="121" customFormat="1">
      <c r="E467" s="88"/>
      <c r="F467" s="128"/>
      <c r="G467" s="56"/>
      <c r="H467" s="98"/>
      <c r="J467" s="221"/>
      <c r="K467" s="221"/>
      <c r="L467" s="221"/>
      <c r="M467" s="221"/>
      <c r="N467" s="144"/>
      <c r="O467" s="88"/>
      <c r="P467" s="128"/>
      <c r="Q467" s="56"/>
    </row>
    <row r="468" spans="5:17" s="121" customFormat="1">
      <c r="E468" s="88"/>
      <c r="F468" s="128"/>
      <c r="G468" s="56"/>
      <c r="H468" s="98"/>
      <c r="J468" s="221"/>
      <c r="K468" s="221"/>
      <c r="L468" s="221"/>
      <c r="M468" s="221"/>
      <c r="N468" s="144"/>
      <c r="O468" s="88"/>
      <c r="P468" s="128"/>
      <c r="Q468" s="56"/>
    </row>
    <row r="469" spans="5:17" s="121" customFormat="1">
      <c r="E469" s="88"/>
      <c r="F469" s="128"/>
      <c r="G469" s="56"/>
      <c r="H469" s="98"/>
      <c r="J469" s="221"/>
      <c r="K469" s="221"/>
      <c r="L469" s="221"/>
      <c r="M469" s="221"/>
      <c r="N469" s="144"/>
      <c r="O469" s="88"/>
      <c r="P469" s="128"/>
      <c r="Q469" s="56"/>
    </row>
    <row r="470" spans="5:17" s="121" customFormat="1">
      <c r="E470" s="88"/>
      <c r="F470" s="128"/>
      <c r="G470" s="56"/>
      <c r="H470" s="98"/>
      <c r="J470" s="221"/>
      <c r="K470" s="221"/>
      <c r="L470" s="221"/>
      <c r="M470" s="221"/>
      <c r="N470" s="144"/>
      <c r="O470" s="88"/>
      <c r="P470" s="128"/>
      <c r="Q470" s="56"/>
    </row>
    <row r="471" spans="5:17" s="121" customFormat="1">
      <c r="E471" s="88"/>
      <c r="F471" s="128"/>
      <c r="G471" s="56"/>
      <c r="H471" s="98"/>
      <c r="J471" s="221"/>
      <c r="K471" s="221"/>
      <c r="L471" s="221"/>
      <c r="M471" s="221"/>
      <c r="N471" s="144"/>
      <c r="O471" s="88"/>
      <c r="P471" s="128"/>
      <c r="Q471" s="56"/>
    </row>
    <row r="472" spans="5:17" s="121" customFormat="1">
      <c r="E472" s="88"/>
      <c r="F472" s="128"/>
      <c r="G472" s="56"/>
      <c r="H472" s="98"/>
      <c r="J472" s="221"/>
      <c r="K472" s="221"/>
      <c r="L472" s="221"/>
      <c r="M472" s="221"/>
      <c r="N472" s="144"/>
      <c r="O472" s="88"/>
      <c r="P472" s="128"/>
      <c r="Q472" s="56"/>
    </row>
    <row r="473" spans="5:17" s="121" customFormat="1">
      <c r="E473" s="88"/>
      <c r="F473" s="128"/>
      <c r="G473" s="56"/>
      <c r="H473" s="98"/>
      <c r="J473" s="221"/>
      <c r="K473" s="221"/>
      <c r="L473" s="221"/>
      <c r="M473" s="221"/>
      <c r="N473" s="144"/>
      <c r="O473" s="88"/>
      <c r="P473" s="128"/>
      <c r="Q473" s="56"/>
    </row>
    <row r="474" spans="5:17" s="121" customFormat="1">
      <c r="E474" s="88"/>
      <c r="F474" s="128"/>
      <c r="G474" s="56"/>
      <c r="H474" s="98"/>
      <c r="J474" s="221"/>
      <c r="K474" s="221"/>
      <c r="L474" s="221"/>
      <c r="M474" s="221"/>
      <c r="N474" s="144"/>
      <c r="O474" s="88"/>
      <c r="P474" s="128"/>
      <c r="Q474" s="56"/>
    </row>
    <row r="475" spans="5:17" s="121" customFormat="1">
      <c r="E475" s="88"/>
      <c r="F475" s="128"/>
      <c r="G475" s="56"/>
      <c r="H475" s="98"/>
      <c r="J475" s="221"/>
      <c r="K475" s="221"/>
      <c r="L475" s="221"/>
      <c r="M475" s="221"/>
      <c r="N475" s="144"/>
      <c r="O475" s="88"/>
      <c r="P475" s="128"/>
      <c r="Q475" s="56"/>
    </row>
    <row r="476" spans="5:17" s="121" customFormat="1">
      <c r="E476" s="88"/>
      <c r="F476" s="128"/>
      <c r="G476" s="56"/>
      <c r="H476" s="98"/>
      <c r="J476" s="221"/>
      <c r="K476" s="221"/>
      <c r="L476" s="221"/>
      <c r="M476" s="221"/>
      <c r="N476" s="144"/>
      <c r="O476" s="88"/>
      <c r="P476" s="128"/>
      <c r="Q476" s="56"/>
    </row>
    <row r="477" spans="5:17" s="121" customFormat="1">
      <c r="E477" s="88"/>
      <c r="F477" s="128"/>
      <c r="G477" s="56"/>
      <c r="H477" s="98"/>
      <c r="J477" s="221"/>
      <c r="K477" s="221"/>
      <c r="L477" s="221"/>
      <c r="M477" s="221"/>
      <c r="N477" s="144"/>
      <c r="O477" s="88"/>
      <c r="P477" s="128"/>
      <c r="Q477" s="56"/>
    </row>
    <row r="478" spans="5:17" s="121" customFormat="1">
      <c r="E478" s="88"/>
      <c r="F478" s="128"/>
      <c r="G478" s="56"/>
      <c r="H478" s="98"/>
      <c r="J478" s="221"/>
      <c r="K478" s="221"/>
      <c r="L478" s="221"/>
      <c r="M478" s="221"/>
      <c r="N478" s="144"/>
      <c r="O478" s="88"/>
      <c r="P478" s="128"/>
      <c r="Q478" s="56"/>
    </row>
    <row r="479" spans="5:17" s="121" customFormat="1">
      <c r="E479" s="88"/>
      <c r="F479" s="128"/>
      <c r="G479" s="56"/>
      <c r="H479" s="98"/>
      <c r="J479" s="221"/>
      <c r="K479" s="221"/>
      <c r="L479" s="221"/>
      <c r="M479" s="221"/>
      <c r="N479" s="144"/>
      <c r="O479" s="88"/>
      <c r="P479" s="128"/>
      <c r="Q479" s="56"/>
    </row>
    <row r="480" spans="5:17" s="121" customFormat="1">
      <c r="E480" s="88"/>
      <c r="F480" s="128"/>
      <c r="G480" s="56"/>
      <c r="H480" s="98"/>
      <c r="J480" s="221"/>
      <c r="K480" s="221"/>
      <c r="L480" s="221"/>
      <c r="M480" s="221"/>
      <c r="N480" s="144"/>
      <c r="O480" s="88"/>
      <c r="P480" s="128"/>
      <c r="Q480" s="56"/>
    </row>
    <row r="481" spans="5:17" s="121" customFormat="1">
      <c r="E481" s="88"/>
      <c r="F481" s="128"/>
      <c r="G481" s="56"/>
      <c r="H481" s="98"/>
      <c r="J481" s="221"/>
      <c r="K481" s="221"/>
      <c r="L481" s="221"/>
      <c r="M481" s="221"/>
      <c r="N481" s="144"/>
      <c r="O481" s="88"/>
      <c r="P481" s="128"/>
      <c r="Q481" s="56"/>
    </row>
    <row r="482" spans="5:17" s="121" customFormat="1">
      <c r="E482" s="88"/>
      <c r="F482" s="128"/>
      <c r="G482" s="56"/>
      <c r="H482" s="98"/>
      <c r="J482" s="221"/>
      <c r="K482" s="221"/>
      <c r="L482" s="221"/>
      <c r="M482" s="221"/>
      <c r="N482" s="144"/>
      <c r="O482" s="88"/>
      <c r="P482" s="128"/>
      <c r="Q482" s="56"/>
    </row>
    <row r="483" spans="5:17" s="121" customFormat="1">
      <c r="E483" s="88"/>
      <c r="F483" s="128"/>
      <c r="G483" s="56"/>
      <c r="H483" s="98"/>
      <c r="J483" s="221"/>
      <c r="K483" s="221"/>
      <c r="L483" s="221"/>
      <c r="M483" s="221"/>
      <c r="N483" s="144"/>
      <c r="O483" s="88"/>
      <c r="P483" s="128"/>
      <c r="Q483" s="56"/>
    </row>
    <row r="484" spans="5:17" s="121" customFormat="1">
      <c r="E484" s="88"/>
      <c r="F484" s="128"/>
      <c r="G484" s="56"/>
      <c r="H484" s="98"/>
      <c r="J484" s="221"/>
      <c r="K484" s="221"/>
      <c r="L484" s="221"/>
      <c r="M484" s="221"/>
      <c r="N484" s="144"/>
      <c r="O484" s="88"/>
      <c r="P484" s="128"/>
      <c r="Q484" s="56"/>
    </row>
    <row r="485" spans="5:17" s="121" customFormat="1">
      <c r="E485" s="88"/>
      <c r="F485" s="128"/>
      <c r="G485" s="56"/>
      <c r="H485" s="98"/>
      <c r="J485" s="221"/>
      <c r="K485" s="221"/>
      <c r="L485" s="221"/>
      <c r="M485" s="221"/>
      <c r="N485" s="144"/>
      <c r="O485" s="88"/>
      <c r="P485" s="128"/>
      <c r="Q485" s="56"/>
    </row>
    <row r="486" spans="5:17" s="121" customFormat="1">
      <c r="E486" s="88"/>
      <c r="F486" s="128"/>
      <c r="G486" s="56"/>
      <c r="H486" s="98"/>
      <c r="J486" s="221"/>
      <c r="K486" s="221"/>
      <c r="L486" s="221"/>
      <c r="M486" s="221"/>
      <c r="N486" s="144"/>
      <c r="O486" s="88"/>
      <c r="P486" s="128"/>
      <c r="Q486" s="56"/>
    </row>
    <row r="487" spans="5:17" s="121" customFormat="1">
      <c r="E487" s="88"/>
      <c r="F487" s="128"/>
      <c r="G487" s="56"/>
      <c r="H487" s="98"/>
      <c r="J487" s="221"/>
      <c r="K487" s="221"/>
      <c r="L487" s="221"/>
      <c r="M487" s="221"/>
      <c r="N487" s="144"/>
      <c r="O487" s="88"/>
      <c r="P487" s="128"/>
      <c r="Q487" s="56"/>
    </row>
    <row r="488" spans="5:17" s="121" customFormat="1">
      <c r="E488" s="88"/>
      <c r="F488" s="128"/>
      <c r="G488" s="56"/>
      <c r="H488" s="98"/>
      <c r="J488" s="221"/>
      <c r="K488" s="221"/>
      <c r="L488" s="221"/>
      <c r="M488" s="221"/>
      <c r="N488" s="144"/>
      <c r="O488" s="88"/>
      <c r="P488" s="128"/>
      <c r="Q488" s="56"/>
    </row>
    <row r="489" spans="5:17" s="121" customFormat="1">
      <c r="E489" s="88"/>
      <c r="F489" s="128"/>
      <c r="G489" s="56"/>
      <c r="H489" s="98"/>
      <c r="J489" s="221"/>
      <c r="K489" s="221"/>
      <c r="L489" s="221"/>
      <c r="M489" s="221"/>
      <c r="N489" s="144"/>
      <c r="O489" s="88"/>
      <c r="P489" s="128"/>
      <c r="Q489" s="56"/>
    </row>
    <row r="490" spans="5:17" s="121" customFormat="1">
      <c r="E490" s="88"/>
      <c r="F490" s="128"/>
      <c r="G490" s="56"/>
      <c r="H490" s="98"/>
      <c r="J490" s="221"/>
      <c r="K490" s="221"/>
      <c r="L490" s="221"/>
      <c r="M490" s="221"/>
      <c r="N490" s="144"/>
      <c r="O490" s="88"/>
      <c r="P490" s="128"/>
      <c r="Q490" s="56"/>
    </row>
    <row r="491" spans="5:17" s="121" customFormat="1">
      <c r="E491" s="88"/>
      <c r="F491" s="128"/>
      <c r="G491" s="56"/>
      <c r="H491" s="98"/>
      <c r="J491" s="221"/>
      <c r="K491" s="221"/>
      <c r="L491" s="221"/>
      <c r="M491" s="221"/>
      <c r="N491" s="144"/>
      <c r="O491" s="88"/>
      <c r="P491" s="128"/>
      <c r="Q491" s="56"/>
    </row>
    <row r="492" spans="5:17" s="121" customFormat="1">
      <c r="E492" s="88"/>
      <c r="F492" s="128"/>
      <c r="G492" s="56"/>
      <c r="H492" s="98"/>
      <c r="J492" s="221"/>
      <c r="K492" s="221"/>
      <c r="L492" s="221"/>
      <c r="M492" s="221"/>
      <c r="N492" s="144"/>
      <c r="O492" s="88"/>
      <c r="P492" s="128"/>
      <c r="Q492" s="56"/>
    </row>
    <row r="493" spans="5:17" s="121" customFormat="1">
      <c r="E493" s="88"/>
      <c r="F493" s="128"/>
      <c r="G493" s="56"/>
      <c r="H493" s="98"/>
      <c r="J493" s="221"/>
      <c r="K493" s="221"/>
      <c r="L493" s="221"/>
      <c r="M493" s="221"/>
      <c r="N493" s="144"/>
      <c r="O493" s="88"/>
      <c r="P493" s="128"/>
      <c r="Q493" s="56"/>
    </row>
    <row r="494" spans="5:17" s="121" customFormat="1">
      <c r="E494" s="88"/>
      <c r="F494" s="128"/>
      <c r="G494" s="56"/>
      <c r="H494" s="98"/>
      <c r="J494" s="221"/>
      <c r="K494" s="221"/>
      <c r="L494" s="221"/>
      <c r="M494" s="221"/>
      <c r="N494" s="144"/>
      <c r="O494" s="88"/>
      <c r="P494" s="128"/>
      <c r="Q494" s="56"/>
    </row>
    <row r="495" spans="5:17" s="121" customFormat="1">
      <c r="E495" s="88"/>
      <c r="F495" s="128"/>
      <c r="G495" s="56"/>
      <c r="H495" s="98"/>
      <c r="J495" s="221"/>
      <c r="K495" s="221"/>
      <c r="L495" s="221"/>
      <c r="M495" s="221"/>
      <c r="N495" s="144"/>
      <c r="O495" s="88"/>
      <c r="P495" s="128"/>
      <c r="Q495" s="56"/>
    </row>
    <row r="496" spans="5:17" s="121" customFormat="1">
      <c r="E496" s="88"/>
      <c r="F496" s="128"/>
      <c r="G496" s="56"/>
      <c r="H496" s="98"/>
      <c r="J496" s="221"/>
      <c r="K496" s="221"/>
      <c r="L496" s="221"/>
      <c r="M496" s="221"/>
      <c r="N496" s="144"/>
      <c r="O496" s="88"/>
      <c r="P496" s="128"/>
      <c r="Q496" s="56"/>
    </row>
    <row r="497" spans="5:17" s="121" customFormat="1">
      <c r="E497" s="88"/>
      <c r="F497" s="128"/>
      <c r="G497" s="56"/>
      <c r="H497" s="98"/>
      <c r="J497" s="221"/>
      <c r="K497" s="221"/>
      <c r="L497" s="221"/>
      <c r="M497" s="221"/>
      <c r="N497" s="144"/>
      <c r="O497" s="88"/>
      <c r="P497" s="128"/>
      <c r="Q497" s="56"/>
    </row>
    <row r="498" spans="5:17" s="121" customFormat="1">
      <c r="E498" s="88"/>
      <c r="F498" s="128"/>
      <c r="G498" s="56"/>
      <c r="H498" s="98"/>
      <c r="J498" s="221"/>
      <c r="K498" s="221"/>
      <c r="L498" s="221"/>
      <c r="M498" s="221"/>
      <c r="N498" s="144"/>
      <c r="O498" s="88"/>
      <c r="P498" s="128"/>
      <c r="Q498" s="56"/>
    </row>
    <row r="499" spans="5:17" s="121" customFormat="1">
      <c r="E499" s="88"/>
      <c r="F499" s="128"/>
      <c r="G499" s="56"/>
      <c r="H499" s="98"/>
      <c r="J499" s="221"/>
      <c r="K499" s="221"/>
      <c r="L499" s="221"/>
      <c r="M499" s="221"/>
      <c r="N499" s="144"/>
      <c r="O499" s="88"/>
      <c r="P499" s="128"/>
      <c r="Q499" s="56"/>
    </row>
    <row r="500" spans="5:17" s="121" customFormat="1">
      <c r="E500" s="88"/>
      <c r="F500" s="128"/>
      <c r="G500" s="56"/>
      <c r="H500" s="98"/>
      <c r="J500" s="221"/>
      <c r="K500" s="221"/>
      <c r="L500" s="221"/>
      <c r="M500" s="221"/>
      <c r="N500" s="144"/>
      <c r="O500" s="88"/>
      <c r="P500" s="128"/>
      <c r="Q500" s="56"/>
    </row>
    <row r="501" spans="5:17" s="121" customFormat="1">
      <c r="E501" s="88"/>
      <c r="F501" s="128"/>
      <c r="G501" s="56"/>
      <c r="H501" s="98"/>
      <c r="J501" s="221"/>
      <c r="K501" s="221"/>
      <c r="L501" s="221"/>
      <c r="M501" s="221"/>
      <c r="N501" s="144"/>
      <c r="O501" s="88"/>
      <c r="P501" s="128"/>
      <c r="Q501" s="56"/>
    </row>
    <row r="502" spans="5:17" s="121" customFormat="1">
      <c r="E502" s="88"/>
      <c r="F502" s="128"/>
      <c r="G502" s="56"/>
      <c r="H502" s="98"/>
      <c r="J502" s="221"/>
      <c r="K502" s="221"/>
      <c r="L502" s="221"/>
      <c r="M502" s="221"/>
      <c r="N502" s="144"/>
      <c r="O502" s="88"/>
      <c r="P502" s="128"/>
      <c r="Q502" s="56"/>
    </row>
    <row r="503" spans="5:17" s="121" customFormat="1">
      <c r="E503" s="88"/>
      <c r="F503" s="128"/>
      <c r="G503" s="56"/>
      <c r="H503" s="98"/>
      <c r="J503" s="221"/>
      <c r="K503" s="221"/>
      <c r="L503" s="221"/>
      <c r="M503" s="221"/>
      <c r="N503" s="144"/>
      <c r="O503" s="88"/>
      <c r="P503" s="128"/>
      <c r="Q503" s="56"/>
    </row>
    <row r="504" spans="5:17" s="121" customFormat="1">
      <c r="E504" s="88"/>
      <c r="F504" s="128"/>
      <c r="G504" s="56"/>
      <c r="H504" s="98"/>
      <c r="J504" s="221"/>
      <c r="K504" s="221"/>
      <c r="L504" s="221"/>
      <c r="M504" s="221"/>
      <c r="N504" s="144"/>
      <c r="O504" s="88"/>
      <c r="P504" s="128"/>
      <c r="Q504" s="56"/>
    </row>
    <row r="505" spans="5:17" s="121" customFormat="1">
      <c r="E505" s="88"/>
      <c r="F505" s="128"/>
      <c r="G505" s="56"/>
      <c r="H505" s="98"/>
      <c r="J505" s="221"/>
      <c r="K505" s="221"/>
      <c r="L505" s="221"/>
      <c r="M505" s="221"/>
      <c r="N505" s="144"/>
      <c r="O505" s="88"/>
      <c r="P505" s="128"/>
      <c r="Q505" s="56"/>
    </row>
    <row r="506" spans="5:17" s="121" customFormat="1">
      <c r="E506" s="88"/>
      <c r="F506" s="128"/>
      <c r="G506" s="56"/>
      <c r="H506" s="98"/>
      <c r="J506" s="221"/>
      <c r="K506" s="221"/>
      <c r="L506" s="221"/>
      <c r="M506" s="221"/>
      <c r="N506" s="144"/>
      <c r="O506" s="88"/>
      <c r="P506" s="128"/>
      <c r="Q506" s="56"/>
    </row>
    <row r="507" spans="5:17" s="121" customFormat="1">
      <c r="E507" s="88"/>
      <c r="F507" s="128"/>
      <c r="G507" s="56"/>
      <c r="H507" s="98"/>
      <c r="J507" s="221"/>
      <c r="K507" s="221"/>
      <c r="L507" s="221"/>
      <c r="M507" s="221"/>
      <c r="N507" s="144"/>
      <c r="O507" s="88"/>
      <c r="P507" s="128"/>
      <c r="Q507" s="56"/>
    </row>
    <row r="508" spans="5:17" s="121" customFormat="1">
      <c r="E508" s="88"/>
      <c r="F508" s="128"/>
      <c r="G508" s="56"/>
      <c r="H508" s="98"/>
      <c r="J508" s="221"/>
      <c r="K508" s="221"/>
      <c r="L508" s="221"/>
      <c r="M508" s="221"/>
      <c r="N508" s="144"/>
      <c r="O508" s="88"/>
      <c r="P508" s="128"/>
      <c r="Q508" s="56"/>
    </row>
    <row r="509" spans="5:17" s="121" customFormat="1">
      <c r="E509" s="88"/>
      <c r="F509" s="128"/>
      <c r="G509" s="56"/>
      <c r="H509" s="98"/>
      <c r="J509" s="221"/>
      <c r="K509" s="221"/>
      <c r="L509" s="221"/>
      <c r="M509" s="221"/>
      <c r="N509" s="144"/>
      <c r="O509" s="88"/>
      <c r="P509" s="128"/>
      <c r="Q509" s="56"/>
    </row>
    <row r="510" spans="5:17" s="121" customFormat="1">
      <c r="E510" s="88"/>
      <c r="F510" s="128"/>
      <c r="G510" s="56"/>
      <c r="H510" s="98"/>
      <c r="J510" s="221"/>
      <c r="K510" s="221"/>
      <c r="L510" s="221"/>
      <c r="M510" s="221"/>
      <c r="N510" s="144"/>
      <c r="O510" s="88"/>
      <c r="P510" s="128"/>
      <c r="Q510" s="56"/>
    </row>
    <row r="511" spans="5:17" s="121" customFormat="1">
      <c r="E511" s="88"/>
      <c r="F511" s="128"/>
      <c r="G511" s="56"/>
      <c r="H511" s="98"/>
      <c r="J511" s="221"/>
      <c r="K511" s="221"/>
      <c r="L511" s="221"/>
      <c r="M511" s="221"/>
      <c r="N511" s="144"/>
      <c r="O511" s="88"/>
      <c r="P511" s="128"/>
      <c r="Q511" s="56"/>
    </row>
    <row r="512" spans="5:17" s="121" customFormat="1">
      <c r="E512" s="88"/>
      <c r="F512" s="128"/>
      <c r="G512" s="56"/>
      <c r="H512" s="98"/>
      <c r="J512" s="221"/>
      <c r="K512" s="221"/>
      <c r="L512" s="221"/>
      <c r="M512" s="221"/>
      <c r="N512" s="144"/>
      <c r="O512" s="88"/>
      <c r="P512" s="128"/>
      <c r="Q512" s="56"/>
    </row>
    <row r="513" spans="5:17" s="121" customFormat="1">
      <c r="E513" s="88"/>
      <c r="F513" s="128"/>
      <c r="G513" s="56"/>
      <c r="H513" s="98"/>
      <c r="J513" s="221"/>
      <c r="K513" s="221"/>
      <c r="L513" s="221"/>
      <c r="M513" s="221"/>
      <c r="N513" s="144"/>
      <c r="O513" s="88"/>
      <c r="P513" s="128"/>
      <c r="Q513" s="56"/>
    </row>
    <row r="514" spans="5:17" s="121" customFormat="1">
      <c r="E514" s="88"/>
      <c r="F514" s="128"/>
      <c r="G514" s="56"/>
      <c r="H514" s="98"/>
      <c r="J514" s="221"/>
      <c r="K514" s="221"/>
      <c r="L514" s="221"/>
      <c r="M514" s="221"/>
      <c r="N514" s="144"/>
      <c r="O514" s="88"/>
      <c r="P514" s="128"/>
      <c r="Q514" s="56"/>
    </row>
    <row r="515" spans="5:17" s="121" customFormat="1">
      <c r="E515" s="88"/>
      <c r="F515" s="128"/>
      <c r="G515" s="56"/>
      <c r="H515" s="98"/>
      <c r="J515" s="221"/>
      <c r="K515" s="221"/>
      <c r="L515" s="221"/>
      <c r="M515" s="221"/>
      <c r="N515" s="144"/>
      <c r="O515" s="88"/>
      <c r="P515" s="128"/>
      <c r="Q515" s="56"/>
    </row>
    <row r="516" spans="5:17" s="121" customFormat="1">
      <c r="E516" s="88"/>
      <c r="F516" s="128"/>
      <c r="G516" s="56"/>
      <c r="H516" s="98"/>
      <c r="J516" s="221"/>
      <c r="K516" s="221"/>
      <c r="L516" s="221"/>
      <c r="M516" s="221"/>
      <c r="N516" s="144"/>
      <c r="O516" s="88"/>
      <c r="P516" s="128"/>
      <c r="Q516" s="56"/>
    </row>
    <row r="517" spans="5:17" s="121" customFormat="1">
      <c r="E517" s="88"/>
      <c r="F517" s="128"/>
      <c r="G517" s="56"/>
      <c r="H517" s="98"/>
      <c r="J517" s="221"/>
      <c r="K517" s="221"/>
      <c r="L517" s="221"/>
      <c r="M517" s="221"/>
      <c r="N517" s="144"/>
      <c r="O517" s="88"/>
      <c r="P517" s="128"/>
      <c r="Q517" s="56"/>
    </row>
    <row r="518" spans="5:17" s="121" customFormat="1">
      <c r="E518" s="88"/>
      <c r="F518" s="128"/>
      <c r="G518" s="56"/>
      <c r="H518" s="98"/>
      <c r="J518" s="221"/>
      <c r="K518" s="221"/>
      <c r="L518" s="221"/>
      <c r="M518" s="221"/>
      <c r="N518" s="144"/>
      <c r="O518" s="88"/>
      <c r="P518" s="128"/>
      <c r="Q518" s="56"/>
    </row>
    <row r="519" spans="5:17" s="121" customFormat="1">
      <c r="E519" s="88"/>
      <c r="F519" s="128"/>
      <c r="G519" s="56"/>
      <c r="H519" s="98"/>
      <c r="J519" s="221"/>
      <c r="K519" s="221"/>
      <c r="L519" s="221"/>
      <c r="M519" s="221"/>
      <c r="N519" s="144"/>
      <c r="O519" s="88"/>
      <c r="P519" s="128"/>
      <c r="Q519" s="56"/>
    </row>
    <row r="520" spans="5:17" s="121" customFormat="1">
      <c r="E520" s="88"/>
      <c r="F520" s="128"/>
      <c r="G520" s="56"/>
      <c r="H520" s="98"/>
      <c r="J520" s="221"/>
      <c r="K520" s="221"/>
      <c r="L520" s="221"/>
      <c r="M520" s="221"/>
      <c r="N520" s="144"/>
      <c r="O520" s="88"/>
      <c r="P520" s="128"/>
      <c r="Q520" s="56"/>
    </row>
    <row r="521" spans="5:17" s="121" customFormat="1">
      <c r="E521" s="88"/>
      <c r="F521" s="128"/>
      <c r="G521" s="56"/>
      <c r="H521" s="98"/>
      <c r="J521" s="221"/>
      <c r="K521" s="221"/>
      <c r="L521" s="221"/>
      <c r="M521" s="221"/>
      <c r="N521" s="144"/>
      <c r="O521" s="88"/>
      <c r="P521" s="128"/>
      <c r="Q521" s="56"/>
    </row>
    <row r="522" spans="5:17" s="121" customFormat="1">
      <c r="E522" s="88"/>
      <c r="F522" s="128"/>
      <c r="G522" s="56"/>
      <c r="H522" s="98"/>
      <c r="J522" s="221"/>
      <c r="K522" s="221"/>
      <c r="L522" s="221"/>
      <c r="M522" s="221"/>
      <c r="N522" s="144"/>
      <c r="O522" s="88"/>
      <c r="P522" s="128"/>
      <c r="Q522" s="56"/>
    </row>
    <row r="523" spans="5:17" s="121" customFormat="1">
      <c r="E523" s="88"/>
      <c r="F523" s="128"/>
      <c r="G523" s="56"/>
      <c r="H523" s="98"/>
      <c r="J523" s="221"/>
      <c r="K523" s="221"/>
      <c r="L523" s="221"/>
      <c r="M523" s="221"/>
      <c r="N523" s="144"/>
      <c r="O523" s="88"/>
      <c r="P523" s="128"/>
      <c r="Q523" s="56"/>
    </row>
    <row r="524" spans="5:17" s="121" customFormat="1">
      <c r="E524" s="88"/>
      <c r="F524" s="128"/>
      <c r="G524" s="56"/>
      <c r="H524" s="98"/>
      <c r="J524" s="221"/>
      <c r="K524" s="221"/>
      <c r="L524" s="221"/>
      <c r="M524" s="221"/>
      <c r="N524" s="144"/>
      <c r="O524" s="88"/>
      <c r="P524" s="128"/>
      <c r="Q524" s="56"/>
    </row>
    <row r="525" spans="5:17" s="121" customFormat="1">
      <c r="E525" s="88"/>
      <c r="F525" s="128"/>
      <c r="G525" s="56"/>
      <c r="H525" s="98"/>
      <c r="J525" s="221"/>
      <c r="K525" s="221"/>
      <c r="L525" s="221"/>
      <c r="M525" s="221"/>
      <c r="N525" s="144"/>
      <c r="O525" s="88"/>
      <c r="P525" s="128"/>
      <c r="Q525" s="56"/>
    </row>
    <row r="526" spans="5:17" s="121" customFormat="1">
      <c r="E526" s="88"/>
      <c r="F526" s="128"/>
      <c r="G526" s="56"/>
      <c r="H526" s="98"/>
      <c r="J526" s="221"/>
      <c r="K526" s="221"/>
      <c r="L526" s="221"/>
      <c r="M526" s="221"/>
      <c r="N526" s="144"/>
      <c r="O526" s="88"/>
      <c r="P526" s="128"/>
      <c r="Q526" s="56"/>
    </row>
    <row r="527" spans="5:17" s="121" customFormat="1">
      <c r="E527" s="88"/>
      <c r="F527" s="128"/>
      <c r="G527" s="56"/>
      <c r="H527" s="98"/>
      <c r="J527" s="221"/>
      <c r="K527" s="221"/>
      <c r="L527" s="221"/>
      <c r="M527" s="221"/>
      <c r="N527" s="144"/>
      <c r="O527" s="88"/>
      <c r="P527" s="128"/>
      <c r="Q527" s="56"/>
    </row>
    <row r="528" spans="5:17" s="121" customFormat="1">
      <c r="E528" s="88"/>
      <c r="F528" s="128"/>
      <c r="G528" s="56"/>
      <c r="H528" s="98"/>
      <c r="J528" s="221"/>
      <c r="K528" s="221"/>
      <c r="L528" s="221"/>
      <c r="M528" s="221"/>
      <c r="N528" s="144"/>
      <c r="O528" s="88"/>
      <c r="P528" s="128"/>
      <c r="Q528" s="56"/>
    </row>
    <row r="529" spans="5:17" s="121" customFormat="1">
      <c r="E529" s="88"/>
      <c r="F529" s="128"/>
      <c r="G529" s="56"/>
      <c r="H529" s="98"/>
      <c r="J529" s="221"/>
      <c r="K529" s="221"/>
      <c r="L529" s="221"/>
      <c r="M529" s="221"/>
      <c r="N529" s="144"/>
      <c r="O529" s="88"/>
      <c r="P529" s="128"/>
      <c r="Q529" s="56"/>
    </row>
    <row r="530" spans="5:17" s="121" customFormat="1">
      <c r="E530" s="88"/>
      <c r="F530" s="128"/>
      <c r="G530" s="56"/>
      <c r="H530" s="98"/>
      <c r="J530" s="221"/>
      <c r="K530" s="221"/>
      <c r="L530" s="221"/>
      <c r="M530" s="221"/>
      <c r="N530" s="144"/>
      <c r="O530" s="88"/>
      <c r="P530" s="128"/>
      <c r="Q530" s="56"/>
    </row>
    <row r="531" spans="5:17" s="121" customFormat="1">
      <c r="E531" s="88"/>
      <c r="F531" s="128"/>
      <c r="G531" s="56"/>
      <c r="H531" s="98"/>
      <c r="J531" s="221"/>
      <c r="K531" s="221"/>
      <c r="L531" s="221"/>
      <c r="M531" s="221"/>
      <c r="N531" s="144"/>
      <c r="O531" s="88"/>
      <c r="P531" s="128"/>
      <c r="Q531" s="56"/>
    </row>
    <row r="532" spans="5:17" s="121" customFormat="1">
      <c r="E532" s="88"/>
      <c r="F532" s="128"/>
      <c r="G532" s="56"/>
      <c r="H532" s="98"/>
      <c r="J532" s="221"/>
      <c r="K532" s="221"/>
      <c r="L532" s="221"/>
      <c r="M532" s="221"/>
      <c r="N532" s="144"/>
      <c r="O532" s="88"/>
      <c r="P532" s="128"/>
      <c r="Q532" s="56"/>
    </row>
    <row r="533" spans="5:17" s="121" customFormat="1">
      <c r="E533" s="88"/>
      <c r="F533" s="128"/>
      <c r="G533" s="56"/>
      <c r="H533" s="98"/>
      <c r="J533" s="221"/>
      <c r="K533" s="221"/>
      <c r="L533" s="221"/>
      <c r="M533" s="221"/>
      <c r="N533" s="144"/>
      <c r="O533" s="88"/>
      <c r="P533" s="128"/>
      <c r="Q533" s="56"/>
    </row>
    <row r="534" spans="5:17" s="121" customFormat="1">
      <c r="E534" s="88"/>
      <c r="F534" s="128"/>
      <c r="G534" s="56"/>
      <c r="H534" s="98"/>
      <c r="J534" s="221"/>
      <c r="K534" s="221"/>
      <c r="L534" s="221"/>
      <c r="M534" s="221"/>
      <c r="N534" s="144"/>
      <c r="O534" s="88"/>
      <c r="P534" s="128"/>
      <c r="Q534" s="56"/>
    </row>
    <row r="535" spans="5:17" s="121" customFormat="1">
      <c r="E535" s="88"/>
      <c r="F535" s="128"/>
      <c r="G535" s="56"/>
      <c r="H535" s="98"/>
      <c r="J535" s="221"/>
      <c r="K535" s="221"/>
      <c r="L535" s="221"/>
      <c r="M535" s="221"/>
      <c r="N535" s="144"/>
      <c r="O535" s="88"/>
      <c r="P535" s="128"/>
      <c r="Q535" s="56"/>
    </row>
    <row r="536" spans="5:17" s="121" customFormat="1">
      <c r="E536" s="88"/>
      <c r="F536" s="128"/>
      <c r="G536" s="56"/>
      <c r="H536" s="98"/>
      <c r="J536" s="221"/>
      <c r="K536" s="221"/>
      <c r="L536" s="221"/>
      <c r="M536" s="221"/>
      <c r="N536" s="144"/>
      <c r="O536" s="88"/>
      <c r="P536" s="128"/>
      <c r="Q536" s="56"/>
    </row>
    <row r="537" spans="5:17" s="121" customFormat="1">
      <c r="E537" s="88"/>
      <c r="F537" s="128"/>
      <c r="G537" s="56"/>
      <c r="H537" s="98"/>
      <c r="J537" s="221"/>
      <c r="K537" s="221"/>
      <c r="L537" s="221"/>
      <c r="M537" s="221"/>
      <c r="N537" s="144"/>
      <c r="O537" s="88"/>
      <c r="P537" s="128"/>
      <c r="Q537" s="56"/>
    </row>
    <row r="538" spans="5:17" s="121" customFormat="1">
      <c r="E538" s="88"/>
      <c r="F538" s="128"/>
      <c r="G538" s="56"/>
      <c r="H538" s="98"/>
      <c r="J538" s="221"/>
      <c r="K538" s="221"/>
      <c r="L538" s="221"/>
      <c r="M538" s="221"/>
      <c r="N538" s="144"/>
      <c r="O538" s="88"/>
      <c r="P538" s="128"/>
      <c r="Q538" s="56"/>
    </row>
    <row r="539" spans="5:17" s="121" customFormat="1">
      <c r="E539" s="88"/>
      <c r="F539" s="128"/>
      <c r="G539" s="56"/>
      <c r="H539" s="98"/>
      <c r="J539" s="221"/>
      <c r="K539" s="221"/>
      <c r="L539" s="221"/>
      <c r="M539" s="221"/>
      <c r="N539" s="144"/>
      <c r="O539" s="88"/>
      <c r="P539" s="128"/>
      <c r="Q539" s="56"/>
    </row>
    <row r="540" spans="5:17" s="121" customFormat="1">
      <c r="E540" s="88"/>
      <c r="F540" s="128"/>
      <c r="G540" s="56"/>
      <c r="H540" s="98"/>
      <c r="J540" s="221"/>
      <c r="K540" s="221"/>
      <c r="L540" s="221"/>
      <c r="M540" s="221"/>
      <c r="N540" s="144"/>
      <c r="O540" s="88"/>
      <c r="P540" s="128"/>
      <c r="Q540" s="56"/>
    </row>
    <row r="541" spans="5:17" s="121" customFormat="1">
      <c r="E541" s="88"/>
      <c r="F541" s="128"/>
      <c r="G541" s="56"/>
      <c r="H541" s="98"/>
      <c r="J541" s="221"/>
      <c r="K541" s="221"/>
      <c r="L541" s="221"/>
      <c r="M541" s="221"/>
      <c r="N541" s="144"/>
      <c r="O541" s="88"/>
      <c r="P541" s="128"/>
      <c r="Q541" s="56"/>
    </row>
    <row r="542" spans="5:17" s="121" customFormat="1">
      <c r="E542" s="88"/>
      <c r="F542" s="128"/>
      <c r="G542" s="56"/>
      <c r="H542" s="98"/>
      <c r="J542" s="221"/>
      <c r="K542" s="221"/>
      <c r="L542" s="221"/>
      <c r="M542" s="221"/>
      <c r="N542" s="144"/>
      <c r="O542" s="88"/>
      <c r="P542" s="128"/>
      <c r="Q542" s="56"/>
    </row>
    <row r="543" spans="5:17" s="121" customFormat="1">
      <c r="E543" s="88"/>
      <c r="F543" s="128"/>
      <c r="G543" s="56"/>
      <c r="H543" s="98"/>
      <c r="J543" s="221"/>
      <c r="K543" s="221"/>
      <c r="L543" s="221"/>
      <c r="M543" s="221"/>
      <c r="N543" s="144"/>
      <c r="O543" s="88"/>
      <c r="P543" s="128"/>
      <c r="Q543" s="56"/>
    </row>
    <row r="544" spans="5:17" s="121" customFormat="1">
      <c r="E544" s="88"/>
      <c r="F544" s="128"/>
      <c r="G544" s="56"/>
      <c r="H544" s="98"/>
      <c r="J544" s="221"/>
      <c r="K544" s="221"/>
      <c r="L544" s="221"/>
      <c r="M544" s="221"/>
      <c r="N544" s="144"/>
      <c r="O544" s="88"/>
      <c r="P544" s="128"/>
      <c r="Q544" s="56"/>
    </row>
    <row r="545" spans="5:17" s="121" customFormat="1">
      <c r="E545" s="88"/>
      <c r="F545" s="128"/>
      <c r="G545" s="56"/>
      <c r="H545" s="98"/>
      <c r="J545" s="221"/>
      <c r="K545" s="221"/>
      <c r="L545" s="221"/>
      <c r="M545" s="221"/>
      <c r="N545" s="144"/>
      <c r="O545" s="88"/>
      <c r="P545" s="128"/>
      <c r="Q545" s="56"/>
    </row>
    <row r="546" spans="5:17" s="121" customFormat="1">
      <c r="E546" s="88"/>
      <c r="F546" s="128"/>
      <c r="G546" s="56"/>
      <c r="H546" s="98"/>
      <c r="J546" s="221"/>
      <c r="K546" s="221"/>
      <c r="L546" s="221"/>
      <c r="M546" s="221"/>
      <c r="N546" s="144"/>
      <c r="O546" s="88"/>
      <c r="P546" s="128"/>
      <c r="Q546" s="56"/>
    </row>
    <row r="547" spans="5:17" s="121" customFormat="1">
      <c r="E547" s="88"/>
      <c r="F547" s="128"/>
      <c r="G547" s="56"/>
      <c r="H547" s="98"/>
      <c r="J547" s="221"/>
      <c r="K547" s="221"/>
      <c r="L547" s="221"/>
      <c r="M547" s="221"/>
      <c r="N547" s="144"/>
      <c r="O547" s="88"/>
      <c r="P547" s="128"/>
      <c r="Q547" s="56"/>
    </row>
    <row r="548" spans="5:17" s="121" customFormat="1">
      <c r="E548" s="88"/>
      <c r="F548" s="128"/>
      <c r="G548" s="56"/>
      <c r="H548" s="98"/>
      <c r="J548" s="221"/>
      <c r="K548" s="221"/>
      <c r="L548" s="221"/>
      <c r="M548" s="221"/>
      <c r="N548" s="144"/>
      <c r="O548" s="88"/>
      <c r="P548" s="128"/>
      <c r="Q548" s="56"/>
    </row>
    <row r="549" spans="5:17" s="121" customFormat="1">
      <c r="E549" s="88"/>
      <c r="F549" s="128"/>
      <c r="G549" s="56"/>
      <c r="H549" s="98"/>
      <c r="J549" s="221"/>
      <c r="K549" s="221"/>
      <c r="L549" s="221"/>
      <c r="M549" s="221"/>
      <c r="N549" s="144"/>
      <c r="O549" s="88"/>
      <c r="P549" s="128"/>
      <c r="Q549" s="56"/>
    </row>
    <row r="550" spans="5:17" s="121" customFormat="1">
      <c r="E550" s="88"/>
      <c r="F550" s="128"/>
      <c r="G550" s="56"/>
      <c r="H550" s="98"/>
      <c r="J550" s="221"/>
      <c r="K550" s="221"/>
      <c r="L550" s="221"/>
      <c r="M550" s="221"/>
      <c r="N550" s="144"/>
      <c r="O550" s="88"/>
      <c r="P550" s="128"/>
      <c r="Q550" s="56"/>
    </row>
    <row r="551" spans="5:17" s="121" customFormat="1">
      <c r="E551" s="88"/>
      <c r="F551" s="128"/>
      <c r="G551" s="56"/>
      <c r="H551" s="98"/>
      <c r="J551" s="221"/>
      <c r="K551" s="221"/>
      <c r="L551" s="221"/>
      <c r="M551" s="221"/>
      <c r="N551" s="144"/>
      <c r="O551" s="88"/>
      <c r="P551" s="128"/>
      <c r="Q551" s="56"/>
    </row>
    <row r="552" spans="5:17" s="121" customFormat="1">
      <c r="E552" s="88"/>
      <c r="F552" s="128"/>
      <c r="G552" s="56"/>
      <c r="H552" s="98"/>
      <c r="J552" s="221"/>
      <c r="K552" s="221"/>
      <c r="L552" s="221"/>
      <c r="M552" s="221"/>
      <c r="N552" s="144"/>
      <c r="O552" s="88"/>
      <c r="P552" s="128"/>
      <c r="Q552" s="56"/>
    </row>
    <row r="553" spans="5:17" s="121" customFormat="1">
      <c r="E553" s="88"/>
      <c r="F553" s="128"/>
      <c r="G553" s="56"/>
      <c r="H553" s="98"/>
      <c r="J553" s="221"/>
      <c r="K553" s="221"/>
      <c r="L553" s="221"/>
      <c r="M553" s="221"/>
      <c r="N553" s="144"/>
      <c r="O553" s="88"/>
      <c r="P553" s="128"/>
      <c r="Q553" s="56"/>
    </row>
    <row r="554" spans="5:17" s="121" customFormat="1">
      <c r="E554" s="88"/>
      <c r="F554" s="128"/>
      <c r="G554" s="56"/>
      <c r="H554" s="98"/>
      <c r="J554" s="221"/>
      <c r="K554" s="221"/>
      <c r="L554" s="221"/>
      <c r="M554" s="221"/>
      <c r="N554" s="144"/>
      <c r="O554" s="88"/>
      <c r="P554" s="128"/>
      <c r="Q554" s="56"/>
    </row>
    <row r="555" spans="5:17" s="121" customFormat="1">
      <c r="E555" s="88"/>
      <c r="F555" s="128"/>
      <c r="G555" s="56"/>
      <c r="H555" s="98"/>
      <c r="J555" s="221"/>
      <c r="K555" s="221"/>
      <c r="L555" s="221"/>
      <c r="M555" s="221"/>
      <c r="N555" s="144"/>
      <c r="O555" s="88"/>
      <c r="P555" s="128"/>
      <c r="Q555" s="56"/>
    </row>
    <row r="556" spans="5:17" s="121" customFormat="1">
      <c r="E556" s="88"/>
      <c r="F556" s="128"/>
      <c r="G556" s="56"/>
      <c r="H556" s="98"/>
      <c r="J556" s="221"/>
      <c r="K556" s="221"/>
      <c r="L556" s="221"/>
      <c r="M556" s="221"/>
      <c r="N556" s="144"/>
      <c r="O556" s="88"/>
      <c r="P556" s="128"/>
      <c r="Q556" s="56"/>
    </row>
    <row r="557" spans="5:17" s="121" customFormat="1">
      <c r="E557" s="88"/>
      <c r="F557" s="128"/>
      <c r="G557" s="56"/>
      <c r="H557" s="98"/>
      <c r="J557" s="221"/>
      <c r="K557" s="221"/>
      <c r="L557" s="221"/>
      <c r="M557" s="221"/>
      <c r="N557" s="144"/>
      <c r="O557" s="88"/>
      <c r="P557" s="128"/>
      <c r="Q557" s="56"/>
    </row>
    <row r="558" spans="5:17" s="121" customFormat="1">
      <c r="E558" s="88"/>
      <c r="F558" s="128"/>
      <c r="G558" s="56"/>
      <c r="H558" s="98"/>
      <c r="J558" s="221"/>
      <c r="K558" s="221"/>
      <c r="L558" s="221"/>
      <c r="M558" s="221"/>
      <c r="N558" s="144"/>
      <c r="O558" s="88"/>
      <c r="P558" s="128"/>
      <c r="Q558" s="56"/>
    </row>
    <row r="559" spans="5:17" s="121" customFormat="1">
      <c r="E559" s="88"/>
      <c r="F559" s="128"/>
      <c r="G559" s="56"/>
      <c r="H559" s="98"/>
      <c r="J559" s="221"/>
      <c r="K559" s="221"/>
      <c r="L559" s="221"/>
      <c r="M559" s="221"/>
      <c r="N559" s="144"/>
      <c r="O559" s="88"/>
      <c r="P559" s="128"/>
      <c r="Q559" s="56"/>
    </row>
    <row r="560" spans="5:17" s="121" customFormat="1">
      <c r="E560" s="88"/>
      <c r="F560" s="128"/>
      <c r="G560" s="56"/>
      <c r="H560" s="98"/>
      <c r="J560" s="221"/>
      <c r="K560" s="221"/>
      <c r="L560" s="221"/>
      <c r="M560" s="221"/>
      <c r="N560" s="144"/>
      <c r="O560" s="88"/>
      <c r="P560" s="128"/>
      <c r="Q560" s="56"/>
    </row>
    <row r="561" spans="5:17" s="121" customFormat="1">
      <c r="E561" s="88"/>
      <c r="F561" s="128"/>
      <c r="G561" s="56"/>
      <c r="H561" s="98"/>
      <c r="J561" s="221"/>
      <c r="K561" s="221"/>
      <c r="L561" s="221"/>
      <c r="M561" s="221"/>
      <c r="N561" s="144"/>
      <c r="O561" s="88"/>
      <c r="P561" s="128"/>
      <c r="Q561" s="56"/>
    </row>
    <row r="562" spans="5:17" s="121" customFormat="1">
      <c r="E562" s="88"/>
      <c r="F562" s="128"/>
      <c r="G562" s="56"/>
      <c r="H562" s="98"/>
      <c r="J562" s="221"/>
      <c r="K562" s="221"/>
      <c r="L562" s="221"/>
      <c r="M562" s="221"/>
      <c r="N562" s="144"/>
      <c r="O562" s="88"/>
      <c r="P562" s="128"/>
      <c r="Q562" s="56"/>
    </row>
    <row r="563" spans="5:17" s="121" customFormat="1">
      <c r="E563" s="88"/>
      <c r="F563" s="128"/>
      <c r="G563" s="56"/>
      <c r="H563" s="98"/>
      <c r="J563" s="221"/>
      <c r="K563" s="221"/>
      <c r="L563" s="221"/>
      <c r="M563" s="221"/>
      <c r="N563" s="144"/>
      <c r="O563" s="88"/>
      <c r="P563" s="128"/>
      <c r="Q563" s="56"/>
    </row>
    <row r="564" spans="5:17" s="121" customFormat="1">
      <c r="E564" s="88"/>
      <c r="F564" s="128"/>
      <c r="G564" s="56"/>
      <c r="H564" s="98"/>
      <c r="J564" s="221"/>
      <c r="K564" s="221"/>
      <c r="L564" s="221"/>
      <c r="M564" s="221"/>
      <c r="N564" s="144"/>
      <c r="O564" s="88"/>
      <c r="P564" s="128"/>
      <c r="Q564" s="56"/>
    </row>
    <row r="565" spans="5:17" s="121" customFormat="1">
      <c r="E565" s="88"/>
      <c r="F565" s="128"/>
      <c r="G565" s="56"/>
      <c r="H565" s="98"/>
      <c r="J565" s="221"/>
      <c r="K565" s="221"/>
      <c r="L565" s="221"/>
      <c r="M565" s="221"/>
      <c r="N565" s="144"/>
      <c r="O565" s="88"/>
      <c r="P565" s="128"/>
      <c r="Q565" s="56"/>
    </row>
    <row r="566" spans="5:17" s="121" customFormat="1">
      <c r="E566" s="88"/>
      <c r="F566" s="128"/>
      <c r="G566" s="56"/>
      <c r="H566" s="98"/>
      <c r="J566" s="221"/>
      <c r="K566" s="221"/>
      <c r="L566" s="221"/>
      <c r="M566" s="221"/>
      <c r="N566" s="144"/>
      <c r="O566" s="88"/>
      <c r="P566" s="128"/>
      <c r="Q566" s="56"/>
    </row>
    <row r="567" spans="5:17" s="121" customFormat="1">
      <c r="E567" s="88"/>
      <c r="F567" s="128"/>
      <c r="G567" s="56"/>
      <c r="H567" s="98"/>
      <c r="J567" s="221"/>
      <c r="K567" s="221"/>
      <c r="L567" s="221"/>
      <c r="M567" s="221"/>
      <c r="N567" s="144"/>
      <c r="O567" s="88"/>
      <c r="P567" s="128"/>
      <c r="Q567" s="56"/>
    </row>
    <row r="568" spans="5:17" s="121" customFormat="1">
      <c r="E568" s="88"/>
      <c r="F568" s="128"/>
      <c r="G568" s="56"/>
      <c r="H568" s="98"/>
      <c r="J568" s="221"/>
      <c r="K568" s="221"/>
      <c r="L568" s="221"/>
      <c r="M568" s="221"/>
      <c r="N568" s="144"/>
      <c r="O568" s="88"/>
      <c r="P568" s="128"/>
      <c r="Q568" s="56"/>
    </row>
    <row r="569" spans="5:17" s="121" customFormat="1">
      <c r="E569" s="88"/>
      <c r="F569" s="128"/>
      <c r="G569" s="56"/>
      <c r="H569" s="98"/>
      <c r="J569" s="221"/>
      <c r="K569" s="221"/>
      <c r="L569" s="221"/>
      <c r="M569" s="221"/>
      <c r="N569" s="144"/>
      <c r="O569" s="88"/>
      <c r="P569" s="128"/>
      <c r="Q569" s="56"/>
    </row>
    <row r="570" spans="5:17" s="121" customFormat="1">
      <c r="E570" s="88"/>
      <c r="F570" s="128"/>
      <c r="G570" s="56"/>
      <c r="H570" s="98"/>
      <c r="J570" s="221"/>
      <c r="K570" s="221"/>
      <c r="L570" s="221"/>
      <c r="M570" s="221"/>
      <c r="N570" s="144"/>
      <c r="O570" s="88"/>
      <c r="P570" s="128"/>
      <c r="Q570" s="56"/>
    </row>
    <row r="571" spans="5:17" s="121" customFormat="1">
      <c r="E571" s="88"/>
      <c r="F571" s="128"/>
      <c r="G571" s="56"/>
      <c r="H571" s="98"/>
      <c r="J571" s="221"/>
      <c r="K571" s="221"/>
      <c r="L571" s="221"/>
      <c r="M571" s="221"/>
      <c r="N571" s="144"/>
      <c r="O571" s="88"/>
      <c r="P571" s="128"/>
      <c r="Q571" s="56"/>
    </row>
    <row r="572" spans="5:17" s="121" customFormat="1">
      <c r="E572" s="88"/>
      <c r="F572" s="128"/>
      <c r="G572" s="56"/>
      <c r="H572" s="98"/>
      <c r="J572" s="221"/>
      <c r="K572" s="221"/>
      <c r="L572" s="221"/>
      <c r="M572" s="221"/>
      <c r="N572" s="144"/>
      <c r="O572" s="88"/>
      <c r="P572" s="128"/>
      <c r="Q572" s="56"/>
    </row>
    <row r="573" spans="5:17" s="121" customFormat="1">
      <c r="E573" s="88"/>
      <c r="F573" s="128"/>
      <c r="G573" s="56"/>
      <c r="H573" s="98"/>
      <c r="J573" s="221"/>
      <c r="K573" s="221"/>
      <c r="L573" s="221"/>
      <c r="M573" s="221"/>
      <c r="N573" s="144"/>
      <c r="O573" s="88"/>
      <c r="P573" s="128"/>
      <c r="Q573" s="56"/>
    </row>
    <row r="574" spans="5:17" s="121" customFormat="1">
      <c r="E574" s="88"/>
      <c r="F574" s="128"/>
      <c r="G574" s="56"/>
      <c r="H574" s="98"/>
      <c r="J574" s="221"/>
      <c r="K574" s="221"/>
      <c r="L574" s="221"/>
      <c r="M574" s="221"/>
      <c r="N574" s="144"/>
      <c r="O574" s="88"/>
      <c r="P574" s="128"/>
      <c r="Q574" s="56"/>
    </row>
    <row r="575" spans="5:17" s="121" customFormat="1">
      <c r="E575" s="88"/>
      <c r="F575" s="128"/>
      <c r="G575" s="56"/>
      <c r="H575" s="98"/>
      <c r="J575" s="221"/>
      <c r="K575" s="221"/>
      <c r="L575" s="221"/>
      <c r="M575" s="221"/>
      <c r="N575" s="144"/>
      <c r="O575" s="88"/>
      <c r="P575" s="128"/>
      <c r="Q575" s="56"/>
    </row>
    <row r="576" spans="5:17" s="121" customFormat="1">
      <c r="E576" s="88"/>
      <c r="F576" s="128"/>
      <c r="G576" s="56"/>
      <c r="H576" s="98"/>
      <c r="J576" s="221"/>
      <c r="K576" s="221"/>
      <c r="L576" s="221"/>
      <c r="M576" s="221"/>
      <c r="N576" s="144"/>
      <c r="O576" s="88"/>
      <c r="P576" s="128"/>
      <c r="Q576" s="56"/>
    </row>
    <row r="577" spans="5:17" s="121" customFormat="1">
      <c r="E577" s="88"/>
      <c r="F577" s="128"/>
      <c r="G577" s="56"/>
      <c r="H577" s="98"/>
      <c r="J577" s="221"/>
      <c r="K577" s="221"/>
      <c r="L577" s="221"/>
      <c r="M577" s="221"/>
      <c r="N577" s="144"/>
      <c r="O577" s="88"/>
      <c r="P577" s="128"/>
      <c r="Q577" s="56"/>
    </row>
    <row r="578" spans="5:17" s="121" customFormat="1">
      <c r="E578" s="88"/>
      <c r="F578" s="128"/>
      <c r="G578" s="56"/>
      <c r="H578" s="98"/>
      <c r="J578" s="221"/>
      <c r="K578" s="221"/>
      <c r="L578" s="221"/>
      <c r="M578" s="221"/>
      <c r="N578" s="144"/>
      <c r="O578" s="88"/>
      <c r="P578" s="128"/>
      <c r="Q578" s="56"/>
    </row>
    <row r="579" spans="5:17" s="121" customFormat="1">
      <c r="E579" s="88"/>
      <c r="F579" s="128"/>
      <c r="G579" s="56"/>
      <c r="H579" s="98"/>
      <c r="J579" s="221"/>
      <c r="K579" s="221"/>
      <c r="L579" s="221"/>
      <c r="M579" s="221"/>
      <c r="N579" s="144"/>
      <c r="O579" s="88"/>
      <c r="P579" s="128"/>
      <c r="Q579" s="56"/>
    </row>
    <row r="580" spans="5:17" s="121" customFormat="1">
      <c r="E580" s="88"/>
      <c r="F580" s="128"/>
      <c r="G580" s="56"/>
      <c r="H580" s="98"/>
      <c r="J580" s="221"/>
      <c r="K580" s="221"/>
      <c r="L580" s="221"/>
      <c r="M580" s="221"/>
      <c r="N580" s="144"/>
      <c r="O580" s="88"/>
      <c r="P580" s="128"/>
      <c r="Q580" s="56"/>
    </row>
    <row r="581" spans="5:17" s="121" customFormat="1">
      <c r="E581" s="88"/>
      <c r="F581" s="128"/>
      <c r="G581" s="56"/>
      <c r="H581" s="98"/>
      <c r="J581" s="221"/>
      <c r="K581" s="221"/>
      <c r="L581" s="221"/>
      <c r="M581" s="221"/>
      <c r="N581" s="144"/>
      <c r="O581" s="88"/>
      <c r="P581" s="128"/>
      <c r="Q581" s="56"/>
    </row>
    <row r="582" spans="5:17" s="121" customFormat="1">
      <c r="E582" s="88"/>
      <c r="F582" s="128"/>
      <c r="G582" s="56"/>
      <c r="H582" s="98"/>
      <c r="J582" s="221"/>
      <c r="K582" s="221"/>
      <c r="L582" s="221"/>
      <c r="M582" s="221"/>
      <c r="N582" s="144"/>
      <c r="O582" s="88"/>
      <c r="P582" s="128"/>
      <c r="Q582" s="56"/>
    </row>
    <row r="583" spans="5:17" s="121" customFormat="1">
      <c r="E583" s="88"/>
      <c r="F583" s="128"/>
      <c r="G583" s="56"/>
      <c r="H583" s="98"/>
      <c r="J583" s="221"/>
      <c r="K583" s="221"/>
      <c r="L583" s="221"/>
      <c r="M583" s="221"/>
      <c r="N583" s="144"/>
      <c r="O583" s="88"/>
      <c r="P583" s="128"/>
      <c r="Q583" s="56"/>
    </row>
    <row r="584" spans="5:17" s="121" customFormat="1">
      <c r="E584" s="88"/>
      <c r="F584" s="128"/>
      <c r="G584" s="56"/>
      <c r="H584" s="98"/>
      <c r="J584" s="221"/>
      <c r="K584" s="221"/>
      <c r="L584" s="221"/>
      <c r="M584" s="221"/>
      <c r="N584" s="144"/>
      <c r="O584" s="88"/>
      <c r="P584" s="128"/>
      <c r="Q584" s="56"/>
    </row>
    <row r="585" spans="5:17" s="121" customFormat="1">
      <c r="E585" s="88"/>
      <c r="F585" s="128"/>
      <c r="G585" s="56"/>
      <c r="H585" s="98"/>
      <c r="J585" s="221"/>
      <c r="K585" s="221"/>
      <c r="L585" s="221"/>
      <c r="M585" s="221"/>
      <c r="N585" s="144"/>
      <c r="O585" s="88"/>
      <c r="P585" s="128"/>
      <c r="Q585" s="56"/>
    </row>
    <row r="586" spans="5:17" s="121" customFormat="1">
      <c r="E586" s="88"/>
      <c r="F586" s="128"/>
      <c r="G586" s="56"/>
      <c r="H586" s="98"/>
      <c r="J586" s="221"/>
      <c r="K586" s="221"/>
      <c r="L586" s="221"/>
      <c r="M586" s="221"/>
      <c r="N586" s="144"/>
      <c r="O586" s="88"/>
      <c r="P586" s="128"/>
      <c r="Q586" s="56"/>
    </row>
    <row r="587" spans="5:17" s="121" customFormat="1">
      <c r="E587" s="88"/>
      <c r="F587" s="128"/>
      <c r="G587" s="56"/>
      <c r="H587" s="98"/>
      <c r="J587" s="221"/>
      <c r="K587" s="221"/>
      <c r="L587" s="221"/>
      <c r="M587" s="221"/>
      <c r="N587" s="144"/>
      <c r="O587" s="88"/>
      <c r="P587" s="128"/>
      <c r="Q587" s="56"/>
    </row>
    <row r="588" spans="5:17" s="121" customFormat="1">
      <c r="E588" s="88"/>
      <c r="F588" s="128"/>
      <c r="G588" s="56"/>
      <c r="H588" s="98"/>
      <c r="J588" s="221"/>
      <c r="K588" s="221"/>
      <c r="L588" s="221"/>
      <c r="M588" s="221"/>
      <c r="N588" s="144"/>
      <c r="O588" s="88"/>
      <c r="P588" s="128"/>
      <c r="Q588" s="56"/>
    </row>
    <row r="589" spans="5:17" s="121" customFormat="1">
      <c r="E589" s="88"/>
      <c r="F589" s="128"/>
      <c r="G589" s="56"/>
      <c r="H589" s="98"/>
      <c r="J589" s="221"/>
      <c r="K589" s="221"/>
      <c r="L589" s="221"/>
      <c r="M589" s="221"/>
      <c r="N589" s="144"/>
      <c r="O589" s="88"/>
      <c r="P589" s="128"/>
      <c r="Q589" s="56"/>
    </row>
    <row r="590" spans="5:17" s="121" customFormat="1">
      <c r="E590" s="88"/>
      <c r="F590" s="128"/>
      <c r="G590" s="56"/>
      <c r="H590" s="98"/>
      <c r="J590" s="221"/>
      <c r="K590" s="221"/>
      <c r="L590" s="221"/>
      <c r="M590" s="221"/>
      <c r="N590" s="144"/>
      <c r="O590" s="88"/>
      <c r="P590" s="128"/>
      <c r="Q590" s="56"/>
    </row>
    <row r="591" spans="5:17" s="121" customFormat="1">
      <c r="E591" s="88"/>
      <c r="F591" s="128"/>
      <c r="G591" s="56"/>
      <c r="H591" s="98"/>
      <c r="J591" s="221"/>
      <c r="K591" s="221"/>
      <c r="L591" s="221"/>
      <c r="M591" s="221"/>
      <c r="N591" s="144"/>
      <c r="O591" s="88"/>
      <c r="P591" s="128"/>
      <c r="Q591" s="56"/>
    </row>
    <row r="592" spans="5:17" s="121" customFormat="1">
      <c r="E592" s="88"/>
      <c r="F592" s="128"/>
      <c r="G592" s="56"/>
      <c r="H592" s="98"/>
      <c r="J592" s="221"/>
      <c r="K592" s="221"/>
      <c r="L592" s="221"/>
      <c r="M592" s="221"/>
      <c r="N592" s="144"/>
      <c r="O592" s="88"/>
      <c r="P592" s="128"/>
      <c r="Q592" s="56"/>
    </row>
    <row r="593" spans="5:17" s="121" customFormat="1">
      <c r="E593" s="88"/>
      <c r="F593" s="128"/>
      <c r="G593" s="56"/>
      <c r="H593" s="98"/>
      <c r="J593" s="221"/>
      <c r="K593" s="221"/>
      <c r="L593" s="221"/>
      <c r="M593" s="221"/>
      <c r="N593" s="144"/>
      <c r="O593" s="88"/>
      <c r="P593" s="128"/>
      <c r="Q593" s="56"/>
    </row>
    <row r="594" spans="5:17" s="121" customFormat="1">
      <c r="E594" s="88"/>
      <c r="F594" s="128"/>
      <c r="G594" s="56"/>
      <c r="H594" s="98"/>
      <c r="J594" s="221"/>
      <c r="K594" s="221"/>
      <c r="L594" s="221"/>
      <c r="M594" s="221"/>
      <c r="N594" s="144"/>
      <c r="O594" s="88"/>
      <c r="P594" s="128"/>
      <c r="Q594" s="56"/>
    </row>
    <row r="595" spans="5:17" s="121" customFormat="1">
      <c r="E595" s="88"/>
      <c r="F595" s="128"/>
      <c r="G595" s="56"/>
      <c r="H595" s="98"/>
      <c r="J595" s="221"/>
      <c r="K595" s="221"/>
      <c r="L595" s="221"/>
      <c r="M595" s="221"/>
      <c r="N595" s="144"/>
      <c r="O595" s="88"/>
      <c r="P595" s="128"/>
      <c r="Q595" s="56"/>
    </row>
    <row r="596" spans="5:17" s="121" customFormat="1">
      <c r="E596" s="88"/>
      <c r="F596" s="128"/>
      <c r="G596" s="56"/>
      <c r="H596" s="98"/>
      <c r="J596" s="221"/>
      <c r="K596" s="221"/>
      <c r="L596" s="221"/>
      <c r="M596" s="221"/>
      <c r="N596" s="144"/>
      <c r="O596" s="88"/>
      <c r="P596" s="128"/>
      <c r="Q596" s="56"/>
    </row>
    <row r="597" spans="5:17" s="121" customFormat="1">
      <c r="E597" s="88"/>
      <c r="F597" s="128"/>
      <c r="G597" s="56"/>
      <c r="H597" s="98"/>
      <c r="J597" s="221"/>
      <c r="K597" s="221"/>
      <c r="L597" s="221"/>
      <c r="M597" s="221"/>
      <c r="N597" s="144"/>
      <c r="O597" s="88"/>
      <c r="P597" s="128"/>
      <c r="Q597" s="56"/>
    </row>
    <row r="598" spans="5:17" s="121" customFormat="1">
      <c r="E598" s="88"/>
      <c r="F598" s="128"/>
      <c r="G598" s="56"/>
      <c r="H598" s="98"/>
      <c r="J598" s="221"/>
      <c r="K598" s="221"/>
      <c r="L598" s="221"/>
      <c r="M598" s="221"/>
      <c r="N598" s="144"/>
      <c r="O598" s="88"/>
      <c r="P598" s="128"/>
      <c r="Q598" s="56"/>
    </row>
    <row r="599" spans="5:17" s="121" customFormat="1">
      <c r="E599" s="88"/>
      <c r="F599" s="128"/>
      <c r="G599" s="56"/>
      <c r="H599" s="98"/>
      <c r="J599" s="221"/>
      <c r="K599" s="221"/>
      <c r="L599" s="221"/>
      <c r="M599" s="221"/>
      <c r="N599" s="144"/>
      <c r="O599" s="88"/>
      <c r="P599" s="128"/>
      <c r="Q599" s="56"/>
    </row>
    <row r="600" spans="5:17" s="121" customFormat="1">
      <c r="E600" s="88"/>
      <c r="F600" s="128"/>
      <c r="G600" s="56"/>
      <c r="H600" s="98"/>
      <c r="J600" s="221"/>
      <c r="K600" s="221"/>
      <c r="L600" s="221"/>
      <c r="M600" s="221"/>
      <c r="N600" s="144"/>
      <c r="O600" s="88"/>
      <c r="P600" s="128"/>
      <c r="Q600" s="56"/>
    </row>
    <row r="601" spans="5:17" s="121" customFormat="1">
      <c r="E601" s="88"/>
      <c r="F601" s="128"/>
      <c r="G601" s="56"/>
      <c r="H601" s="98"/>
      <c r="J601" s="221"/>
      <c r="K601" s="221"/>
      <c r="L601" s="221"/>
      <c r="M601" s="221"/>
      <c r="N601" s="144"/>
      <c r="O601" s="88"/>
      <c r="P601" s="128"/>
      <c r="Q601" s="56"/>
    </row>
    <row r="602" spans="5:17" s="121" customFormat="1">
      <c r="E602" s="88"/>
      <c r="F602" s="128"/>
      <c r="G602" s="56"/>
      <c r="H602" s="98"/>
      <c r="J602" s="221"/>
      <c r="K602" s="221"/>
      <c r="L602" s="221"/>
      <c r="M602" s="221"/>
      <c r="N602" s="144"/>
      <c r="O602" s="88"/>
      <c r="P602" s="128"/>
      <c r="Q602" s="56"/>
    </row>
    <row r="603" spans="5:17" s="121" customFormat="1">
      <c r="E603" s="88"/>
      <c r="F603" s="128"/>
      <c r="G603" s="56"/>
      <c r="H603" s="98"/>
      <c r="J603" s="221"/>
      <c r="K603" s="221"/>
      <c r="L603" s="221"/>
      <c r="M603" s="221"/>
      <c r="N603" s="144"/>
      <c r="O603" s="88"/>
      <c r="P603" s="128"/>
      <c r="Q603" s="56"/>
    </row>
    <row r="604" spans="5:17" s="121" customFormat="1">
      <c r="E604" s="88"/>
      <c r="F604" s="128"/>
      <c r="G604" s="56"/>
      <c r="H604" s="98"/>
      <c r="J604" s="221"/>
      <c r="K604" s="221"/>
      <c r="L604" s="221"/>
      <c r="M604" s="221"/>
      <c r="N604" s="144"/>
      <c r="O604" s="88"/>
      <c r="P604" s="128"/>
      <c r="Q604" s="56"/>
    </row>
    <row r="605" spans="5:17" s="121" customFormat="1">
      <c r="E605" s="88"/>
      <c r="F605" s="128"/>
      <c r="G605" s="56"/>
      <c r="H605" s="98"/>
      <c r="J605" s="221"/>
      <c r="K605" s="221"/>
      <c r="L605" s="221"/>
      <c r="M605" s="221"/>
      <c r="N605" s="144"/>
      <c r="O605" s="88"/>
      <c r="P605" s="128"/>
      <c r="Q605" s="56"/>
    </row>
    <row r="606" spans="5:17" s="121" customFormat="1">
      <c r="E606" s="88"/>
      <c r="F606" s="128"/>
      <c r="G606" s="56"/>
      <c r="H606" s="98"/>
      <c r="J606" s="221"/>
      <c r="K606" s="221"/>
      <c r="L606" s="221"/>
      <c r="M606" s="221"/>
      <c r="N606" s="144"/>
      <c r="O606" s="88"/>
      <c r="P606" s="128"/>
      <c r="Q606" s="56"/>
    </row>
    <row r="607" spans="5:17" s="121" customFormat="1">
      <c r="E607" s="88"/>
      <c r="F607" s="128"/>
      <c r="G607" s="56"/>
      <c r="H607" s="98"/>
      <c r="J607" s="221"/>
      <c r="K607" s="221"/>
      <c r="L607" s="221"/>
      <c r="M607" s="221"/>
      <c r="N607" s="144"/>
      <c r="O607" s="88"/>
      <c r="P607" s="128"/>
      <c r="Q607" s="56"/>
    </row>
    <row r="608" spans="5:17" s="121" customFormat="1">
      <c r="E608" s="88"/>
      <c r="F608" s="128"/>
      <c r="G608" s="56"/>
      <c r="H608" s="98"/>
      <c r="J608" s="221"/>
      <c r="K608" s="221"/>
      <c r="L608" s="221"/>
      <c r="M608" s="221"/>
      <c r="N608" s="144"/>
      <c r="O608" s="88"/>
      <c r="P608" s="128"/>
      <c r="Q608" s="56"/>
    </row>
    <row r="609" spans="5:17" s="121" customFormat="1">
      <c r="E609" s="88"/>
      <c r="F609" s="128"/>
      <c r="G609" s="56"/>
      <c r="H609" s="98"/>
      <c r="J609" s="221"/>
      <c r="K609" s="221"/>
      <c r="L609" s="221"/>
      <c r="M609" s="221"/>
      <c r="N609" s="144"/>
      <c r="O609" s="88"/>
      <c r="P609" s="128"/>
      <c r="Q609" s="56"/>
    </row>
    <row r="610" spans="5:17" s="121" customFormat="1">
      <c r="E610" s="88"/>
      <c r="F610" s="128"/>
      <c r="G610" s="56"/>
      <c r="H610" s="98"/>
      <c r="J610" s="221"/>
      <c r="K610" s="221"/>
      <c r="L610" s="221"/>
      <c r="M610" s="221"/>
      <c r="N610" s="144"/>
      <c r="O610" s="88"/>
      <c r="P610" s="128"/>
      <c r="Q610" s="56"/>
    </row>
    <row r="611" spans="5:17" s="121" customFormat="1">
      <c r="E611" s="88"/>
      <c r="F611" s="128"/>
      <c r="G611" s="56"/>
      <c r="H611" s="98"/>
      <c r="J611" s="221"/>
      <c r="K611" s="221"/>
      <c r="L611" s="221"/>
      <c r="M611" s="221"/>
      <c r="N611" s="144"/>
      <c r="O611" s="88"/>
      <c r="P611" s="128"/>
      <c r="Q611" s="56"/>
    </row>
    <row r="612" spans="5:17" s="121" customFormat="1">
      <c r="E612" s="88"/>
      <c r="F612" s="128"/>
      <c r="G612" s="56"/>
      <c r="H612" s="98"/>
      <c r="J612" s="221"/>
      <c r="K612" s="221"/>
      <c r="L612" s="221"/>
      <c r="M612" s="221"/>
      <c r="N612" s="144"/>
      <c r="O612" s="88"/>
      <c r="P612" s="128"/>
      <c r="Q612" s="56"/>
    </row>
    <row r="613" spans="5:17" s="121" customFormat="1">
      <c r="E613" s="88"/>
      <c r="F613" s="128"/>
      <c r="G613" s="56"/>
      <c r="H613" s="98"/>
      <c r="J613" s="221"/>
      <c r="K613" s="221"/>
      <c r="L613" s="221"/>
      <c r="M613" s="221"/>
      <c r="N613" s="144"/>
      <c r="O613" s="88"/>
      <c r="P613" s="128"/>
      <c r="Q613" s="56"/>
    </row>
    <row r="614" spans="5:17" s="121" customFormat="1">
      <c r="E614" s="88"/>
      <c r="F614" s="128"/>
      <c r="G614" s="56"/>
      <c r="H614" s="98"/>
      <c r="J614" s="221"/>
      <c r="K614" s="221"/>
      <c r="L614" s="221"/>
      <c r="M614" s="221"/>
      <c r="N614" s="144"/>
      <c r="O614" s="88"/>
      <c r="P614" s="128"/>
      <c r="Q614" s="56"/>
    </row>
    <row r="615" spans="5:17" s="121" customFormat="1">
      <c r="E615" s="88"/>
      <c r="F615" s="128"/>
      <c r="G615" s="56"/>
      <c r="H615" s="98"/>
      <c r="J615" s="221"/>
      <c r="K615" s="221"/>
      <c r="L615" s="221"/>
      <c r="M615" s="221"/>
      <c r="N615" s="144"/>
      <c r="O615" s="88"/>
      <c r="P615" s="128"/>
      <c r="Q615" s="56"/>
    </row>
    <row r="616" spans="5:17" s="121" customFormat="1">
      <c r="E616" s="88"/>
      <c r="F616" s="128"/>
      <c r="G616" s="56"/>
      <c r="H616" s="98"/>
      <c r="J616" s="221"/>
      <c r="K616" s="221"/>
      <c r="L616" s="221"/>
      <c r="M616" s="221"/>
      <c r="N616" s="144"/>
      <c r="O616" s="88"/>
      <c r="P616" s="128"/>
      <c r="Q616" s="56"/>
    </row>
    <row r="617" spans="5:17" s="121" customFormat="1">
      <c r="E617" s="88"/>
      <c r="F617" s="128"/>
      <c r="G617" s="56"/>
      <c r="H617" s="98"/>
      <c r="J617" s="221"/>
      <c r="K617" s="221"/>
      <c r="L617" s="221"/>
      <c r="M617" s="221"/>
      <c r="N617" s="144"/>
      <c r="O617" s="88"/>
      <c r="P617" s="128"/>
      <c r="Q617" s="56"/>
    </row>
    <row r="618" spans="5:17" s="121" customFormat="1">
      <c r="E618" s="88"/>
      <c r="F618" s="128"/>
      <c r="G618" s="56"/>
      <c r="H618" s="98"/>
      <c r="J618" s="221"/>
      <c r="K618" s="221"/>
      <c r="L618" s="221"/>
      <c r="M618" s="221"/>
      <c r="N618" s="144"/>
      <c r="O618" s="88"/>
      <c r="P618" s="128"/>
      <c r="Q618" s="56"/>
    </row>
    <row r="619" spans="5:17" s="121" customFormat="1">
      <c r="E619" s="88"/>
      <c r="F619" s="128"/>
      <c r="G619" s="56"/>
      <c r="H619" s="98"/>
      <c r="J619" s="221"/>
      <c r="K619" s="221"/>
      <c r="L619" s="221"/>
      <c r="M619" s="221"/>
      <c r="N619" s="144"/>
      <c r="O619" s="88"/>
      <c r="P619" s="128"/>
      <c r="Q619" s="56"/>
    </row>
    <row r="620" spans="5:17" s="121" customFormat="1">
      <c r="E620" s="88"/>
      <c r="F620" s="128"/>
      <c r="G620" s="56"/>
      <c r="H620" s="98"/>
      <c r="J620" s="221"/>
      <c r="K620" s="221"/>
      <c r="L620" s="221"/>
      <c r="M620" s="221"/>
      <c r="N620" s="144"/>
      <c r="O620" s="88"/>
      <c r="P620" s="128"/>
      <c r="Q620" s="56"/>
    </row>
    <row r="621" spans="5:17" s="121" customFormat="1">
      <c r="E621" s="88"/>
      <c r="F621" s="128"/>
      <c r="G621" s="56"/>
      <c r="H621" s="98"/>
      <c r="J621" s="221"/>
      <c r="K621" s="221"/>
      <c r="L621" s="221"/>
      <c r="M621" s="221"/>
      <c r="N621" s="144"/>
      <c r="O621" s="88"/>
      <c r="P621" s="128"/>
      <c r="Q621" s="56"/>
    </row>
    <row r="622" spans="5:17" s="121" customFormat="1">
      <c r="E622" s="88"/>
      <c r="F622" s="128"/>
      <c r="G622" s="56"/>
      <c r="H622" s="98"/>
      <c r="J622" s="221"/>
      <c r="K622" s="221"/>
      <c r="L622" s="221"/>
      <c r="M622" s="221"/>
      <c r="N622" s="144"/>
      <c r="O622" s="88"/>
      <c r="P622" s="128"/>
      <c r="Q622" s="56"/>
    </row>
    <row r="623" spans="5:17" s="121" customFormat="1">
      <c r="E623" s="88"/>
      <c r="F623" s="128"/>
      <c r="G623" s="56"/>
      <c r="H623" s="98"/>
      <c r="J623" s="221"/>
      <c r="K623" s="221"/>
      <c r="L623" s="221"/>
      <c r="M623" s="221"/>
      <c r="N623" s="144"/>
      <c r="O623" s="88"/>
      <c r="P623" s="128"/>
      <c r="Q623" s="56"/>
    </row>
    <row r="624" spans="5:17" s="121" customFormat="1">
      <c r="E624" s="88"/>
      <c r="F624" s="128"/>
      <c r="G624" s="56"/>
      <c r="H624" s="98"/>
      <c r="J624" s="221"/>
      <c r="K624" s="221"/>
      <c r="L624" s="221"/>
      <c r="M624" s="221"/>
      <c r="N624" s="144"/>
      <c r="O624" s="88"/>
      <c r="P624" s="128"/>
      <c r="Q624" s="56"/>
    </row>
    <row r="625" spans="5:17" s="121" customFormat="1">
      <c r="E625" s="88"/>
      <c r="F625" s="128"/>
      <c r="G625" s="56"/>
      <c r="H625" s="98"/>
      <c r="J625" s="221"/>
      <c r="K625" s="221"/>
      <c r="L625" s="221"/>
      <c r="M625" s="221"/>
      <c r="N625" s="144"/>
      <c r="O625" s="88"/>
      <c r="P625" s="128"/>
      <c r="Q625" s="56"/>
    </row>
    <row r="626" spans="5:17" s="121" customFormat="1">
      <c r="E626" s="88"/>
      <c r="F626" s="128"/>
      <c r="G626" s="56"/>
      <c r="H626" s="98"/>
      <c r="J626" s="221"/>
      <c r="K626" s="221"/>
      <c r="L626" s="221"/>
      <c r="M626" s="221"/>
      <c r="N626" s="144"/>
      <c r="O626" s="88"/>
      <c r="P626" s="128"/>
      <c r="Q626" s="56"/>
    </row>
    <row r="627" spans="5:17" s="121" customFormat="1">
      <c r="E627" s="88"/>
      <c r="F627" s="128"/>
      <c r="G627" s="56"/>
      <c r="H627" s="98"/>
      <c r="J627" s="221"/>
      <c r="K627" s="221"/>
      <c r="L627" s="221"/>
      <c r="M627" s="221"/>
      <c r="N627" s="144"/>
      <c r="O627" s="88"/>
      <c r="P627" s="128"/>
      <c r="Q627" s="56"/>
    </row>
    <row r="628" spans="5:17" s="121" customFormat="1">
      <c r="E628" s="88"/>
      <c r="F628" s="128"/>
      <c r="G628" s="56"/>
      <c r="H628" s="98"/>
      <c r="J628" s="221"/>
      <c r="K628" s="221"/>
      <c r="L628" s="221"/>
      <c r="M628" s="221"/>
      <c r="N628" s="144"/>
      <c r="O628" s="88"/>
      <c r="P628" s="128"/>
      <c r="Q628" s="56"/>
    </row>
    <row r="629" spans="5:17" s="121" customFormat="1">
      <c r="E629" s="88"/>
      <c r="F629" s="128"/>
      <c r="G629" s="56"/>
      <c r="H629" s="98"/>
      <c r="J629" s="221"/>
      <c r="K629" s="221"/>
      <c r="L629" s="221"/>
      <c r="M629" s="221"/>
      <c r="N629" s="144"/>
      <c r="O629" s="88"/>
      <c r="P629" s="128"/>
      <c r="Q629" s="56"/>
    </row>
    <row r="630" spans="5:17" s="121" customFormat="1">
      <c r="E630" s="88"/>
      <c r="F630" s="128"/>
      <c r="G630" s="56"/>
      <c r="H630" s="98"/>
      <c r="J630" s="221"/>
      <c r="K630" s="221"/>
      <c r="L630" s="221"/>
      <c r="M630" s="221"/>
      <c r="N630" s="144"/>
      <c r="O630" s="88"/>
      <c r="P630" s="128"/>
      <c r="Q630" s="56"/>
    </row>
    <row r="631" spans="5:17" s="121" customFormat="1">
      <c r="E631" s="88"/>
      <c r="F631" s="128"/>
      <c r="G631" s="56"/>
      <c r="H631" s="98"/>
      <c r="J631" s="221"/>
      <c r="K631" s="221"/>
      <c r="L631" s="221"/>
      <c r="M631" s="221"/>
      <c r="N631" s="144"/>
      <c r="O631" s="88"/>
      <c r="P631" s="128"/>
      <c r="Q631" s="56"/>
    </row>
    <row r="632" spans="5:17" s="121" customFormat="1">
      <c r="E632" s="88"/>
      <c r="F632" s="128"/>
      <c r="G632" s="56"/>
      <c r="H632" s="98"/>
      <c r="J632" s="221"/>
      <c r="K632" s="221"/>
      <c r="L632" s="221"/>
      <c r="M632" s="221"/>
      <c r="N632" s="144"/>
      <c r="O632" s="88"/>
      <c r="P632" s="128"/>
      <c r="Q632" s="56"/>
    </row>
    <row r="633" spans="5:17" s="121" customFormat="1">
      <c r="E633" s="88"/>
      <c r="F633" s="128"/>
      <c r="G633" s="56"/>
      <c r="H633" s="98"/>
      <c r="J633" s="221"/>
      <c r="K633" s="221"/>
      <c r="L633" s="221"/>
      <c r="M633" s="221"/>
      <c r="N633" s="144"/>
      <c r="O633" s="88"/>
      <c r="P633" s="128"/>
      <c r="Q633" s="56"/>
    </row>
    <row r="634" spans="5:17" s="121" customFormat="1">
      <c r="E634" s="88"/>
      <c r="F634" s="128"/>
      <c r="G634" s="56"/>
      <c r="H634" s="98"/>
      <c r="J634" s="221"/>
      <c r="K634" s="221"/>
      <c r="L634" s="221"/>
      <c r="M634" s="221"/>
      <c r="N634" s="144"/>
      <c r="O634" s="88"/>
      <c r="P634" s="128"/>
      <c r="Q634" s="56"/>
    </row>
    <row r="635" spans="5:17" s="121" customFormat="1">
      <c r="E635" s="88"/>
      <c r="F635" s="128"/>
      <c r="G635" s="56"/>
      <c r="H635" s="98"/>
      <c r="J635" s="221"/>
      <c r="K635" s="221"/>
      <c r="L635" s="221"/>
      <c r="M635" s="221"/>
      <c r="N635" s="144"/>
      <c r="O635" s="88"/>
      <c r="P635" s="128"/>
      <c r="Q635" s="56"/>
    </row>
    <row r="636" spans="5:17" s="121" customFormat="1">
      <c r="E636" s="88"/>
      <c r="F636" s="128"/>
      <c r="G636" s="56"/>
      <c r="H636" s="98"/>
      <c r="J636" s="221"/>
      <c r="K636" s="221"/>
      <c r="L636" s="221"/>
      <c r="M636" s="221"/>
      <c r="N636" s="144"/>
      <c r="O636" s="88"/>
      <c r="P636" s="128"/>
      <c r="Q636" s="56"/>
    </row>
    <row r="637" spans="5:17" s="121" customFormat="1">
      <c r="E637" s="88"/>
      <c r="F637" s="128"/>
      <c r="G637" s="56"/>
      <c r="H637" s="98"/>
      <c r="J637" s="221"/>
      <c r="K637" s="221"/>
      <c r="L637" s="221"/>
      <c r="M637" s="221"/>
      <c r="N637" s="144"/>
      <c r="O637" s="88"/>
      <c r="P637" s="128"/>
      <c r="Q637" s="56"/>
    </row>
    <row r="638" spans="5:17" s="121" customFormat="1">
      <c r="E638" s="88"/>
      <c r="F638" s="128"/>
      <c r="G638" s="56"/>
      <c r="H638" s="98"/>
      <c r="J638" s="221"/>
      <c r="K638" s="221"/>
      <c r="L638" s="221"/>
      <c r="M638" s="221"/>
      <c r="N638" s="144"/>
      <c r="O638" s="88"/>
      <c r="P638" s="128"/>
      <c r="Q638" s="56"/>
    </row>
    <row r="639" spans="5:17" s="121" customFormat="1">
      <c r="E639" s="88"/>
      <c r="F639" s="128"/>
      <c r="G639" s="56"/>
      <c r="H639" s="98"/>
      <c r="J639" s="221"/>
      <c r="K639" s="221"/>
      <c r="L639" s="221"/>
      <c r="M639" s="221"/>
      <c r="N639" s="144"/>
      <c r="O639" s="88"/>
      <c r="P639" s="128"/>
      <c r="Q639" s="56"/>
    </row>
    <row r="640" spans="5:17" s="121" customFormat="1">
      <c r="E640" s="88"/>
      <c r="F640" s="128"/>
      <c r="G640" s="56"/>
      <c r="H640" s="98"/>
      <c r="J640" s="221"/>
      <c r="K640" s="221"/>
      <c r="L640" s="221"/>
      <c r="M640" s="221"/>
      <c r="N640" s="144"/>
      <c r="O640" s="88"/>
      <c r="P640" s="128"/>
      <c r="Q640" s="56"/>
    </row>
    <row r="641" spans="5:17" s="121" customFormat="1">
      <c r="E641" s="88"/>
      <c r="F641" s="128"/>
      <c r="G641" s="56"/>
      <c r="H641" s="98"/>
      <c r="J641" s="221"/>
      <c r="K641" s="221"/>
      <c r="L641" s="221"/>
      <c r="M641" s="221"/>
      <c r="N641" s="144"/>
      <c r="O641" s="88"/>
      <c r="P641" s="128"/>
      <c r="Q641" s="56"/>
    </row>
    <row r="642" spans="5:17" s="121" customFormat="1">
      <c r="E642" s="88"/>
      <c r="F642" s="128"/>
      <c r="G642" s="56"/>
      <c r="H642" s="98"/>
      <c r="J642" s="221"/>
      <c r="K642" s="221"/>
      <c r="L642" s="221"/>
      <c r="M642" s="221"/>
      <c r="N642" s="144"/>
      <c r="O642" s="88"/>
      <c r="P642" s="128"/>
      <c r="Q642" s="56"/>
    </row>
    <row r="643" spans="5:17" s="121" customFormat="1">
      <c r="E643" s="88"/>
      <c r="F643" s="128"/>
      <c r="G643" s="56"/>
      <c r="H643" s="98"/>
      <c r="J643" s="221"/>
      <c r="K643" s="221"/>
      <c r="L643" s="221"/>
      <c r="M643" s="221"/>
      <c r="N643" s="144"/>
      <c r="O643" s="88"/>
      <c r="P643" s="128"/>
      <c r="Q643" s="56"/>
    </row>
    <row r="644" spans="5:17" s="121" customFormat="1">
      <c r="E644" s="88"/>
      <c r="F644" s="128"/>
      <c r="G644" s="56"/>
      <c r="H644" s="98"/>
      <c r="J644" s="221"/>
      <c r="K644" s="221"/>
      <c r="L644" s="221"/>
      <c r="M644" s="221"/>
      <c r="N644" s="144"/>
      <c r="O644" s="88"/>
      <c r="P644" s="128"/>
      <c r="Q644" s="56"/>
    </row>
    <row r="645" spans="5:17" s="121" customFormat="1">
      <c r="E645" s="88"/>
      <c r="F645" s="128"/>
      <c r="G645" s="56"/>
      <c r="H645" s="98"/>
      <c r="J645" s="221"/>
      <c r="K645" s="221"/>
      <c r="L645" s="221"/>
      <c r="M645" s="221"/>
      <c r="N645" s="144"/>
      <c r="O645" s="88"/>
      <c r="P645" s="128"/>
      <c r="Q645" s="56"/>
    </row>
    <row r="646" spans="5:17" s="121" customFormat="1">
      <c r="E646" s="88"/>
      <c r="F646" s="128"/>
      <c r="G646" s="56"/>
      <c r="H646" s="98"/>
      <c r="J646" s="221"/>
      <c r="K646" s="221"/>
      <c r="L646" s="221"/>
      <c r="M646" s="221"/>
      <c r="N646" s="144"/>
      <c r="O646" s="88"/>
      <c r="P646" s="128"/>
      <c r="Q646" s="56"/>
    </row>
    <row r="647" spans="5:17" s="121" customFormat="1">
      <c r="E647" s="88"/>
      <c r="F647" s="128"/>
      <c r="G647" s="56"/>
      <c r="H647" s="98"/>
      <c r="J647" s="221"/>
      <c r="K647" s="221"/>
      <c r="L647" s="221"/>
      <c r="M647" s="221"/>
      <c r="N647" s="144"/>
      <c r="O647" s="88"/>
      <c r="P647" s="128"/>
      <c r="Q647" s="56"/>
    </row>
    <row r="648" spans="5:17" s="121" customFormat="1">
      <c r="E648" s="88"/>
      <c r="F648" s="128"/>
      <c r="G648" s="56"/>
      <c r="H648" s="98"/>
      <c r="J648" s="221"/>
      <c r="K648" s="221"/>
      <c r="L648" s="221"/>
      <c r="M648" s="221"/>
      <c r="N648" s="144"/>
      <c r="O648" s="88"/>
      <c r="P648" s="128"/>
      <c r="Q648" s="56"/>
    </row>
    <row r="649" spans="5:17" s="121" customFormat="1">
      <c r="E649" s="88"/>
      <c r="F649" s="128"/>
      <c r="G649" s="56"/>
      <c r="H649" s="98"/>
      <c r="J649" s="221"/>
      <c r="K649" s="221"/>
      <c r="L649" s="221"/>
      <c r="M649" s="221"/>
      <c r="N649" s="144"/>
      <c r="O649" s="88"/>
      <c r="P649" s="128"/>
      <c r="Q649" s="56"/>
    </row>
    <row r="650" spans="5:17" s="121" customFormat="1">
      <c r="E650" s="88"/>
      <c r="F650" s="128"/>
      <c r="G650" s="56"/>
      <c r="H650" s="98"/>
      <c r="J650" s="221"/>
      <c r="K650" s="221"/>
      <c r="L650" s="221"/>
      <c r="M650" s="221"/>
      <c r="N650" s="144"/>
      <c r="O650" s="88"/>
      <c r="P650" s="128"/>
      <c r="Q650" s="56"/>
    </row>
    <row r="651" spans="5:17" s="121" customFormat="1">
      <c r="E651" s="88"/>
      <c r="F651" s="128"/>
      <c r="G651" s="56"/>
      <c r="H651" s="98"/>
      <c r="J651" s="221"/>
      <c r="K651" s="221"/>
      <c r="L651" s="221"/>
      <c r="M651" s="221"/>
      <c r="N651" s="144"/>
      <c r="O651" s="88"/>
      <c r="P651" s="128"/>
      <c r="Q651" s="56"/>
    </row>
    <row r="652" spans="5:17" s="121" customFormat="1">
      <c r="E652" s="88"/>
      <c r="F652" s="128"/>
      <c r="G652" s="56"/>
      <c r="H652" s="98"/>
      <c r="J652" s="221"/>
      <c r="K652" s="221"/>
      <c r="L652" s="221"/>
      <c r="M652" s="221"/>
      <c r="N652" s="144"/>
      <c r="O652" s="88"/>
      <c r="P652" s="128"/>
      <c r="Q652" s="56"/>
    </row>
    <row r="653" spans="5:17" s="121" customFormat="1">
      <c r="E653" s="88"/>
      <c r="F653" s="128"/>
      <c r="G653" s="56"/>
      <c r="H653" s="98"/>
      <c r="J653" s="221"/>
      <c r="K653" s="221"/>
      <c r="L653" s="221"/>
      <c r="M653" s="221"/>
      <c r="N653" s="144"/>
      <c r="O653" s="88"/>
      <c r="P653" s="128"/>
      <c r="Q653" s="56"/>
    </row>
    <row r="654" spans="5:17" s="121" customFormat="1">
      <c r="E654" s="88"/>
      <c r="F654" s="128"/>
      <c r="G654" s="56"/>
      <c r="H654" s="98"/>
      <c r="J654" s="221"/>
      <c r="K654" s="221"/>
      <c r="L654" s="221"/>
      <c r="M654" s="221"/>
      <c r="N654" s="144"/>
      <c r="O654" s="88"/>
      <c r="P654" s="128"/>
      <c r="Q654" s="56"/>
    </row>
    <row r="655" spans="5:17" s="121" customFormat="1">
      <c r="E655" s="88"/>
      <c r="F655" s="128"/>
      <c r="G655" s="56"/>
      <c r="H655" s="98"/>
      <c r="J655" s="221"/>
      <c r="K655" s="221"/>
      <c r="L655" s="221"/>
      <c r="M655" s="221"/>
      <c r="N655" s="144"/>
      <c r="O655" s="88"/>
      <c r="P655" s="128"/>
      <c r="Q655" s="56"/>
    </row>
    <row r="656" spans="5:17" s="121" customFormat="1">
      <c r="E656" s="88"/>
      <c r="F656" s="128"/>
      <c r="G656" s="56"/>
      <c r="H656" s="98"/>
      <c r="J656" s="221"/>
      <c r="K656" s="221"/>
      <c r="L656" s="221"/>
      <c r="M656" s="221"/>
      <c r="N656" s="144"/>
      <c r="O656" s="88"/>
      <c r="P656" s="128"/>
      <c r="Q656" s="56"/>
    </row>
    <row r="657" spans="5:17" s="121" customFormat="1">
      <c r="E657" s="88"/>
      <c r="F657" s="128"/>
      <c r="G657" s="56"/>
      <c r="H657" s="98"/>
      <c r="J657" s="221"/>
      <c r="K657" s="221"/>
      <c r="L657" s="221"/>
      <c r="M657" s="221"/>
      <c r="N657" s="144"/>
      <c r="O657" s="88"/>
      <c r="P657" s="128"/>
      <c r="Q657" s="56"/>
    </row>
    <row r="658" spans="5:17" s="121" customFormat="1">
      <c r="E658" s="88"/>
      <c r="F658" s="128"/>
      <c r="G658" s="56"/>
      <c r="H658" s="98"/>
      <c r="J658" s="221"/>
      <c r="K658" s="221"/>
      <c r="L658" s="221"/>
      <c r="M658" s="221"/>
      <c r="N658" s="144"/>
      <c r="O658" s="88"/>
      <c r="P658" s="128"/>
      <c r="Q658" s="56"/>
    </row>
    <row r="659" spans="5:17" s="121" customFormat="1">
      <c r="E659" s="88"/>
      <c r="F659" s="128"/>
      <c r="G659" s="56"/>
      <c r="H659" s="98"/>
      <c r="J659" s="221"/>
      <c r="K659" s="221"/>
      <c r="L659" s="221"/>
      <c r="M659" s="221"/>
      <c r="N659" s="144"/>
      <c r="O659" s="88"/>
      <c r="P659" s="128"/>
      <c r="Q659" s="56"/>
    </row>
    <row r="660" spans="5:17" s="121" customFormat="1">
      <c r="E660" s="88"/>
      <c r="F660" s="128"/>
      <c r="G660" s="56"/>
      <c r="H660" s="98"/>
      <c r="J660" s="221"/>
      <c r="K660" s="221"/>
      <c r="L660" s="221"/>
      <c r="M660" s="221"/>
      <c r="N660" s="144"/>
      <c r="O660" s="88"/>
      <c r="P660" s="128"/>
      <c r="Q660" s="56"/>
    </row>
    <row r="661" spans="5:17" s="121" customFormat="1">
      <c r="E661" s="88"/>
      <c r="F661" s="128"/>
      <c r="G661" s="56"/>
      <c r="H661" s="98"/>
      <c r="J661" s="221"/>
      <c r="K661" s="221"/>
      <c r="L661" s="221"/>
      <c r="M661" s="221"/>
      <c r="N661" s="144"/>
      <c r="O661" s="88"/>
      <c r="P661" s="128"/>
      <c r="Q661" s="56"/>
    </row>
    <row r="662" spans="5:17" s="121" customFormat="1">
      <c r="E662" s="88"/>
      <c r="F662" s="128"/>
      <c r="G662" s="56"/>
      <c r="H662" s="98"/>
      <c r="J662" s="221"/>
      <c r="K662" s="221"/>
      <c r="L662" s="221"/>
      <c r="M662" s="221"/>
      <c r="N662" s="144"/>
      <c r="O662" s="88"/>
      <c r="P662" s="128"/>
      <c r="Q662" s="56"/>
    </row>
    <row r="663" spans="5:17" s="121" customFormat="1">
      <c r="E663" s="88"/>
      <c r="F663" s="128"/>
      <c r="G663" s="56"/>
      <c r="H663" s="98"/>
      <c r="J663" s="221"/>
      <c r="K663" s="221"/>
      <c r="L663" s="221"/>
      <c r="M663" s="221"/>
      <c r="N663" s="144"/>
      <c r="O663" s="88"/>
      <c r="P663" s="128"/>
      <c r="Q663" s="56"/>
    </row>
    <row r="664" spans="5:17" s="121" customFormat="1">
      <c r="E664" s="88"/>
      <c r="F664" s="128"/>
      <c r="G664" s="56"/>
      <c r="H664" s="98"/>
      <c r="J664" s="221"/>
      <c r="K664" s="221"/>
      <c r="L664" s="221"/>
      <c r="M664" s="221"/>
      <c r="N664" s="144"/>
      <c r="O664" s="88"/>
      <c r="P664" s="128"/>
      <c r="Q664" s="56"/>
    </row>
    <row r="665" spans="5:17" s="121" customFormat="1">
      <c r="E665" s="88"/>
      <c r="F665" s="128"/>
      <c r="G665" s="56"/>
      <c r="H665" s="98"/>
      <c r="J665" s="221"/>
      <c r="K665" s="221"/>
      <c r="L665" s="221"/>
      <c r="M665" s="221"/>
      <c r="N665" s="144"/>
      <c r="O665" s="88"/>
      <c r="P665" s="128"/>
      <c r="Q665" s="56"/>
    </row>
    <row r="666" spans="5:17" s="121" customFormat="1">
      <c r="E666" s="88"/>
      <c r="F666" s="128"/>
      <c r="G666" s="56"/>
      <c r="H666" s="98"/>
      <c r="J666" s="221"/>
      <c r="K666" s="221"/>
      <c r="L666" s="221"/>
      <c r="M666" s="221"/>
      <c r="N666" s="144"/>
      <c r="O666" s="88"/>
      <c r="P666" s="128"/>
      <c r="Q666" s="56"/>
    </row>
    <row r="667" spans="5:17" s="121" customFormat="1">
      <c r="E667" s="88"/>
      <c r="F667" s="128"/>
      <c r="G667" s="56"/>
      <c r="H667" s="98"/>
      <c r="J667" s="221"/>
      <c r="K667" s="221"/>
      <c r="L667" s="221"/>
      <c r="M667" s="221"/>
      <c r="N667" s="144"/>
      <c r="O667" s="88"/>
      <c r="P667" s="128"/>
      <c r="Q667" s="56"/>
    </row>
    <row r="668" spans="5:17" s="121" customFormat="1">
      <c r="E668" s="88"/>
      <c r="F668" s="128"/>
      <c r="G668" s="56"/>
      <c r="H668" s="98"/>
      <c r="J668" s="221"/>
      <c r="K668" s="221"/>
      <c r="L668" s="221"/>
      <c r="M668" s="221"/>
      <c r="N668" s="144"/>
      <c r="O668" s="88"/>
      <c r="P668" s="128"/>
      <c r="Q668" s="56"/>
    </row>
    <row r="669" spans="5:17" s="121" customFormat="1">
      <c r="E669" s="88"/>
      <c r="F669" s="128"/>
      <c r="G669" s="56"/>
      <c r="H669" s="98"/>
      <c r="J669" s="221"/>
      <c r="K669" s="221"/>
      <c r="L669" s="221"/>
      <c r="M669" s="221"/>
      <c r="N669" s="144"/>
      <c r="O669" s="88"/>
      <c r="P669" s="128"/>
      <c r="Q669" s="56"/>
    </row>
    <row r="670" spans="5:17" s="121" customFormat="1">
      <c r="E670" s="88"/>
      <c r="F670" s="128"/>
      <c r="G670" s="56"/>
      <c r="H670" s="98"/>
      <c r="J670" s="221"/>
      <c r="K670" s="221"/>
      <c r="L670" s="221"/>
      <c r="M670" s="221"/>
      <c r="N670" s="144"/>
      <c r="O670" s="88"/>
      <c r="P670" s="128"/>
      <c r="Q670" s="56"/>
    </row>
    <row r="671" spans="5:17" s="121" customFormat="1">
      <c r="E671" s="88"/>
      <c r="F671" s="128"/>
      <c r="G671" s="56"/>
      <c r="H671" s="98"/>
      <c r="J671" s="221"/>
      <c r="K671" s="221"/>
      <c r="L671" s="221"/>
      <c r="M671" s="221"/>
      <c r="N671" s="144"/>
      <c r="O671" s="88"/>
      <c r="P671" s="128"/>
      <c r="Q671" s="56"/>
    </row>
    <row r="672" spans="5:17" s="121" customFormat="1">
      <c r="E672" s="88"/>
      <c r="F672" s="128"/>
      <c r="G672" s="56"/>
      <c r="H672" s="98"/>
      <c r="J672" s="221"/>
      <c r="K672" s="221"/>
      <c r="L672" s="221"/>
      <c r="M672" s="221"/>
      <c r="N672" s="144"/>
      <c r="O672" s="88"/>
      <c r="P672" s="128"/>
      <c r="Q672" s="56"/>
    </row>
    <row r="673" spans="5:17" s="121" customFormat="1">
      <c r="E673" s="88"/>
      <c r="F673" s="128"/>
      <c r="G673" s="56"/>
      <c r="H673" s="98"/>
      <c r="J673" s="221"/>
      <c r="K673" s="221"/>
      <c r="L673" s="221"/>
      <c r="M673" s="221"/>
      <c r="N673" s="144"/>
      <c r="O673" s="88"/>
      <c r="P673" s="128"/>
      <c r="Q673" s="56"/>
    </row>
    <row r="674" spans="5:17" s="121" customFormat="1">
      <c r="E674" s="88"/>
      <c r="F674" s="128"/>
      <c r="G674" s="56"/>
      <c r="H674" s="98"/>
      <c r="J674" s="221"/>
      <c r="K674" s="221"/>
      <c r="L674" s="221"/>
      <c r="M674" s="221"/>
      <c r="N674" s="144"/>
      <c r="O674" s="88"/>
      <c r="P674" s="128"/>
      <c r="Q674" s="56"/>
    </row>
    <row r="675" spans="5:17" s="121" customFormat="1">
      <c r="E675" s="88"/>
      <c r="F675" s="128"/>
      <c r="G675" s="56"/>
      <c r="H675" s="98"/>
      <c r="J675" s="221"/>
      <c r="K675" s="221"/>
      <c r="L675" s="221"/>
      <c r="M675" s="221"/>
      <c r="N675" s="144"/>
      <c r="O675" s="88"/>
      <c r="P675" s="128"/>
      <c r="Q675" s="56"/>
    </row>
    <row r="676" spans="5:17" s="121" customFormat="1">
      <c r="E676" s="88"/>
      <c r="F676" s="128"/>
      <c r="G676" s="56"/>
      <c r="H676" s="98"/>
      <c r="J676" s="221"/>
      <c r="K676" s="221"/>
      <c r="L676" s="221"/>
      <c r="M676" s="221"/>
      <c r="N676" s="144"/>
      <c r="O676" s="88"/>
      <c r="P676" s="128"/>
      <c r="Q676" s="56"/>
    </row>
    <row r="677" spans="5:17" s="121" customFormat="1">
      <c r="E677" s="88"/>
      <c r="F677" s="128"/>
      <c r="G677" s="56"/>
      <c r="H677" s="98"/>
      <c r="J677" s="221"/>
      <c r="K677" s="221"/>
      <c r="L677" s="221"/>
      <c r="M677" s="221"/>
      <c r="N677" s="144"/>
      <c r="O677" s="88"/>
      <c r="P677" s="128"/>
      <c r="Q677" s="56"/>
    </row>
    <row r="678" spans="5:17" s="121" customFormat="1">
      <c r="E678" s="88"/>
      <c r="F678" s="128"/>
      <c r="G678" s="56"/>
      <c r="H678" s="98"/>
      <c r="J678" s="221"/>
      <c r="K678" s="221"/>
      <c r="L678" s="221"/>
      <c r="M678" s="221"/>
      <c r="N678" s="144"/>
      <c r="O678" s="88"/>
      <c r="P678" s="128"/>
      <c r="Q678" s="56"/>
    </row>
    <row r="679" spans="5:17" s="121" customFormat="1">
      <c r="E679" s="88"/>
      <c r="F679" s="128"/>
      <c r="G679" s="56"/>
      <c r="H679" s="98"/>
      <c r="J679" s="221"/>
      <c r="K679" s="221"/>
      <c r="L679" s="221"/>
      <c r="M679" s="221"/>
      <c r="N679" s="144"/>
      <c r="O679" s="88"/>
      <c r="P679" s="128"/>
      <c r="Q679" s="56"/>
    </row>
    <row r="680" spans="5:17" s="121" customFormat="1">
      <c r="E680" s="88"/>
      <c r="F680" s="128"/>
      <c r="G680" s="56"/>
      <c r="H680" s="98"/>
      <c r="J680" s="221"/>
      <c r="K680" s="221"/>
      <c r="L680" s="221"/>
      <c r="M680" s="221"/>
      <c r="N680" s="144"/>
      <c r="O680" s="88"/>
      <c r="P680" s="128"/>
      <c r="Q680" s="56"/>
    </row>
    <row r="681" spans="5:17" s="121" customFormat="1">
      <c r="E681" s="88"/>
      <c r="F681" s="128"/>
      <c r="G681" s="56"/>
      <c r="H681" s="98"/>
      <c r="J681" s="221"/>
      <c r="K681" s="221"/>
      <c r="L681" s="221"/>
      <c r="M681" s="221"/>
      <c r="N681" s="144"/>
      <c r="O681" s="88"/>
      <c r="P681" s="128"/>
      <c r="Q681" s="56"/>
    </row>
    <row r="682" spans="5:17" s="121" customFormat="1">
      <c r="E682" s="88"/>
      <c r="F682" s="128"/>
      <c r="G682" s="56"/>
      <c r="H682" s="98"/>
      <c r="J682" s="221"/>
      <c r="K682" s="221"/>
      <c r="L682" s="221"/>
      <c r="M682" s="221"/>
      <c r="N682" s="144"/>
      <c r="O682" s="88"/>
      <c r="P682" s="128"/>
      <c r="Q682" s="56"/>
    </row>
    <row r="683" spans="5:17" s="121" customFormat="1">
      <c r="E683" s="88"/>
      <c r="F683" s="128"/>
      <c r="G683" s="56"/>
      <c r="H683" s="98"/>
      <c r="J683" s="221"/>
      <c r="K683" s="221"/>
      <c r="L683" s="221"/>
      <c r="M683" s="221"/>
      <c r="N683" s="144"/>
      <c r="O683" s="88"/>
      <c r="P683" s="128"/>
      <c r="Q683" s="56"/>
    </row>
    <row r="684" spans="5:17" s="121" customFormat="1">
      <c r="E684" s="88"/>
      <c r="F684" s="128"/>
      <c r="G684" s="56"/>
      <c r="H684" s="98"/>
      <c r="J684" s="221"/>
      <c r="K684" s="221"/>
      <c r="L684" s="221"/>
      <c r="M684" s="221"/>
      <c r="N684" s="144"/>
      <c r="O684" s="88"/>
      <c r="P684" s="128"/>
      <c r="Q684" s="56"/>
    </row>
    <row r="685" spans="5:17" s="121" customFormat="1">
      <c r="E685" s="88"/>
      <c r="F685" s="128"/>
      <c r="G685" s="56"/>
      <c r="H685" s="98"/>
      <c r="J685" s="221"/>
      <c r="K685" s="221"/>
      <c r="L685" s="221"/>
      <c r="M685" s="221"/>
      <c r="N685" s="144"/>
      <c r="O685" s="88"/>
      <c r="P685" s="128"/>
      <c r="Q685" s="56"/>
    </row>
    <row r="686" spans="5:17" s="121" customFormat="1">
      <c r="E686" s="88"/>
      <c r="F686" s="128"/>
      <c r="G686" s="56"/>
      <c r="H686" s="98"/>
      <c r="J686" s="221"/>
      <c r="K686" s="221"/>
      <c r="L686" s="221"/>
      <c r="M686" s="221"/>
      <c r="N686" s="144"/>
      <c r="O686" s="88"/>
      <c r="P686" s="128"/>
      <c r="Q686" s="56"/>
    </row>
    <row r="687" spans="5:17" s="121" customFormat="1">
      <c r="E687" s="88"/>
      <c r="F687" s="128"/>
      <c r="G687" s="56"/>
      <c r="H687" s="98"/>
      <c r="J687" s="221"/>
      <c r="K687" s="221"/>
      <c r="L687" s="221"/>
      <c r="M687" s="221"/>
      <c r="N687" s="144"/>
      <c r="O687" s="88"/>
      <c r="P687" s="128"/>
      <c r="Q687" s="56"/>
    </row>
    <row r="688" spans="5:17" s="121" customFormat="1">
      <c r="E688" s="88"/>
      <c r="F688" s="128"/>
      <c r="G688" s="56"/>
      <c r="H688" s="98"/>
      <c r="J688" s="221"/>
      <c r="K688" s="221"/>
      <c r="L688" s="221"/>
      <c r="M688" s="221"/>
      <c r="N688" s="144"/>
      <c r="O688" s="88"/>
      <c r="P688" s="128"/>
      <c r="Q688" s="56"/>
    </row>
    <row r="689" spans="1:50">
      <c r="A689" s="121"/>
      <c r="B689" s="121"/>
      <c r="D689" s="121"/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  <c r="R689" s="121"/>
      <c r="U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</row>
    <row r="690" spans="1:50">
      <c r="A690" s="121"/>
      <c r="B690" s="121"/>
      <c r="D690" s="121"/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  <c r="R690" s="121"/>
      <c r="U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</row>
    <row r="691" spans="1:50">
      <c r="A691" s="121"/>
      <c r="B691" s="121"/>
      <c r="D691" s="121"/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  <c r="R691" s="121"/>
      <c r="U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</row>
    <row r="692" spans="1:50">
      <c r="A692" s="121"/>
      <c r="B692" s="121"/>
      <c r="D692" s="121"/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  <c r="R692" s="121"/>
      <c r="U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</row>
    <row r="693" spans="1:50">
      <c r="A693" s="121"/>
      <c r="B693" s="121"/>
      <c r="D693" s="121"/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  <c r="R693" s="121"/>
      <c r="U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</row>
    <row r="694" spans="1:50">
      <c r="A694" s="121"/>
      <c r="B694" s="121"/>
      <c r="D694" s="121"/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  <c r="R694" s="121"/>
      <c r="U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</row>
    <row r="695" spans="1:50">
      <c r="A695" s="121"/>
      <c r="B695" s="121"/>
      <c r="D695" s="121"/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  <c r="R695" s="121"/>
      <c r="U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</row>
    <row r="696" spans="1:50">
      <c r="A696" s="121"/>
      <c r="B696" s="121"/>
      <c r="D696" s="121"/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  <c r="R696" s="121"/>
      <c r="U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</row>
    <row r="697" spans="1:50">
      <c r="A697" s="121"/>
      <c r="B697" s="121"/>
      <c r="D697" s="121"/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</row>
    <row r="698" spans="1:50">
      <c r="A698" s="121"/>
      <c r="B698" s="121"/>
      <c r="D698" s="121"/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</row>
    <row r="699" spans="1:50">
      <c r="A699" s="121"/>
      <c r="B699" s="121"/>
      <c r="D699" s="121"/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</row>
    <row r="700" spans="1:50">
      <c r="A700" s="121"/>
      <c r="B700" s="121"/>
      <c r="D700" s="121"/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</row>
    <row r="701" spans="1:50">
      <c r="A701" s="121"/>
      <c r="B701" s="121"/>
      <c r="D701" s="121"/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</row>
    <row r="702" spans="1:50">
      <c r="A702" s="121"/>
      <c r="B702" s="121"/>
      <c r="D702" s="121"/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</row>
    <row r="703" spans="1:50">
      <c r="A703" s="121"/>
      <c r="B703" s="121"/>
      <c r="D703" s="121"/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</row>
    <row r="704" spans="1:50">
      <c r="A704" s="121"/>
      <c r="B704" s="121"/>
      <c r="D704" s="121"/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</row>
    <row r="705" spans="1:50">
      <c r="A705" s="121"/>
      <c r="B705" s="121"/>
      <c r="D705" s="121"/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</row>
    <row r="706" spans="1:50">
      <c r="A706" s="121"/>
      <c r="B706" s="121"/>
      <c r="D706" s="121"/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</row>
    <row r="707" spans="1:50">
      <c r="A707" s="121"/>
      <c r="B707" s="121"/>
      <c r="D707" s="121"/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</row>
    <row r="708" spans="1:50">
      <c r="A708" s="121"/>
      <c r="B708" s="121"/>
      <c r="D708" s="121"/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</row>
    <row r="709" spans="1:50">
      <c r="A709" s="121"/>
      <c r="B709" s="121"/>
      <c r="D709" s="121"/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</row>
    <row r="710" spans="1:50">
      <c r="A710" s="121"/>
      <c r="B710" s="121"/>
      <c r="D710" s="121"/>
      <c r="J710" s="191"/>
      <c r="K710" s="191"/>
      <c r="L710" s="191"/>
      <c r="M710" s="191"/>
      <c r="N710" s="144"/>
      <c r="O710" s="191"/>
      <c r="P710" s="88"/>
      <c r="Q710" s="19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</row>
    <row r="711" spans="1:50" ht="13.5">
      <c r="A711" s="121"/>
      <c r="B711" s="121"/>
      <c r="D711" s="121"/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98" priority="10" operator="containsText" text="ERROR">
      <formula>NOT(ISERROR(SEARCH("ERROR",F38)))</formula>
    </cfRule>
  </conditionalFormatting>
  <conditionalFormatting sqref="J38">
    <cfRule type="containsText" dxfId="97" priority="9" operator="containsText" text="ERROR">
      <formula>NOT(ISERROR(SEARCH("ERROR",J38)))</formula>
    </cfRule>
  </conditionalFormatting>
  <conditionalFormatting sqref="T14">
    <cfRule type="containsText" dxfId="96" priority="8" operator="containsText" text="ERROR">
      <formula>NOT(ISERROR(SEARCH("ERROR",T14)))</formula>
    </cfRule>
  </conditionalFormatting>
  <conditionalFormatting sqref="O12:O18 O23 O29 O31:O35">
    <cfRule type="containsText" dxfId="95" priority="7" operator="containsText" text="ERROR">
      <formula>NOT(ISERROR(SEARCH("ERROR",O12)))</formula>
    </cfRule>
  </conditionalFormatting>
  <conditionalFormatting sqref="O36">
    <cfRule type="containsText" dxfId="94" priority="6" operator="containsText" text="ERROR">
      <formula>NOT(ISERROR(SEARCH("ERROR",O36)))</formula>
    </cfRule>
  </conditionalFormatting>
  <conditionalFormatting sqref="O9">
    <cfRule type="containsText" dxfId="93" priority="4" operator="containsText" text="ERROR">
      <formula>NOT(ISERROR(SEARCH("ERROR",O9)))</formula>
    </cfRule>
  </conditionalFormatting>
  <conditionalFormatting sqref="O19:O22">
    <cfRule type="containsText" dxfId="92" priority="3" operator="containsText" text="ERROR">
      <formula>NOT(ISERROR(SEARCH("ERROR",O19)))</formula>
    </cfRule>
  </conditionalFormatting>
  <conditionalFormatting sqref="O24:O28">
    <cfRule type="containsText" dxfId="91" priority="2" operator="containsText" text="ERROR">
      <formula>NOT(ISERROR(SEARCH("ERROR",O24)))</formula>
    </cfRule>
  </conditionalFormatting>
  <conditionalFormatting sqref="O30">
    <cfRule type="containsText" dxfId="90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A10" zoomScaleNormal="100" workbookViewId="0">
      <selection activeCell="E35" sqref="E35:E36"/>
    </sheetView>
  </sheetViews>
  <sheetFormatPr defaultColWidth="11.54296875" defaultRowHeight="10"/>
  <cols>
    <col min="1" max="1" width="5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177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93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93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93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93"/>
    </row>
    <row r="46" spans="1:65">
      <c r="E46" s="88"/>
      <c r="F46" s="128"/>
      <c r="G46" s="93"/>
      <c r="J46" s="221"/>
      <c r="K46" s="221"/>
      <c r="L46" s="221"/>
      <c r="M46" s="221"/>
      <c r="N46" s="144"/>
      <c r="O46" s="88"/>
      <c r="P46" s="128"/>
      <c r="Q46" s="93"/>
    </row>
    <row r="47" spans="1:65">
      <c r="E47" s="88"/>
      <c r="F47" s="128"/>
      <c r="G47" s="93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93"/>
      <c r="J48" s="221"/>
      <c r="K48" s="221"/>
      <c r="L48" s="221"/>
      <c r="M48" s="221"/>
      <c r="N48" s="144"/>
      <c r="O48" s="88"/>
      <c r="P48" s="128"/>
      <c r="Q48" s="56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</row>
    <row r="49" spans="1:50">
      <c r="E49" s="88"/>
      <c r="F49" s="128"/>
      <c r="G49" s="93"/>
      <c r="J49" s="221"/>
      <c r="K49" s="221"/>
      <c r="L49" s="221"/>
      <c r="M49" s="221"/>
      <c r="N49" s="144"/>
      <c r="O49" s="88"/>
      <c r="P49" s="128"/>
      <c r="Q49" s="56"/>
      <c r="R49" s="121"/>
      <c r="U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</row>
    <row r="50" spans="1:50">
      <c r="E50" s="88"/>
      <c r="F50" s="128"/>
      <c r="G50" s="93"/>
      <c r="J50" s="221"/>
      <c r="K50" s="221"/>
      <c r="L50" s="221"/>
      <c r="M50" s="221"/>
      <c r="N50" s="144"/>
      <c r="O50" s="88"/>
      <c r="P50" s="128"/>
      <c r="Q50" s="56"/>
      <c r="R50" s="121"/>
      <c r="U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</row>
    <row r="51" spans="1:50">
      <c r="E51" s="88"/>
      <c r="F51" s="128"/>
      <c r="G51" s="93"/>
      <c r="J51" s="221"/>
      <c r="K51" s="221"/>
      <c r="L51" s="221"/>
      <c r="M51" s="221"/>
      <c r="N51" s="144"/>
      <c r="O51" s="88"/>
      <c r="P51" s="128"/>
      <c r="Q51" s="56"/>
      <c r="R51" s="121"/>
      <c r="U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</row>
    <row r="52" spans="1:50">
      <c r="E52" s="88"/>
      <c r="F52" s="128"/>
      <c r="G52" s="93"/>
      <c r="J52" s="221"/>
      <c r="K52" s="221"/>
      <c r="L52" s="221"/>
      <c r="M52" s="221"/>
      <c r="N52" s="144"/>
      <c r="O52" s="88"/>
      <c r="P52" s="128"/>
      <c r="Q52" s="56"/>
      <c r="R52" s="121"/>
      <c r="U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</row>
    <row r="53" spans="1:50">
      <c r="E53" s="88"/>
      <c r="F53" s="128"/>
      <c r="G53" s="93"/>
      <c r="J53" s="221"/>
      <c r="K53" s="221"/>
      <c r="L53" s="221"/>
      <c r="M53" s="221"/>
      <c r="N53" s="144"/>
      <c r="O53" s="88"/>
      <c r="P53" s="128"/>
      <c r="Q53" s="56"/>
      <c r="R53" s="121"/>
      <c r="U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</row>
    <row r="54" spans="1:50">
      <c r="E54" s="88"/>
      <c r="F54" s="128"/>
      <c r="G54" s="93"/>
      <c r="J54" s="221"/>
      <c r="K54" s="221"/>
      <c r="L54" s="221"/>
      <c r="M54" s="221"/>
      <c r="N54" s="144"/>
      <c r="O54" s="88"/>
      <c r="P54" s="128"/>
      <c r="Q54" s="56"/>
      <c r="R54" s="121"/>
      <c r="U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</row>
    <row r="55" spans="1:50">
      <c r="E55" s="88"/>
      <c r="F55" s="128"/>
      <c r="G55" s="93"/>
      <c r="J55" s="221"/>
      <c r="K55" s="221"/>
      <c r="L55" s="221"/>
      <c r="M55" s="221"/>
      <c r="N55" s="144"/>
      <c r="O55" s="88"/>
      <c r="P55" s="128"/>
      <c r="Q55" s="56"/>
      <c r="R55" s="121"/>
      <c r="U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</row>
    <row r="56" spans="1:50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  <c r="R56" s="121"/>
      <c r="U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</row>
    <row r="57" spans="1:50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  <c r="R57" s="121"/>
      <c r="U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</row>
    <row r="58" spans="1:50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  <c r="R58" s="121"/>
      <c r="U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</row>
    <row r="59" spans="1:50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  <c r="R59" s="121"/>
      <c r="U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</row>
    <row r="60" spans="1:50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  <c r="R60" s="121"/>
      <c r="U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</row>
    <row r="61" spans="1:50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  <c r="R61" s="121"/>
      <c r="U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</row>
    <row r="62" spans="1:50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  <c r="R62" s="121"/>
      <c r="U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</row>
    <row r="63" spans="1:50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  <c r="R63" s="121"/>
      <c r="U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</row>
    <row r="64" spans="1:50">
      <c r="A64" s="121"/>
      <c r="B64" s="121"/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  <c r="R64" s="121"/>
      <c r="U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</row>
    <row r="65" spans="4:17" s="121" customFormat="1">
      <c r="D65" s="98"/>
      <c r="E65" s="88"/>
      <c r="F65" s="128"/>
      <c r="G65" s="56"/>
      <c r="H65" s="98"/>
      <c r="J65" s="221"/>
      <c r="K65" s="221"/>
      <c r="L65" s="221"/>
      <c r="M65" s="221"/>
      <c r="N65" s="144"/>
      <c r="O65" s="88"/>
      <c r="P65" s="128"/>
      <c r="Q65" s="56"/>
    </row>
    <row r="66" spans="4:17" s="121" customFormat="1">
      <c r="D66" s="98"/>
      <c r="E66" s="88"/>
      <c r="F66" s="128"/>
      <c r="G66" s="56"/>
      <c r="H66" s="98"/>
      <c r="J66" s="221"/>
      <c r="K66" s="221"/>
      <c r="L66" s="221"/>
      <c r="M66" s="221"/>
      <c r="N66" s="144"/>
      <c r="O66" s="88"/>
      <c r="P66" s="128"/>
      <c r="Q66" s="56"/>
    </row>
    <row r="67" spans="4:17" s="121" customFormat="1">
      <c r="D67" s="98"/>
      <c r="E67" s="88"/>
      <c r="F67" s="128"/>
      <c r="G67" s="56"/>
      <c r="H67" s="98"/>
      <c r="J67" s="221"/>
      <c r="K67" s="221"/>
      <c r="L67" s="221"/>
      <c r="M67" s="221"/>
      <c r="N67" s="144"/>
      <c r="O67" s="88"/>
      <c r="P67" s="128"/>
      <c r="Q67" s="56"/>
    </row>
    <row r="68" spans="4:17" s="121" customFormat="1">
      <c r="D68" s="98"/>
      <c r="E68" s="88"/>
      <c r="F68" s="128"/>
      <c r="G68" s="56"/>
      <c r="H68" s="98"/>
      <c r="J68" s="221"/>
      <c r="K68" s="221"/>
      <c r="L68" s="221"/>
      <c r="M68" s="221"/>
      <c r="N68" s="144"/>
      <c r="O68" s="88"/>
      <c r="P68" s="128"/>
      <c r="Q68" s="56"/>
    </row>
    <row r="69" spans="4:17" s="121" customFormat="1">
      <c r="D69" s="98"/>
      <c r="E69" s="88"/>
      <c r="F69" s="128"/>
      <c r="G69" s="56"/>
      <c r="H69" s="98"/>
      <c r="J69" s="221"/>
      <c r="K69" s="221"/>
      <c r="L69" s="221"/>
      <c r="M69" s="221"/>
      <c r="N69" s="144"/>
      <c r="O69" s="88"/>
      <c r="P69" s="128"/>
      <c r="Q69" s="56"/>
    </row>
    <row r="70" spans="4:17" s="121" customFormat="1">
      <c r="D70" s="98"/>
      <c r="E70" s="88"/>
      <c r="F70" s="128"/>
      <c r="G70" s="56"/>
      <c r="H70" s="98"/>
      <c r="J70" s="221"/>
      <c r="K70" s="221"/>
      <c r="L70" s="221"/>
      <c r="M70" s="221"/>
      <c r="N70" s="144"/>
      <c r="O70" s="88"/>
      <c r="P70" s="128"/>
      <c r="Q70" s="56"/>
    </row>
    <row r="71" spans="4:17" s="121" customFormat="1">
      <c r="D71" s="98"/>
      <c r="E71" s="88"/>
      <c r="F71" s="128"/>
      <c r="G71" s="56"/>
      <c r="H71" s="98"/>
      <c r="J71" s="221"/>
      <c r="K71" s="221"/>
      <c r="L71" s="221"/>
      <c r="M71" s="221"/>
      <c r="N71" s="144"/>
      <c r="O71" s="88"/>
      <c r="P71" s="128"/>
      <c r="Q71" s="56"/>
    </row>
    <row r="72" spans="4:17" s="121" customFormat="1">
      <c r="D72" s="98"/>
      <c r="E72" s="88"/>
      <c r="F72" s="128"/>
      <c r="G72" s="56"/>
      <c r="H72" s="98"/>
      <c r="J72" s="221"/>
      <c r="K72" s="221"/>
      <c r="L72" s="221"/>
      <c r="M72" s="221"/>
      <c r="N72" s="144"/>
      <c r="O72" s="88"/>
      <c r="P72" s="128"/>
      <c r="Q72" s="56"/>
    </row>
    <row r="73" spans="4:17" s="121" customFormat="1">
      <c r="D73" s="98"/>
      <c r="E73" s="88"/>
      <c r="F73" s="128"/>
      <c r="G73" s="56"/>
      <c r="H73" s="98"/>
      <c r="J73" s="221"/>
      <c r="K73" s="221"/>
      <c r="L73" s="221"/>
      <c r="M73" s="221"/>
      <c r="N73" s="144"/>
      <c r="O73" s="88"/>
      <c r="P73" s="128"/>
      <c r="Q73" s="56"/>
    </row>
    <row r="74" spans="4:17" s="121" customFormat="1">
      <c r="D74" s="98"/>
      <c r="E74" s="88"/>
      <c r="F74" s="128"/>
      <c r="G74" s="56"/>
      <c r="H74" s="98"/>
      <c r="J74" s="221"/>
      <c r="K74" s="221"/>
      <c r="L74" s="221"/>
      <c r="M74" s="221"/>
      <c r="N74" s="144"/>
      <c r="O74" s="88"/>
      <c r="P74" s="128"/>
      <c r="Q74" s="56"/>
    </row>
    <row r="75" spans="4:17" s="121" customFormat="1">
      <c r="D75" s="98"/>
      <c r="E75" s="88"/>
      <c r="F75" s="128"/>
      <c r="G75" s="56"/>
      <c r="H75" s="98"/>
      <c r="J75" s="221"/>
      <c r="K75" s="221"/>
      <c r="L75" s="221"/>
      <c r="M75" s="221"/>
      <c r="N75" s="144"/>
      <c r="O75" s="88"/>
      <c r="P75" s="128"/>
      <c r="Q75" s="56"/>
    </row>
    <row r="76" spans="4:17" s="121" customFormat="1">
      <c r="D76" s="98"/>
      <c r="E76" s="88"/>
      <c r="F76" s="128"/>
      <c r="G76" s="56"/>
      <c r="H76" s="98"/>
      <c r="J76" s="221"/>
      <c r="K76" s="221"/>
      <c r="L76" s="221"/>
      <c r="M76" s="221"/>
      <c r="N76" s="144"/>
      <c r="O76" s="88"/>
      <c r="P76" s="128"/>
      <c r="Q76" s="56"/>
    </row>
    <row r="77" spans="4:17" s="121" customFormat="1">
      <c r="D77" s="98"/>
      <c r="E77" s="88"/>
      <c r="F77" s="128"/>
      <c r="G77" s="56"/>
      <c r="H77" s="98"/>
      <c r="J77" s="221"/>
      <c r="K77" s="221"/>
      <c r="L77" s="221"/>
      <c r="M77" s="221"/>
      <c r="N77" s="144"/>
      <c r="O77" s="88"/>
      <c r="P77" s="128"/>
      <c r="Q77" s="56"/>
    </row>
    <row r="78" spans="4:17" s="121" customFormat="1">
      <c r="D78" s="98"/>
      <c r="E78" s="88"/>
      <c r="F78" s="128"/>
      <c r="G78" s="56"/>
      <c r="H78" s="98"/>
      <c r="J78" s="221"/>
      <c r="K78" s="221"/>
      <c r="L78" s="221"/>
      <c r="M78" s="221"/>
      <c r="N78" s="144"/>
      <c r="O78" s="88"/>
      <c r="P78" s="128"/>
      <c r="Q78" s="56"/>
    </row>
    <row r="79" spans="4:17" s="121" customFormat="1">
      <c r="D79" s="98"/>
      <c r="E79" s="88"/>
      <c r="F79" s="128"/>
      <c r="G79" s="56"/>
      <c r="H79" s="98"/>
      <c r="J79" s="221"/>
      <c r="K79" s="221"/>
      <c r="L79" s="221"/>
      <c r="M79" s="221"/>
      <c r="N79" s="144"/>
      <c r="O79" s="88"/>
      <c r="P79" s="128"/>
      <c r="Q79" s="56"/>
    </row>
    <row r="80" spans="4:17" s="121" customFormat="1">
      <c r="D80" s="98"/>
      <c r="E80" s="88"/>
      <c r="F80" s="128"/>
      <c r="G80" s="56"/>
      <c r="H80" s="98"/>
      <c r="J80" s="221"/>
      <c r="K80" s="221"/>
      <c r="L80" s="221"/>
      <c r="M80" s="221"/>
      <c r="N80" s="144"/>
      <c r="O80" s="88"/>
      <c r="P80" s="128"/>
      <c r="Q80" s="56"/>
    </row>
    <row r="81" spans="4:17" s="121" customFormat="1">
      <c r="D81" s="98"/>
      <c r="E81" s="88"/>
      <c r="F81" s="128"/>
      <c r="G81" s="56"/>
      <c r="H81" s="98"/>
      <c r="J81" s="221"/>
      <c r="K81" s="221"/>
      <c r="L81" s="221"/>
      <c r="M81" s="221"/>
      <c r="N81" s="144"/>
      <c r="O81" s="88"/>
      <c r="P81" s="128"/>
      <c r="Q81" s="56"/>
    </row>
    <row r="82" spans="4:17" s="121" customFormat="1">
      <c r="D82" s="98"/>
      <c r="E82" s="88"/>
      <c r="F82" s="128"/>
      <c r="G82" s="56"/>
      <c r="H82" s="98"/>
      <c r="J82" s="221"/>
      <c r="K82" s="221"/>
      <c r="L82" s="221"/>
      <c r="M82" s="221"/>
      <c r="N82" s="144"/>
      <c r="O82" s="88"/>
      <c r="P82" s="128"/>
      <c r="Q82" s="56"/>
    </row>
    <row r="83" spans="4:17" s="121" customFormat="1">
      <c r="D83" s="98"/>
      <c r="E83" s="88"/>
      <c r="F83" s="128"/>
      <c r="G83" s="56"/>
      <c r="H83" s="98"/>
      <c r="J83" s="221"/>
      <c r="K83" s="221"/>
      <c r="L83" s="221"/>
      <c r="M83" s="221"/>
      <c r="N83" s="144"/>
      <c r="O83" s="88"/>
      <c r="P83" s="128"/>
      <c r="Q83" s="56"/>
    </row>
    <row r="84" spans="4:17" s="121" customFormat="1">
      <c r="D84" s="98"/>
      <c r="E84" s="88"/>
      <c r="F84" s="128"/>
      <c r="G84" s="56"/>
      <c r="H84" s="98"/>
      <c r="J84" s="221"/>
      <c r="K84" s="221"/>
      <c r="L84" s="221"/>
      <c r="M84" s="221"/>
      <c r="N84" s="144"/>
      <c r="O84" s="88"/>
      <c r="P84" s="128"/>
      <c r="Q84" s="56"/>
    </row>
    <row r="85" spans="4:17" s="121" customFormat="1">
      <c r="D85" s="98"/>
      <c r="E85" s="88"/>
      <c r="F85" s="128"/>
      <c r="G85" s="56"/>
      <c r="H85" s="98"/>
      <c r="J85" s="221"/>
      <c r="K85" s="221"/>
      <c r="L85" s="221"/>
      <c r="M85" s="221"/>
      <c r="N85" s="144"/>
      <c r="O85" s="88"/>
      <c r="P85" s="128"/>
      <c r="Q85" s="56"/>
    </row>
    <row r="86" spans="4:17" s="121" customFormat="1">
      <c r="D86" s="98"/>
      <c r="E86" s="88"/>
      <c r="F86" s="128"/>
      <c r="G86" s="56"/>
      <c r="H86" s="98"/>
      <c r="J86" s="221"/>
      <c r="K86" s="221"/>
      <c r="L86" s="221"/>
      <c r="M86" s="221"/>
      <c r="N86" s="144"/>
      <c r="O86" s="88"/>
      <c r="P86" s="128"/>
      <c r="Q86" s="56"/>
    </row>
    <row r="87" spans="4:17" s="121" customFormat="1">
      <c r="D87" s="98"/>
      <c r="E87" s="88"/>
      <c r="F87" s="128"/>
      <c r="G87" s="56"/>
      <c r="H87" s="98"/>
      <c r="J87" s="221"/>
      <c r="K87" s="221"/>
      <c r="L87" s="221"/>
      <c r="M87" s="221"/>
      <c r="N87" s="144"/>
      <c r="O87" s="88"/>
      <c r="P87" s="128"/>
      <c r="Q87" s="56"/>
    </row>
    <row r="88" spans="4:17" s="121" customFormat="1">
      <c r="D88" s="98"/>
      <c r="E88" s="88"/>
      <c r="F88" s="128"/>
      <c r="G88" s="56"/>
      <c r="H88" s="98"/>
      <c r="J88" s="221"/>
      <c r="K88" s="221"/>
      <c r="L88" s="221"/>
      <c r="M88" s="221"/>
      <c r="N88" s="144"/>
      <c r="O88" s="88"/>
      <c r="P88" s="128"/>
      <c r="Q88" s="56"/>
    </row>
    <row r="89" spans="4:17" s="121" customFormat="1">
      <c r="D89" s="98"/>
      <c r="E89" s="88"/>
      <c r="F89" s="128"/>
      <c r="G89" s="56"/>
      <c r="H89" s="98"/>
      <c r="J89" s="221"/>
      <c r="K89" s="221"/>
      <c r="L89" s="221"/>
      <c r="M89" s="221"/>
      <c r="N89" s="144"/>
      <c r="O89" s="88"/>
      <c r="P89" s="128"/>
      <c r="Q89" s="56"/>
    </row>
    <row r="90" spans="4:17" s="121" customFormat="1">
      <c r="D90" s="98"/>
      <c r="E90" s="88"/>
      <c r="F90" s="128"/>
      <c r="G90" s="56"/>
      <c r="H90" s="98"/>
      <c r="J90" s="221"/>
      <c r="K90" s="221"/>
      <c r="L90" s="221"/>
      <c r="M90" s="221"/>
      <c r="N90" s="144"/>
      <c r="O90" s="88"/>
      <c r="P90" s="128"/>
      <c r="Q90" s="56"/>
    </row>
    <row r="91" spans="4:17" s="121" customFormat="1">
      <c r="D91" s="98"/>
      <c r="E91" s="88"/>
      <c r="F91" s="128"/>
      <c r="G91" s="56"/>
      <c r="H91" s="98"/>
      <c r="J91" s="221"/>
      <c r="K91" s="221"/>
      <c r="L91" s="221"/>
      <c r="M91" s="221"/>
      <c r="N91" s="144"/>
      <c r="O91" s="88"/>
      <c r="P91" s="128"/>
      <c r="Q91" s="56"/>
    </row>
    <row r="92" spans="4:17" s="121" customFormat="1">
      <c r="D92" s="98"/>
      <c r="E92" s="88"/>
      <c r="F92" s="128"/>
      <c r="G92" s="56"/>
      <c r="H92" s="98"/>
      <c r="J92" s="221"/>
      <c r="K92" s="221"/>
      <c r="L92" s="221"/>
      <c r="M92" s="221"/>
      <c r="N92" s="144"/>
      <c r="O92" s="88"/>
      <c r="P92" s="128"/>
      <c r="Q92" s="56"/>
    </row>
    <row r="93" spans="4:17" s="121" customFormat="1">
      <c r="D93" s="98"/>
      <c r="E93" s="88"/>
      <c r="F93" s="128"/>
      <c r="G93" s="56"/>
      <c r="H93" s="98"/>
      <c r="J93" s="221"/>
      <c r="K93" s="221"/>
      <c r="L93" s="221"/>
      <c r="M93" s="221"/>
      <c r="N93" s="144"/>
      <c r="O93" s="88"/>
      <c r="P93" s="128"/>
      <c r="Q93" s="56"/>
    </row>
    <row r="94" spans="4:17" s="121" customFormat="1">
      <c r="D94" s="98"/>
      <c r="E94" s="88"/>
      <c r="F94" s="128"/>
      <c r="G94" s="56"/>
      <c r="H94" s="98"/>
      <c r="J94" s="221"/>
      <c r="K94" s="221"/>
      <c r="L94" s="221"/>
      <c r="M94" s="221"/>
      <c r="N94" s="144"/>
      <c r="O94" s="88"/>
      <c r="P94" s="128"/>
      <c r="Q94" s="56"/>
    </row>
    <row r="95" spans="4:17" s="121" customFormat="1">
      <c r="D95" s="98"/>
      <c r="E95" s="88"/>
      <c r="F95" s="128"/>
      <c r="G95" s="56"/>
      <c r="H95" s="98"/>
      <c r="J95" s="221"/>
      <c r="K95" s="221"/>
      <c r="L95" s="221"/>
      <c r="M95" s="221"/>
      <c r="N95" s="144"/>
      <c r="O95" s="88"/>
      <c r="P95" s="128"/>
      <c r="Q95" s="56"/>
    </row>
    <row r="96" spans="4:17" s="121" customFormat="1">
      <c r="D96" s="98"/>
      <c r="E96" s="88"/>
      <c r="F96" s="128"/>
      <c r="G96" s="56"/>
      <c r="H96" s="98"/>
      <c r="J96" s="221"/>
      <c r="K96" s="221"/>
      <c r="L96" s="221"/>
      <c r="M96" s="221"/>
      <c r="N96" s="144"/>
      <c r="O96" s="88"/>
      <c r="P96" s="128"/>
      <c r="Q96" s="56"/>
    </row>
    <row r="97" spans="4:17" s="121" customFormat="1">
      <c r="D97" s="98"/>
      <c r="E97" s="88"/>
      <c r="F97" s="128"/>
      <c r="G97" s="56"/>
      <c r="H97" s="98"/>
      <c r="J97" s="221"/>
      <c r="K97" s="221"/>
      <c r="L97" s="221"/>
      <c r="M97" s="221"/>
      <c r="N97" s="144"/>
      <c r="O97" s="88"/>
      <c r="P97" s="128"/>
      <c r="Q97" s="56"/>
    </row>
    <row r="98" spans="4:17" s="121" customFormat="1">
      <c r="D98" s="98"/>
      <c r="E98" s="88"/>
      <c r="F98" s="128"/>
      <c r="G98" s="56"/>
      <c r="H98" s="98"/>
      <c r="J98" s="221"/>
      <c r="K98" s="221"/>
      <c r="L98" s="221"/>
      <c r="M98" s="221"/>
      <c r="N98" s="144"/>
      <c r="O98" s="88"/>
      <c r="P98" s="128"/>
      <c r="Q98" s="56"/>
    </row>
    <row r="99" spans="4:17" s="121" customFormat="1">
      <c r="D99" s="98"/>
      <c r="E99" s="88"/>
      <c r="F99" s="128"/>
      <c r="G99" s="56"/>
      <c r="H99" s="98"/>
      <c r="J99" s="221"/>
      <c r="K99" s="221"/>
      <c r="L99" s="221"/>
      <c r="M99" s="221"/>
      <c r="N99" s="144"/>
      <c r="O99" s="88"/>
      <c r="P99" s="128"/>
      <c r="Q99" s="56"/>
    </row>
    <row r="100" spans="4:17" s="121" customFormat="1">
      <c r="D100" s="98"/>
      <c r="E100" s="88"/>
      <c r="F100" s="128"/>
      <c r="G100" s="56"/>
      <c r="H100" s="98"/>
      <c r="J100" s="221"/>
      <c r="K100" s="221"/>
      <c r="L100" s="221"/>
      <c r="M100" s="221"/>
      <c r="N100" s="144"/>
      <c r="O100" s="88"/>
      <c r="P100" s="128"/>
      <c r="Q100" s="56"/>
    </row>
    <row r="101" spans="4:17" s="121" customFormat="1">
      <c r="D101" s="98"/>
      <c r="E101" s="88"/>
      <c r="F101" s="128"/>
      <c r="G101" s="56"/>
      <c r="H101" s="98"/>
      <c r="J101" s="221"/>
      <c r="K101" s="221"/>
      <c r="L101" s="221"/>
      <c r="M101" s="221"/>
      <c r="N101" s="144"/>
      <c r="O101" s="88"/>
      <c r="P101" s="128"/>
      <c r="Q101" s="56"/>
    </row>
    <row r="102" spans="4:17" s="121" customFormat="1">
      <c r="D102" s="98"/>
      <c r="E102" s="88"/>
      <c r="F102" s="128"/>
      <c r="G102" s="56"/>
      <c r="H102" s="98"/>
      <c r="J102" s="221"/>
      <c r="K102" s="221"/>
      <c r="L102" s="221"/>
      <c r="M102" s="221"/>
      <c r="N102" s="144"/>
      <c r="O102" s="88"/>
      <c r="P102" s="128"/>
      <c r="Q102" s="56"/>
    </row>
    <row r="103" spans="4:17" s="121" customFormat="1">
      <c r="D103" s="98"/>
      <c r="E103" s="88"/>
      <c r="F103" s="128"/>
      <c r="G103" s="56"/>
      <c r="H103" s="98"/>
      <c r="J103" s="221"/>
      <c r="K103" s="221"/>
      <c r="L103" s="221"/>
      <c r="M103" s="221"/>
      <c r="N103" s="144"/>
      <c r="O103" s="88"/>
      <c r="P103" s="128"/>
      <c r="Q103" s="56"/>
    </row>
    <row r="104" spans="4:17" s="121" customFormat="1">
      <c r="D104" s="98"/>
      <c r="E104" s="88"/>
      <c r="F104" s="128"/>
      <c r="G104" s="56"/>
      <c r="H104" s="98"/>
      <c r="J104" s="221"/>
      <c r="K104" s="221"/>
      <c r="L104" s="221"/>
      <c r="M104" s="221"/>
      <c r="N104" s="144"/>
      <c r="O104" s="88"/>
      <c r="P104" s="128"/>
      <c r="Q104" s="56"/>
    </row>
    <row r="105" spans="4:17" s="121" customFormat="1">
      <c r="D105" s="98"/>
      <c r="E105" s="88"/>
      <c r="F105" s="128"/>
      <c r="G105" s="56"/>
      <c r="H105" s="98"/>
      <c r="J105" s="221"/>
      <c r="K105" s="221"/>
      <c r="L105" s="221"/>
      <c r="M105" s="221"/>
      <c r="N105" s="144"/>
      <c r="O105" s="88"/>
      <c r="P105" s="128"/>
      <c r="Q105" s="56"/>
    </row>
    <row r="106" spans="4:17" s="121" customFormat="1">
      <c r="D106" s="98"/>
      <c r="E106" s="88"/>
      <c r="F106" s="128"/>
      <c r="G106" s="56"/>
      <c r="H106" s="98"/>
      <c r="J106" s="221"/>
      <c r="K106" s="221"/>
      <c r="L106" s="221"/>
      <c r="M106" s="221"/>
      <c r="N106" s="144"/>
      <c r="O106" s="88"/>
      <c r="P106" s="128"/>
      <c r="Q106" s="56"/>
    </row>
    <row r="107" spans="4:17" s="121" customFormat="1">
      <c r="D107" s="98"/>
      <c r="E107" s="88"/>
      <c r="F107" s="128"/>
      <c r="G107" s="56"/>
      <c r="H107" s="98"/>
      <c r="J107" s="221"/>
      <c r="K107" s="221"/>
      <c r="L107" s="221"/>
      <c r="M107" s="221"/>
      <c r="N107" s="144"/>
      <c r="O107" s="88"/>
      <c r="P107" s="128"/>
      <c r="Q107" s="56"/>
    </row>
    <row r="108" spans="4:17" s="121" customFormat="1">
      <c r="D108" s="98"/>
      <c r="E108" s="88"/>
      <c r="F108" s="128"/>
      <c r="G108" s="56"/>
      <c r="H108" s="98"/>
      <c r="J108" s="221"/>
      <c r="K108" s="221"/>
      <c r="L108" s="221"/>
      <c r="M108" s="221"/>
      <c r="N108" s="144"/>
      <c r="O108" s="88"/>
      <c r="P108" s="128"/>
      <c r="Q108" s="56"/>
    </row>
    <row r="109" spans="4:17" s="121" customFormat="1">
      <c r="D109" s="98"/>
      <c r="E109" s="88"/>
      <c r="F109" s="128"/>
      <c r="G109" s="56"/>
      <c r="H109" s="98"/>
      <c r="J109" s="221"/>
      <c r="K109" s="221"/>
      <c r="L109" s="221"/>
      <c r="M109" s="221"/>
      <c r="N109" s="144"/>
      <c r="O109" s="88"/>
      <c r="P109" s="128"/>
      <c r="Q109" s="56"/>
    </row>
    <row r="110" spans="4:17" s="121" customFormat="1">
      <c r="D110" s="98"/>
      <c r="E110" s="88"/>
      <c r="F110" s="128"/>
      <c r="G110" s="56"/>
      <c r="H110" s="98"/>
      <c r="J110" s="221"/>
      <c r="K110" s="221"/>
      <c r="L110" s="221"/>
      <c r="M110" s="221"/>
      <c r="N110" s="144"/>
      <c r="O110" s="88"/>
      <c r="P110" s="128"/>
      <c r="Q110" s="56"/>
    </row>
    <row r="111" spans="4:17" s="121" customFormat="1">
      <c r="D111" s="98"/>
      <c r="E111" s="88"/>
      <c r="F111" s="128"/>
      <c r="G111" s="56"/>
      <c r="H111" s="98"/>
      <c r="J111" s="221"/>
      <c r="K111" s="221"/>
      <c r="L111" s="221"/>
      <c r="M111" s="221"/>
      <c r="N111" s="144"/>
      <c r="O111" s="88"/>
      <c r="P111" s="128"/>
      <c r="Q111" s="56"/>
    </row>
    <row r="112" spans="4:17" s="121" customFormat="1">
      <c r="D112" s="98"/>
      <c r="E112" s="88"/>
      <c r="F112" s="128"/>
      <c r="G112" s="56"/>
      <c r="H112" s="98"/>
      <c r="J112" s="221"/>
      <c r="K112" s="221"/>
      <c r="L112" s="221"/>
      <c r="M112" s="221"/>
      <c r="N112" s="144"/>
      <c r="O112" s="88"/>
      <c r="P112" s="128"/>
      <c r="Q112" s="56"/>
    </row>
    <row r="113" spans="4:17" s="121" customFormat="1">
      <c r="D113" s="98"/>
      <c r="E113" s="88"/>
      <c r="F113" s="128"/>
      <c r="G113" s="56"/>
      <c r="H113" s="98"/>
      <c r="J113" s="221"/>
      <c r="K113" s="221"/>
      <c r="L113" s="221"/>
      <c r="M113" s="221"/>
      <c r="N113" s="144"/>
      <c r="O113" s="88"/>
      <c r="P113" s="128"/>
      <c r="Q113" s="56"/>
    </row>
    <row r="114" spans="4:17" s="121" customFormat="1">
      <c r="D114" s="98"/>
      <c r="E114" s="88"/>
      <c r="F114" s="128"/>
      <c r="G114" s="56"/>
      <c r="H114" s="98"/>
      <c r="J114" s="221"/>
      <c r="K114" s="221"/>
      <c r="L114" s="221"/>
      <c r="M114" s="221"/>
      <c r="N114" s="144"/>
      <c r="O114" s="88"/>
      <c r="P114" s="128"/>
      <c r="Q114" s="56"/>
    </row>
    <row r="115" spans="4:17" s="121" customFormat="1">
      <c r="D115" s="98"/>
      <c r="E115" s="88"/>
      <c r="F115" s="128"/>
      <c r="G115" s="56"/>
      <c r="H115" s="98"/>
      <c r="J115" s="221"/>
      <c r="K115" s="221"/>
      <c r="L115" s="221"/>
      <c r="M115" s="221"/>
      <c r="N115" s="144"/>
      <c r="O115" s="88"/>
      <c r="P115" s="128"/>
      <c r="Q115" s="56"/>
    </row>
    <row r="116" spans="4:17" s="121" customFormat="1">
      <c r="D116" s="98"/>
      <c r="E116" s="88"/>
      <c r="F116" s="128"/>
      <c r="G116" s="56"/>
      <c r="H116" s="98"/>
      <c r="J116" s="221"/>
      <c r="K116" s="221"/>
      <c r="L116" s="221"/>
      <c r="M116" s="221"/>
      <c r="N116" s="144"/>
      <c r="O116" s="88"/>
      <c r="P116" s="128"/>
      <c r="Q116" s="56"/>
    </row>
    <row r="117" spans="4:17" s="121" customFormat="1">
      <c r="D117" s="98"/>
      <c r="E117" s="88"/>
      <c r="F117" s="128"/>
      <c r="G117" s="56"/>
      <c r="H117" s="98"/>
      <c r="J117" s="221"/>
      <c r="K117" s="221"/>
      <c r="L117" s="221"/>
      <c r="M117" s="221"/>
      <c r="N117" s="144"/>
      <c r="O117" s="88"/>
      <c r="P117" s="128"/>
      <c r="Q117" s="56"/>
    </row>
    <row r="118" spans="4:17" s="121" customFormat="1">
      <c r="D118" s="98"/>
      <c r="E118" s="88"/>
      <c r="F118" s="128"/>
      <c r="G118" s="56"/>
      <c r="H118" s="98"/>
      <c r="J118" s="221"/>
      <c r="K118" s="221"/>
      <c r="L118" s="221"/>
      <c r="M118" s="221"/>
      <c r="N118" s="144"/>
      <c r="O118" s="88"/>
      <c r="P118" s="128"/>
      <c r="Q118" s="56"/>
    </row>
    <row r="119" spans="4:17" s="121" customFormat="1">
      <c r="D119" s="98"/>
      <c r="E119" s="88"/>
      <c r="F119" s="128"/>
      <c r="G119" s="56"/>
      <c r="H119" s="98"/>
      <c r="J119" s="221"/>
      <c r="K119" s="221"/>
      <c r="L119" s="221"/>
      <c r="M119" s="221"/>
      <c r="N119" s="144"/>
      <c r="O119" s="88"/>
      <c r="P119" s="128"/>
      <c r="Q119" s="56"/>
    </row>
    <row r="120" spans="4:17" s="121" customFormat="1">
      <c r="D120" s="98"/>
      <c r="E120" s="88"/>
      <c r="F120" s="128"/>
      <c r="G120" s="56"/>
      <c r="H120" s="98"/>
      <c r="J120" s="221"/>
      <c r="K120" s="221"/>
      <c r="L120" s="221"/>
      <c r="M120" s="221"/>
      <c r="N120" s="144"/>
      <c r="O120" s="88"/>
      <c r="P120" s="128"/>
      <c r="Q120" s="56"/>
    </row>
    <row r="121" spans="4:17" s="121" customFormat="1">
      <c r="D121" s="98"/>
      <c r="E121" s="88"/>
      <c r="F121" s="128"/>
      <c r="G121" s="56"/>
      <c r="H121" s="98"/>
      <c r="J121" s="221"/>
      <c r="K121" s="221"/>
      <c r="L121" s="221"/>
      <c r="M121" s="221"/>
      <c r="N121" s="144"/>
      <c r="O121" s="88"/>
      <c r="P121" s="128"/>
      <c r="Q121" s="56"/>
    </row>
    <row r="122" spans="4:17" s="121" customFormat="1">
      <c r="D122" s="98"/>
      <c r="E122" s="88"/>
      <c r="F122" s="128"/>
      <c r="G122" s="56"/>
      <c r="H122" s="98"/>
      <c r="J122" s="221"/>
      <c r="K122" s="221"/>
      <c r="L122" s="221"/>
      <c r="M122" s="221"/>
      <c r="N122" s="144"/>
      <c r="O122" s="88"/>
      <c r="P122" s="128"/>
      <c r="Q122" s="56"/>
    </row>
    <row r="123" spans="4:17" s="121" customFormat="1">
      <c r="D123" s="98"/>
      <c r="E123" s="88"/>
      <c r="F123" s="128"/>
      <c r="G123" s="56"/>
      <c r="H123" s="98"/>
      <c r="J123" s="221"/>
      <c r="K123" s="221"/>
      <c r="L123" s="221"/>
      <c r="M123" s="221"/>
      <c r="N123" s="144"/>
      <c r="O123" s="88"/>
      <c r="P123" s="128"/>
      <c r="Q123" s="56"/>
    </row>
    <row r="124" spans="4:17" s="121" customFormat="1">
      <c r="D124" s="98"/>
      <c r="E124" s="88"/>
      <c r="F124" s="128"/>
      <c r="G124" s="56"/>
      <c r="H124" s="98"/>
      <c r="J124" s="221"/>
      <c r="K124" s="221"/>
      <c r="L124" s="221"/>
      <c r="M124" s="221"/>
      <c r="N124" s="144"/>
      <c r="O124" s="88"/>
      <c r="P124" s="128"/>
      <c r="Q124" s="56"/>
    </row>
    <row r="125" spans="4:17" s="121" customFormat="1">
      <c r="D125" s="98"/>
      <c r="E125" s="88"/>
      <c r="F125" s="128"/>
      <c r="G125" s="56"/>
      <c r="H125" s="98"/>
      <c r="J125" s="221"/>
      <c r="K125" s="221"/>
      <c r="L125" s="221"/>
      <c r="M125" s="221"/>
      <c r="N125" s="144"/>
      <c r="O125" s="88"/>
      <c r="P125" s="128"/>
      <c r="Q125" s="56"/>
    </row>
    <row r="126" spans="4:17" s="121" customFormat="1">
      <c r="D126" s="98"/>
      <c r="E126" s="88"/>
      <c r="F126" s="128"/>
      <c r="G126" s="56"/>
      <c r="H126" s="98"/>
      <c r="J126" s="221"/>
      <c r="K126" s="221"/>
      <c r="L126" s="221"/>
      <c r="M126" s="221"/>
      <c r="N126" s="144"/>
      <c r="O126" s="88"/>
      <c r="P126" s="128"/>
      <c r="Q126" s="56"/>
    </row>
    <row r="127" spans="4:17" s="121" customFormat="1">
      <c r="D127" s="98"/>
      <c r="E127" s="88"/>
      <c r="F127" s="128"/>
      <c r="G127" s="56"/>
      <c r="H127" s="98"/>
      <c r="J127" s="221"/>
      <c r="K127" s="221"/>
      <c r="L127" s="221"/>
      <c r="M127" s="221"/>
      <c r="N127" s="144"/>
      <c r="O127" s="88"/>
      <c r="P127" s="128"/>
      <c r="Q127" s="56"/>
    </row>
    <row r="128" spans="4:17" s="121" customFormat="1">
      <c r="D128" s="98"/>
      <c r="E128" s="88"/>
      <c r="F128" s="128"/>
      <c r="G128" s="56"/>
      <c r="H128" s="98"/>
      <c r="J128" s="221"/>
      <c r="K128" s="221"/>
      <c r="L128" s="221"/>
      <c r="M128" s="221"/>
      <c r="N128" s="144"/>
      <c r="O128" s="88"/>
      <c r="P128" s="128"/>
      <c r="Q128" s="56"/>
    </row>
    <row r="129" spans="4:17" s="121" customFormat="1">
      <c r="D129" s="98"/>
      <c r="E129" s="88"/>
      <c r="F129" s="128"/>
      <c r="G129" s="56"/>
      <c r="H129" s="98"/>
      <c r="J129" s="221"/>
      <c r="K129" s="221"/>
      <c r="L129" s="221"/>
      <c r="M129" s="221"/>
      <c r="N129" s="144"/>
      <c r="O129" s="88"/>
      <c r="P129" s="128"/>
      <c r="Q129" s="56"/>
    </row>
    <row r="130" spans="4:17" s="121" customFormat="1">
      <c r="D130" s="98"/>
      <c r="E130" s="88"/>
      <c r="F130" s="128"/>
      <c r="G130" s="56"/>
      <c r="H130" s="98"/>
      <c r="J130" s="221"/>
      <c r="K130" s="221"/>
      <c r="L130" s="221"/>
      <c r="M130" s="221"/>
      <c r="N130" s="144"/>
      <c r="O130" s="88"/>
      <c r="P130" s="128"/>
      <c r="Q130" s="56"/>
    </row>
    <row r="131" spans="4:17" s="121" customFormat="1">
      <c r="D131" s="98"/>
      <c r="E131" s="88"/>
      <c r="F131" s="128"/>
      <c r="G131" s="56"/>
      <c r="H131" s="98"/>
      <c r="J131" s="221"/>
      <c r="K131" s="221"/>
      <c r="L131" s="221"/>
      <c r="M131" s="221"/>
      <c r="N131" s="144"/>
      <c r="O131" s="88"/>
      <c r="P131" s="128"/>
      <c r="Q131" s="56"/>
    </row>
    <row r="132" spans="4:17" s="121" customFormat="1">
      <c r="D132" s="98"/>
      <c r="E132" s="88"/>
      <c r="F132" s="128"/>
      <c r="G132" s="56"/>
      <c r="H132" s="98"/>
      <c r="J132" s="221"/>
      <c r="K132" s="221"/>
      <c r="L132" s="221"/>
      <c r="M132" s="221"/>
      <c r="N132" s="144"/>
      <c r="O132" s="88"/>
      <c r="P132" s="128"/>
      <c r="Q132" s="56"/>
    </row>
    <row r="133" spans="4:17" s="121" customFormat="1">
      <c r="D133" s="98"/>
      <c r="E133" s="88"/>
      <c r="F133" s="128"/>
      <c r="G133" s="56"/>
      <c r="H133" s="98"/>
      <c r="J133" s="221"/>
      <c r="K133" s="221"/>
      <c r="L133" s="221"/>
      <c r="M133" s="221"/>
      <c r="N133" s="144"/>
      <c r="O133" s="88"/>
      <c r="P133" s="128"/>
      <c r="Q133" s="56"/>
    </row>
    <row r="134" spans="4:17" s="121" customFormat="1">
      <c r="D134" s="98"/>
      <c r="E134" s="88"/>
      <c r="F134" s="128"/>
      <c r="G134" s="56"/>
      <c r="H134" s="98"/>
      <c r="J134" s="221"/>
      <c r="K134" s="221"/>
      <c r="L134" s="221"/>
      <c r="M134" s="221"/>
      <c r="N134" s="144"/>
      <c r="O134" s="88"/>
      <c r="P134" s="128"/>
      <c r="Q134" s="56"/>
    </row>
    <row r="135" spans="4:17" s="121" customFormat="1">
      <c r="D135" s="98"/>
      <c r="E135" s="88"/>
      <c r="F135" s="128"/>
      <c r="G135" s="56"/>
      <c r="H135" s="98"/>
      <c r="J135" s="221"/>
      <c r="K135" s="221"/>
      <c r="L135" s="221"/>
      <c r="M135" s="221"/>
      <c r="N135" s="144"/>
      <c r="O135" s="88"/>
      <c r="P135" s="128"/>
      <c r="Q135" s="56"/>
    </row>
    <row r="136" spans="4:17" s="121" customFormat="1">
      <c r="D136" s="98"/>
      <c r="E136" s="88"/>
      <c r="F136" s="128"/>
      <c r="G136" s="56"/>
      <c r="H136" s="98"/>
      <c r="J136" s="221"/>
      <c r="K136" s="221"/>
      <c r="L136" s="221"/>
      <c r="M136" s="221"/>
      <c r="N136" s="144"/>
      <c r="O136" s="88"/>
      <c r="P136" s="128"/>
      <c r="Q136" s="56"/>
    </row>
    <row r="137" spans="4:17" s="121" customFormat="1">
      <c r="D137" s="98"/>
      <c r="E137" s="88"/>
      <c r="F137" s="128"/>
      <c r="G137" s="56"/>
      <c r="H137" s="98"/>
      <c r="J137" s="221"/>
      <c r="K137" s="221"/>
      <c r="L137" s="221"/>
      <c r="M137" s="221"/>
      <c r="N137" s="144"/>
      <c r="O137" s="88"/>
      <c r="P137" s="128"/>
      <c r="Q137" s="56"/>
    </row>
    <row r="138" spans="4:17" s="121" customFormat="1">
      <c r="D138" s="98"/>
      <c r="E138" s="88"/>
      <c r="F138" s="128"/>
      <c r="G138" s="56"/>
      <c r="H138" s="98"/>
      <c r="J138" s="221"/>
      <c r="K138" s="221"/>
      <c r="L138" s="221"/>
      <c r="M138" s="221"/>
      <c r="N138" s="144"/>
      <c r="O138" s="88"/>
      <c r="P138" s="128"/>
      <c r="Q138" s="56"/>
    </row>
    <row r="139" spans="4:17" s="121" customFormat="1">
      <c r="D139" s="98"/>
      <c r="E139" s="88"/>
      <c r="F139" s="128"/>
      <c r="G139" s="56"/>
      <c r="H139" s="98"/>
      <c r="J139" s="221"/>
      <c r="K139" s="221"/>
      <c r="L139" s="221"/>
      <c r="M139" s="221"/>
      <c r="N139" s="144"/>
      <c r="O139" s="88"/>
      <c r="P139" s="128"/>
      <c r="Q139" s="56"/>
    </row>
    <row r="140" spans="4:17" s="121" customFormat="1">
      <c r="D140" s="98"/>
      <c r="E140" s="88"/>
      <c r="F140" s="128"/>
      <c r="G140" s="56"/>
      <c r="H140" s="98"/>
      <c r="J140" s="221"/>
      <c r="K140" s="221"/>
      <c r="L140" s="221"/>
      <c r="M140" s="221"/>
      <c r="N140" s="144"/>
      <c r="O140" s="88"/>
      <c r="P140" s="128"/>
      <c r="Q140" s="56"/>
    </row>
    <row r="141" spans="4:17" s="121" customFormat="1">
      <c r="D141" s="98"/>
      <c r="E141" s="88"/>
      <c r="F141" s="128"/>
      <c r="G141" s="56"/>
      <c r="H141" s="98"/>
      <c r="J141" s="221"/>
      <c r="K141" s="221"/>
      <c r="L141" s="221"/>
      <c r="M141" s="221"/>
      <c r="N141" s="144"/>
      <c r="O141" s="88"/>
      <c r="P141" s="128"/>
      <c r="Q141" s="56"/>
    </row>
    <row r="142" spans="4:17" s="121" customFormat="1">
      <c r="D142" s="98"/>
      <c r="E142" s="88"/>
      <c r="F142" s="128"/>
      <c r="G142" s="56"/>
      <c r="H142" s="98"/>
      <c r="J142" s="221"/>
      <c r="K142" s="221"/>
      <c r="L142" s="221"/>
      <c r="M142" s="221"/>
      <c r="N142" s="144"/>
      <c r="O142" s="88"/>
      <c r="P142" s="128"/>
      <c r="Q142" s="56"/>
    </row>
    <row r="143" spans="4:17" s="121" customFormat="1">
      <c r="D143" s="98"/>
      <c r="E143" s="88"/>
      <c r="F143" s="128"/>
      <c r="G143" s="56"/>
      <c r="H143" s="98"/>
      <c r="J143" s="221"/>
      <c r="K143" s="221"/>
      <c r="L143" s="221"/>
      <c r="M143" s="221"/>
      <c r="N143" s="144"/>
      <c r="O143" s="88"/>
      <c r="P143" s="128"/>
      <c r="Q143" s="56"/>
    </row>
    <row r="144" spans="4:17" s="121" customFormat="1">
      <c r="D144" s="98"/>
      <c r="E144" s="88"/>
      <c r="F144" s="128"/>
      <c r="G144" s="56"/>
      <c r="H144" s="98"/>
      <c r="J144" s="221"/>
      <c r="K144" s="221"/>
      <c r="L144" s="221"/>
      <c r="M144" s="221"/>
      <c r="N144" s="144"/>
      <c r="O144" s="88"/>
      <c r="P144" s="128"/>
      <c r="Q144" s="56"/>
    </row>
    <row r="145" spans="4:17" s="121" customFormat="1">
      <c r="D145" s="98"/>
      <c r="E145" s="88"/>
      <c r="F145" s="128"/>
      <c r="G145" s="56"/>
      <c r="H145" s="98"/>
      <c r="J145" s="221"/>
      <c r="K145" s="221"/>
      <c r="L145" s="221"/>
      <c r="M145" s="221"/>
      <c r="N145" s="144"/>
      <c r="O145" s="88"/>
      <c r="P145" s="128"/>
      <c r="Q145" s="56"/>
    </row>
    <row r="146" spans="4:17" s="121" customFormat="1">
      <c r="D146" s="98"/>
      <c r="E146" s="88"/>
      <c r="F146" s="128"/>
      <c r="G146" s="56"/>
      <c r="H146" s="98"/>
      <c r="J146" s="221"/>
      <c r="K146" s="221"/>
      <c r="L146" s="221"/>
      <c r="M146" s="221"/>
      <c r="N146" s="144"/>
      <c r="O146" s="88"/>
      <c r="P146" s="128"/>
      <c r="Q146" s="56"/>
    </row>
    <row r="147" spans="4:17" s="121" customFormat="1">
      <c r="D147" s="98"/>
      <c r="E147" s="88"/>
      <c r="F147" s="128"/>
      <c r="G147" s="56"/>
      <c r="H147" s="98"/>
      <c r="J147" s="221"/>
      <c r="K147" s="221"/>
      <c r="L147" s="221"/>
      <c r="M147" s="221"/>
      <c r="N147" s="144"/>
      <c r="O147" s="88"/>
      <c r="P147" s="128"/>
      <c r="Q147" s="56"/>
    </row>
    <row r="148" spans="4:17" s="121" customFormat="1">
      <c r="D148" s="98"/>
      <c r="E148" s="88"/>
      <c r="F148" s="128"/>
      <c r="G148" s="56"/>
      <c r="H148" s="98"/>
      <c r="J148" s="221"/>
      <c r="K148" s="221"/>
      <c r="L148" s="221"/>
      <c r="M148" s="221"/>
      <c r="N148" s="144"/>
      <c r="O148" s="88"/>
      <c r="P148" s="128"/>
      <c r="Q148" s="56"/>
    </row>
    <row r="149" spans="4:17" s="121" customFormat="1">
      <c r="D149" s="98"/>
      <c r="E149" s="88"/>
      <c r="F149" s="128"/>
      <c r="G149" s="56"/>
      <c r="H149" s="98"/>
      <c r="J149" s="221"/>
      <c r="K149" s="221"/>
      <c r="L149" s="221"/>
      <c r="M149" s="221"/>
      <c r="N149" s="144"/>
      <c r="O149" s="88"/>
      <c r="P149" s="128"/>
      <c r="Q149" s="56"/>
    </row>
    <row r="150" spans="4:17" s="121" customFormat="1">
      <c r="D150" s="98"/>
      <c r="E150" s="88"/>
      <c r="F150" s="128"/>
      <c r="G150" s="56"/>
      <c r="H150" s="98"/>
      <c r="J150" s="221"/>
      <c r="K150" s="221"/>
      <c r="L150" s="221"/>
      <c r="M150" s="221"/>
      <c r="N150" s="144"/>
      <c r="O150" s="88"/>
      <c r="P150" s="128"/>
      <c r="Q150" s="56"/>
    </row>
    <row r="151" spans="4:17" s="121" customFormat="1">
      <c r="D151" s="98"/>
      <c r="E151" s="88"/>
      <c r="F151" s="128"/>
      <c r="G151" s="56"/>
      <c r="H151" s="98"/>
      <c r="J151" s="221"/>
      <c r="K151" s="221"/>
      <c r="L151" s="221"/>
      <c r="M151" s="221"/>
      <c r="N151" s="144"/>
      <c r="O151" s="88"/>
      <c r="P151" s="128"/>
      <c r="Q151" s="56"/>
    </row>
    <row r="152" spans="4:17" s="121" customFormat="1">
      <c r="D152" s="98"/>
      <c r="E152" s="88"/>
      <c r="F152" s="128"/>
      <c r="G152" s="56"/>
      <c r="H152" s="98"/>
      <c r="J152" s="221"/>
      <c r="K152" s="221"/>
      <c r="L152" s="221"/>
      <c r="M152" s="221"/>
      <c r="N152" s="144"/>
      <c r="O152" s="88"/>
      <c r="P152" s="128"/>
      <c r="Q152" s="56"/>
    </row>
    <row r="153" spans="4:17" s="121" customFormat="1">
      <c r="D153" s="98"/>
      <c r="E153" s="88"/>
      <c r="F153" s="128"/>
      <c r="G153" s="56"/>
      <c r="H153" s="98"/>
      <c r="J153" s="221"/>
      <c r="K153" s="221"/>
      <c r="L153" s="221"/>
      <c r="M153" s="221"/>
      <c r="N153" s="144"/>
      <c r="O153" s="88"/>
      <c r="P153" s="128"/>
      <c r="Q153" s="56"/>
    </row>
    <row r="154" spans="4:17" s="121" customFormat="1">
      <c r="D154" s="98"/>
      <c r="E154" s="88"/>
      <c r="F154" s="128"/>
      <c r="G154" s="56"/>
      <c r="H154" s="98"/>
      <c r="J154" s="221"/>
      <c r="K154" s="221"/>
      <c r="L154" s="221"/>
      <c r="M154" s="221"/>
      <c r="N154" s="144"/>
      <c r="O154" s="88"/>
      <c r="P154" s="128"/>
      <c r="Q154" s="56"/>
    </row>
    <row r="155" spans="4:17" s="121" customFormat="1">
      <c r="D155" s="98"/>
      <c r="E155" s="88"/>
      <c r="F155" s="128"/>
      <c r="G155" s="56"/>
      <c r="H155" s="98"/>
      <c r="J155" s="221"/>
      <c r="K155" s="221"/>
      <c r="L155" s="221"/>
      <c r="M155" s="221"/>
      <c r="N155" s="144"/>
      <c r="O155" s="88"/>
      <c r="P155" s="128"/>
      <c r="Q155" s="56"/>
    </row>
    <row r="156" spans="4:17" s="121" customFormat="1">
      <c r="D156" s="98"/>
      <c r="E156" s="88"/>
      <c r="F156" s="128"/>
      <c r="G156" s="56"/>
      <c r="H156" s="98"/>
      <c r="J156" s="221"/>
      <c r="K156" s="221"/>
      <c r="L156" s="221"/>
      <c r="M156" s="221"/>
      <c r="N156" s="144"/>
      <c r="O156" s="88"/>
      <c r="P156" s="128"/>
      <c r="Q156" s="56"/>
    </row>
    <row r="157" spans="4:17" s="121" customFormat="1">
      <c r="D157" s="98"/>
      <c r="E157" s="88"/>
      <c r="F157" s="128"/>
      <c r="G157" s="56"/>
      <c r="H157" s="98"/>
      <c r="J157" s="221"/>
      <c r="K157" s="221"/>
      <c r="L157" s="221"/>
      <c r="M157" s="221"/>
      <c r="N157" s="144"/>
      <c r="O157" s="88"/>
      <c r="P157" s="128"/>
      <c r="Q157" s="56"/>
    </row>
    <row r="158" spans="4:17" s="121" customFormat="1">
      <c r="D158" s="98"/>
      <c r="E158" s="88"/>
      <c r="F158" s="128"/>
      <c r="G158" s="56"/>
      <c r="H158" s="98"/>
      <c r="J158" s="221"/>
      <c r="K158" s="221"/>
      <c r="L158" s="221"/>
      <c r="M158" s="221"/>
      <c r="N158" s="144"/>
      <c r="O158" s="88"/>
      <c r="P158" s="128"/>
      <c r="Q158" s="56"/>
    </row>
    <row r="159" spans="4:17" s="121" customFormat="1">
      <c r="D159" s="98"/>
      <c r="E159" s="88"/>
      <c r="F159" s="128"/>
      <c r="G159" s="56"/>
      <c r="H159" s="98"/>
      <c r="J159" s="221"/>
      <c r="K159" s="221"/>
      <c r="L159" s="221"/>
      <c r="M159" s="221"/>
      <c r="N159" s="144"/>
      <c r="O159" s="88"/>
      <c r="P159" s="128"/>
      <c r="Q159" s="56"/>
    </row>
    <row r="160" spans="4:17" s="121" customFormat="1">
      <c r="D160" s="98"/>
      <c r="E160" s="88"/>
      <c r="F160" s="128"/>
      <c r="G160" s="56"/>
      <c r="H160" s="98"/>
      <c r="J160" s="221"/>
      <c r="K160" s="221"/>
      <c r="L160" s="221"/>
      <c r="M160" s="221"/>
      <c r="N160" s="144"/>
      <c r="O160" s="88"/>
      <c r="P160" s="128"/>
      <c r="Q160" s="56"/>
    </row>
    <row r="161" spans="4:17" s="121" customFormat="1">
      <c r="D161" s="98"/>
      <c r="E161" s="88"/>
      <c r="F161" s="128"/>
      <c r="G161" s="56"/>
      <c r="H161" s="98"/>
      <c r="J161" s="221"/>
      <c r="K161" s="221"/>
      <c r="L161" s="221"/>
      <c r="M161" s="221"/>
      <c r="N161" s="144"/>
      <c r="O161" s="88"/>
      <c r="P161" s="128"/>
      <c r="Q161" s="56"/>
    </row>
    <row r="162" spans="4:17" s="121" customFormat="1">
      <c r="D162" s="98"/>
      <c r="E162" s="88"/>
      <c r="F162" s="128"/>
      <c r="G162" s="56"/>
      <c r="H162" s="98"/>
      <c r="J162" s="221"/>
      <c r="K162" s="221"/>
      <c r="L162" s="221"/>
      <c r="M162" s="221"/>
      <c r="N162" s="144"/>
      <c r="O162" s="88"/>
      <c r="P162" s="128"/>
      <c r="Q162" s="56"/>
    </row>
    <row r="163" spans="4:17" s="121" customFormat="1">
      <c r="D163" s="98"/>
      <c r="E163" s="88"/>
      <c r="F163" s="128"/>
      <c r="G163" s="56"/>
      <c r="H163" s="98"/>
      <c r="J163" s="221"/>
      <c r="K163" s="221"/>
      <c r="L163" s="221"/>
      <c r="M163" s="221"/>
      <c r="N163" s="144"/>
      <c r="O163" s="88"/>
      <c r="P163" s="128"/>
      <c r="Q163" s="56"/>
    </row>
    <row r="164" spans="4:17" s="121" customFormat="1">
      <c r="D164" s="98"/>
      <c r="E164" s="88"/>
      <c r="F164" s="128"/>
      <c r="G164" s="56"/>
      <c r="H164" s="98"/>
      <c r="J164" s="221"/>
      <c r="K164" s="221"/>
      <c r="L164" s="221"/>
      <c r="M164" s="221"/>
      <c r="N164" s="144"/>
      <c r="O164" s="88"/>
      <c r="P164" s="128"/>
      <c r="Q164" s="56"/>
    </row>
    <row r="165" spans="4:17" s="121" customFormat="1">
      <c r="D165" s="98"/>
      <c r="E165" s="88"/>
      <c r="F165" s="128"/>
      <c r="G165" s="56"/>
      <c r="H165" s="98"/>
      <c r="J165" s="221"/>
      <c r="K165" s="221"/>
      <c r="L165" s="221"/>
      <c r="M165" s="221"/>
      <c r="N165" s="144"/>
      <c r="O165" s="88"/>
      <c r="P165" s="128"/>
      <c r="Q165" s="56"/>
    </row>
    <row r="166" spans="4:17" s="121" customFormat="1">
      <c r="D166" s="98"/>
      <c r="E166" s="88"/>
      <c r="F166" s="128"/>
      <c r="G166" s="56"/>
      <c r="H166" s="98"/>
      <c r="J166" s="221"/>
      <c r="K166" s="221"/>
      <c r="L166" s="221"/>
      <c r="M166" s="221"/>
      <c r="N166" s="144"/>
      <c r="O166" s="88"/>
      <c r="P166" s="128"/>
      <c r="Q166" s="56"/>
    </row>
    <row r="167" spans="4:17" s="121" customFormat="1">
      <c r="D167" s="98"/>
      <c r="E167" s="88"/>
      <c r="F167" s="128"/>
      <c r="G167" s="56"/>
      <c r="H167" s="98"/>
      <c r="J167" s="221"/>
      <c r="K167" s="221"/>
      <c r="L167" s="221"/>
      <c r="M167" s="221"/>
      <c r="N167" s="144"/>
      <c r="O167" s="88"/>
      <c r="P167" s="128"/>
      <c r="Q167" s="56"/>
    </row>
    <row r="168" spans="4:17" s="121" customFormat="1">
      <c r="D168" s="98"/>
      <c r="E168" s="88"/>
      <c r="F168" s="128"/>
      <c r="G168" s="56"/>
      <c r="H168" s="98"/>
      <c r="J168" s="221"/>
      <c r="K168" s="221"/>
      <c r="L168" s="221"/>
      <c r="M168" s="221"/>
      <c r="N168" s="144"/>
      <c r="O168" s="88"/>
      <c r="P168" s="128"/>
      <c r="Q168" s="56"/>
    </row>
    <row r="169" spans="4:17" s="121" customFormat="1">
      <c r="D169" s="98"/>
      <c r="E169" s="88"/>
      <c r="F169" s="128"/>
      <c r="G169" s="56"/>
      <c r="H169" s="98"/>
      <c r="J169" s="221"/>
      <c r="K169" s="221"/>
      <c r="L169" s="221"/>
      <c r="M169" s="221"/>
      <c r="N169" s="144"/>
      <c r="O169" s="88"/>
      <c r="P169" s="128"/>
      <c r="Q169" s="56"/>
    </row>
    <row r="170" spans="4:17" s="121" customFormat="1">
      <c r="D170" s="98"/>
      <c r="E170" s="88"/>
      <c r="F170" s="128"/>
      <c r="G170" s="56"/>
      <c r="H170" s="98"/>
      <c r="J170" s="221"/>
      <c r="K170" s="221"/>
      <c r="L170" s="221"/>
      <c r="M170" s="221"/>
      <c r="N170" s="144"/>
      <c r="O170" s="88"/>
      <c r="P170" s="128"/>
      <c r="Q170" s="56"/>
    </row>
    <row r="171" spans="4:17" s="121" customFormat="1">
      <c r="D171" s="98"/>
      <c r="E171" s="88"/>
      <c r="F171" s="128"/>
      <c r="G171" s="56"/>
      <c r="H171" s="98"/>
      <c r="J171" s="221"/>
      <c r="K171" s="221"/>
      <c r="L171" s="221"/>
      <c r="M171" s="221"/>
      <c r="N171" s="144"/>
      <c r="O171" s="88"/>
      <c r="P171" s="128"/>
      <c r="Q171" s="56"/>
    </row>
    <row r="172" spans="4:17" s="121" customFormat="1">
      <c r="D172" s="98"/>
      <c r="E172" s="88"/>
      <c r="F172" s="128"/>
      <c r="G172" s="56"/>
      <c r="H172" s="98"/>
      <c r="J172" s="221"/>
      <c r="K172" s="221"/>
      <c r="L172" s="221"/>
      <c r="M172" s="221"/>
      <c r="N172" s="144"/>
      <c r="O172" s="88"/>
      <c r="P172" s="128"/>
      <c r="Q172" s="56"/>
    </row>
    <row r="173" spans="4:17" s="121" customFormat="1">
      <c r="D173" s="98"/>
      <c r="E173" s="88"/>
      <c r="F173" s="128"/>
      <c r="G173" s="56"/>
      <c r="H173" s="98"/>
      <c r="J173" s="221"/>
      <c r="K173" s="221"/>
      <c r="L173" s="221"/>
      <c r="M173" s="221"/>
      <c r="N173" s="144"/>
      <c r="O173" s="88"/>
      <c r="P173" s="128"/>
      <c r="Q173" s="56"/>
    </row>
    <row r="174" spans="4:17" s="121" customFormat="1">
      <c r="D174" s="98"/>
      <c r="E174" s="88"/>
      <c r="F174" s="128"/>
      <c r="G174" s="56"/>
      <c r="H174" s="98"/>
      <c r="J174" s="221"/>
      <c r="K174" s="221"/>
      <c r="L174" s="221"/>
      <c r="M174" s="221"/>
      <c r="N174" s="144"/>
      <c r="O174" s="88"/>
      <c r="P174" s="128"/>
      <c r="Q174" s="56"/>
    </row>
    <row r="175" spans="4:17" s="121" customFormat="1">
      <c r="D175" s="98"/>
      <c r="E175" s="88"/>
      <c r="F175" s="128"/>
      <c r="G175" s="56"/>
      <c r="H175" s="98"/>
      <c r="J175" s="221"/>
      <c r="K175" s="221"/>
      <c r="L175" s="221"/>
      <c r="M175" s="221"/>
      <c r="N175" s="144"/>
      <c r="O175" s="88"/>
      <c r="P175" s="128"/>
      <c r="Q175" s="56"/>
    </row>
    <row r="176" spans="4:17" s="121" customFormat="1">
      <c r="D176" s="98"/>
      <c r="E176" s="88"/>
      <c r="F176" s="128"/>
      <c r="G176" s="56"/>
      <c r="H176" s="98"/>
      <c r="J176" s="221"/>
      <c r="K176" s="221"/>
      <c r="L176" s="221"/>
      <c r="M176" s="221"/>
      <c r="N176" s="144"/>
      <c r="O176" s="88"/>
      <c r="P176" s="128"/>
      <c r="Q176" s="56"/>
    </row>
    <row r="177" spans="4:17" s="121" customFormat="1">
      <c r="D177" s="98"/>
      <c r="E177" s="88"/>
      <c r="F177" s="128"/>
      <c r="G177" s="56"/>
      <c r="H177" s="98"/>
      <c r="J177" s="221"/>
      <c r="K177" s="221"/>
      <c r="L177" s="221"/>
      <c r="M177" s="221"/>
      <c r="N177" s="144"/>
      <c r="O177" s="88"/>
      <c r="P177" s="128"/>
      <c r="Q177" s="56"/>
    </row>
    <row r="178" spans="4:17" s="121" customFormat="1">
      <c r="D178" s="98"/>
      <c r="E178" s="88"/>
      <c r="F178" s="128"/>
      <c r="G178" s="56"/>
      <c r="H178" s="98"/>
      <c r="J178" s="221"/>
      <c r="K178" s="221"/>
      <c r="L178" s="221"/>
      <c r="M178" s="221"/>
      <c r="N178" s="144"/>
      <c r="O178" s="88"/>
      <c r="P178" s="128"/>
      <c r="Q178" s="56"/>
    </row>
    <row r="179" spans="4:17" s="121" customFormat="1">
      <c r="D179" s="98"/>
      <c r="E179" s="88"/>
      <c r="F179" s="128"/>
      <c r="G179" s="56"/>
      <c r="H179" s="98"/>
      <c r="J179" s="221"/>
      <c r="K179" s="221"/>
      <c r="L179" s="221"/>
      <c r="M179" s="221"/>
      <c r="N179" s="144"/>
      <c r="O179" s="88"/>
      <c r="P179" s="128"/>
      <c r="Q179" s="56"/>
    </row>
    <row r="180" spans="4:17" s="121" customFormat="1">
      <c r="D180" s="98"/>
      <c r="E180" s="88"/>
      <c r="F180" s="128"/>
      <c r="G180" s="56"/>
      <c r="H180" s="98"/>
      <c r="J180" s="221"/>
      <c r="K180" s="221"/>
      <c r="L180" s="221"/>
      <c r="M180" s="221"/>
      <c r="N180" s="144"/>
      <c r="O180" s="88"/>
      <c r="P180" s="128"/>
      <c r="Q180" s="56"/>
    </row>
    <row r="181" spans="4:17" s="121" customFormat="1">
      <c r="D181" s="98"/>
      <c r="E181" s="88"/>
      <c r="F181" s="128"/>
      <c r="G181" s="56"/>
      <c r="H181" s="98"/>
      <c r="J181" s="221"/>
      <c r="K181" s="221"/>
      <c r="L181" s="221"/>
      <c r="M181" s="221"/>
      <c r="N181" s="144"/>
      <c r="O181" s="88"/>
      <c r="P181" s="128"/>
      <c r="Q181" s="56"/>
    </row>
    <row r="182" spans="4:17" s="121" customFormat="1">
      <c r="D182" s="98"/>
      <c r="E182" s="88"/>
      <c r="F182" s="128"/>
      <c r="G182" s="56"/>
      <c r="H182" s="98"/>
      <c r="J182" s="221"/>
      <c r="K182" s="221"/>
      <c r="L182" s="221"/>
      <c r="M182" s="221"/>
      <c r="N182" s="144"/>
      <c r="O182" s="88"/>
      <c r="P182" s="128"/>
      <c r="Q182" s="56"/>
    </row>
    <row r="183" spans="4:17" s="121" customFormat="1">
      <c r="D183" s="98"/>
      <c r="E183" s="88"/>
      <c r="F183" s="128"/>
      <c r="G183" s="56"/>
      <c r="H183" s="98"/>
      <c r="J183" s="221"/>
      <c r="K183" s="221"/>
      <c r="L183" s="221"/>
      <c r="M183" s="221"/>
      <c r="N183" s="144"/>
      <c r="O183" s="88"/>
      <c r="P183" s="128"/>
      <c r="Q183" s="56"/>
    </row>
    <row r="184" spans="4:17" s="121" customFormat="1">
      <c r="D184" s="98"/>
      <c r="E184" s="88"/>
      <c r="F184" s="128"/>
      <c r="G184" s="56"/>
      <c r="H184" s="98"/>
      <c r="J184" s="221"/>
      <c r="K184" s="221"/>
      <c r="L184" s="221"/>
      <c r="M184" s="221"/>
      <c r="N184" s="144"/>
      <c r="O184" s="88"/>
      <c r="P184" s="128"/>
      <c r="Q184" s="56"/>
    </row>
    <row r="185" spans="4:17" s="121" customFormat="1">
      <c r="D185" s="98"/>
      <c r="E185" s="88"/>
      <c r="F185" s="128"/>
      <c r="G185" s="56"/>
      <c r="H185" s="98"/>
      <c r="J185" s="221"/>
      <c r="K185" s="221"/>
      <c r="L185" s="221"/>
      <c r="M185" s="221"/>
      <c r="N185" s="144"/>
      <c r="O185" s="88"/>
      <c r="P185" s="128"/>
      <c r="Q185" s="56"/>
    </row>
    <row r="186" spans="4:17" s="121" customFormat="1">
      <c r="D186" s="98"/>
      <c r="E186" s="88"/>
      <c r="F186" s="128"/>
      <c r="G186" s="56"/>
      <c r="H186" s="98"/>
      <c r="J186" s="221"/>
      <c r="K186" s="221"/>
      <c r="L186" s="221"/>
      <c r="M186" s="221"/>
      <c r="N186" s="144"/>
      <c r="O186" s="88"/>
      <c r="P186" s="128"/>
      <c r="Q186" s="56"/>
    </row>
    <row r="187" spans="4:17" s="121" customFormat="1">
      <c r="D187" s="98"/>
      <c r="E187" s="88"/>
      <c r="F187" s="128"/>
      <c r="G187" s="56"/>
      <c r="H187" s="98"/>
      <c r="J187" s="221"/>
      <c r="K187" s="221"/>
      <c r="L187" s="221"/>
      <c r="M187" s="221"/>
      <c r="N187" s="144"/>
      <c r="O187" s="88"/>
      <c r="P187" s="128"/>
      <c r="Q187" s="56"/>
    </row>
    <row r="188" spans="4:17" s="121" customFormat="1">
      <c r="D188" s="98"/>
      <c r="E188" s="88"/>
      <c r="F188" s="128"/>
      <c r="G188" s="56"/>
      <c r="H188" s="98"/>
      <c r="J188" s="221"/>
      <c r="K188" s="221"/>
      <c r="L188" s="221"/>
      <c r="M188" s="221"/>
      <c r="N188" s="144"/>
      <c r="O188" s="88"/>
      <c r="P188" s="128"/>
      <c r="Q188" s="56"/>
    </row>
    <row r="189" spans="4:17" s="121" customFormat="1">
      <c r="D189" s="98"/>
      <c r="E189" s="88"/>
      <c r="F189" s="128"/>
      <c r="G189" s="56"/>
      <c r="H189" s="98"/>
      <c r="J189" s="221"/>
      <c r="K189" s="221"/>
      <c r="L189" s="221"/>
      <c r="M189" s="221"/>
      <c r="N189" s="144"/>
      <c r="O189" s="88"/>
      <c r="P189" s="128"/>
      <c r="Q189" s="56"/>
    </row>
    <row r="190" spans="4:17" s="121" customFormat="1">
      <c r="D190" s="98"/>
      <c r="E190" s="88"/>
      <c r="F190" s="128"/>
      <c r="G190" s="56"/>
      <c r="H190" s="98"/>
      <c r="J190" s="221"/>
      <c r="K190" s="221"/>
      <c r="L190" s="221"/>
      <c r="M190" s="221"/>
      <c r="N190" s="144"/>
      <c r="O190" s="88"/>
      <c r="P190" s="128"/>
      <c r="Q190" s="56"/>
    </row>
    <row r="191" spans="4:17" s="121" customFormat="1">
      <c r="D191" s="98"/>
      <c r="E191" s="88"/>
      <c r="F191" s="128"/>
      <c r="G191" s="56"/>
      <c r="H191" s="98"/>
      <c r="J191" s="221"/>
      <c r="K191" s="221"/>
      <c r="L191" s="221"/>
      <c r="M191" s="221"/>
      <c r="N191" s="144"/>
      <c r="O191" s="88"/>
      <c r="P191" s="128"/>
      <c r="Q191" s="56"/>
    </row>
    <row r="192" spans="4:17" s="121" customFormat="1">
      <c r="D192" s="98"/>
      <c r="E192" s="88"/>
      <c r="F192" s="128"/>
      <c r="G192" s="56"/>
      <c r="H192" s="98"/>
      <c r="J192" s="221"/>
      <c r="K192" s="221"/>
      <c r="L192" s="221"/>
      <c r="M192" s="221"/>
      <c r="N192" s="144"/>
      <c r="O192" s="88"/>
      <c r="P192" s="128"/>
      <c r="Q192" s="56"/>
    </row>
    <row r="193" spans="4:17" s="121" customFormat="1">
      <c r="D193" s="98"/>
      <c r="E193" s="88"/>
      <c r="F193" s="128"/>
      <c r="G193" s="56"/>
      <c r="H193" s="98"/>
      <c r="J193" s="221"/>
      <c r="K193" s="221"/>
      <c r="L193" s="221"/>
      <c r="M193" s="221"/>
      <c r="N193" s="144"/>
      <c r="O193" s="88"/>
      <c r="P193" s="128"/>
      <c r="Q193" s="56"/>
    </row>
    <row r="194" spans="4:17" s="121" customFormat="1">
      <c r="D194" s="98"/>
      <c r="E194" s="88"/>
      <c r="F194" s="128"/>
      <c r="G194" s="56"/>
      <c r="H194" s="98"/>
      <c r="J194" s="221"/>
      <c r="K194" s="221"/>
      <c r="L194" s="221"/>
      <c r="M194" s="221"/>
      <c r="N194" s="144"/>
      <c r="O194" s="88"/>
      <c r="P194" s="128"/>
      <c r="Q194" s="56"/>
    </row>
    <row r="195" spans="4:17" s="121" customFormat="1">
      <c r="D195" s="98"/>
      <c r="E195" s="88"/>
      <c r="F195" s="128"/>
      <c r="G195" s="56"/>
      <c r="H195" s="98"/>
      <c r="J195" s="221"/>
      <c r="K195" s="221"/>
      <c r="L195" s="221"/>
      <c r="M195" s="221"/>
      <c r="N195" s="144"/>
      <c r="O195" s="88"/>
      <c r="P195" s="128"/>
      <c r="Q195" s="56"/>
    </row>
    <row r="196" spans="4:17" s="121" customFormat="1">
      <c r="D196" s="98"/>
      <c r="E196" s="88"/>
      <c r="F196" s="128"/>
      <c r="G196" s="56"/>
      <c r="H196" s="98"/>
      <c r="J196" s="221"/>
      <c r="K196" s="221"/>
      <c r="L196" s="221"/>
      <c r="M196" s="221"/>
      <c r="N196" s="144"/>
      <c r="O196" s="88"/>
      <c r="P196" s="128"/>
      <c r="Q196" s="56"/>
    </row>
    <row r="197" spans="4:17" s="121" customFormat="1">
      <c r="D197" s="98"/>
      <c r="E197" s="88"/>
      <c r="F197" s="128"/>
      <c r="G197" s="56"/>
      <c r="H197" s="98"/>
      <c r="J197" s="221"/>
      <c r="K197" s="221"/>
      <c r="L197" s="221"/>
      <c r="M197" s="221"/>
      <c r="N197" s="144"/>
      <c r="O197" s="88"/>
      <c r="P197" s="128"/>
      <c r="Q197" s="56"/>
    </row>
    <row r="198" spans="4:17" s="121" customFormat="1">
      <c r="D198" s="98"/>
      <c r="E198" s="88"/>
      <c r="F198" s="128"/>
      <c r="G198" s="56"/>
      <c r="H198" s="98"/>
      <c r="J198" s="221"/>
      <c r="K198" s="221"/>
      <c r="L198" s="221"/>
      <c r="M198" s="221"/>
      <c r="N198" s="144"/>
      <c r="O198" s="88"/>
      <c r="P198" s="128"/>
      <c r="Q198" s="56"/>
    </row>
    <row r="199" spans="4:17" s="121" customFormat="1">
      <c r="D199" s="98"/>
      <c r="E199" s="88"/>
      <c r="F199" s="128"/>
      <c r="G199" s="56"/>
      <c r="H199" s="98"/>
      <c r="J199" s="221"/>
      <c r="K199" s="221"/>
      <c r="L199" s="221"/>
      <c r="M199" s="221"/>
      <c r="N199" s="144"/>
      <c r="O199" s="88"/>
      <c r="P199" s="128"/>
      <c r="Q199" s="56"/>
    </row>
    <row r="200" spans="4:17" s="121" customFormat="1">
      <c r="D200" s="98"/>
      <c r="E200" s="88"/>
      <c r="F200" s="128"/>
      <c r="G200" s="56"/>
      <c r="H200" s="98"/>
      <c r="J200" s="221"/>
      <c r="K200" s="221"/>
      <c r="L200" s="221"/>
      <c r="M200" s="221"/>
      <c r="N200" s="144"/>
      <c r="O200" s="88"/>
      <c r="P200" s="128"/>
      <c r="Q200" s="56"/>
    </row>
    <row r="201" spans="4:17" s="121" customFormat="1">
      <c r="D201" s="98"/>
      <c r="E201" s="88"/>
      <c r="F201" s="128"/>
      <c r="G201" s="56"/>
      <c r="H201" s="98"/>
      <c r="J201" s="221"/>
      <c r="K201" s="221"/>
      <c r="L201" s="221"/>
      <c r="M201" s="221"/>
      <c r="N201" s="144"/>
      <c r="O201" s="88"/>
      <c r="P201" s="128"/>
      <c r="Q201" s="56"/>
    </row>
    <row r="202" spans="4:17" s="121" customFormat="1">
      <c r="D202" s="98"/>
      <c r="E202" s="88"/>
      <c r="F202" s="128"/>
      <c r="G202" s="56"/>
      <c r="H202" s="98"/>
      <c r="J202" s="221"/>
      <c r="K202" s="221"/>
      <c r="L202" s="221"/>
      <c r="M202" s="221"/>
      <c r="N202" s="144"/>
      <c r="O202" s="88"/>
      <c r="P202" s="128"/>
      <c r="Q202" s="56"/>
    </row>
    <row r="203" spans="4:17" s="121" customFormat="1">
      <c r="D203" s="98"/>
      <c r="E203" s="88"/>
      <c r="F203" s="128"/>
      <c r="G203" s="56"/>
      <c r="H203" s="98"/>
      <c r="J203" s="221"/>
      <c r="K203" s="221"/>
      <c r="L203" s="221"/>
      <c r="M203" s="221"/>
      <c r="N203" s="144"/>
      <c r="O203" s="88"/>
      <c r="P203" s="128"/>
      <c r="Q203" s="56"/>
    </row>
    <row r="204" spans="4:17" s="121" customFormat="1">
      <c r="D204" s="98"/>
      <c r="E204" s="88"/>
      <c r="F204" s="128"/>
      <c r="G204" s="56"/>
      <c r="H204" s="98"/>
      <c r="J204" s="221"/>
      <c r="K204" s="221"/>
      <c r="L204" s="221"/>
      <c r="M204" s="221"/>
      <c r="N204" s="144"/>
      <c r="O204" s="88"/>
      <c r="P204" s="128"/>
      <c r="Q204" s="56"/>
    </row>
    <row r="205" spans="4:17" s="121" customFormat="1">
      <c r="D205" s="98"/>
      <c r="E205" s="88"/>
      <c r="F205" s="128"/>
      <c r="G205" s="56"/>
      <c r="H205" s="98"/>
      <c r="J205" s="221"/>
      <c r="K205" s="221"/>
      <c r="L205" s="221"/>
      <c r="M205" s="221"/>
      <c r="N205" s="144"/>
      <c r="O205" s="88"/>
      <c r="P205" s="128"/>
      <c r="Q205" s="56"/>
    </row>
    <row r="206" spans="4:17" s="121" customFormat="1">
      <c r="D206" s="98"/>
      <c r="E206" s="88"/>
      <c r="F206" s="128"/>
      <c r="G206" s="56"/>
      <c r="H206" s="98"/>
      <c r="J206" s="221"/>
      <c r="K206" s="221"/>
      <c r="L206" s="221"/>
      <c r="M206" s="221"/>
      <c r="N206" s="144"/>
      <c r="O206" s="88"/>
      <c r="P206" s="128"/>
      <c r="Q206" s="56"/>
    </row>
    <row r="207" spans="4:17" s="121" customFormat="1">
      <c r="D207" s="98"/>
      <c r="E207" s="88"/>
      <c r="F207" s="128"/>
      <c r="G207" s="56"/>
      <c r="H207" s="98"/>
      <c r="J207" s="221"/>
      <c r="K207" s="221"/>
      <c r="L207" s="221"/>
      <c r="M207" s="221"/>
      <c r="N207" s="144"/>
      <c r="O207" s="88"/>
      <c r="P207" s="128"/>
      <c r="Q207" s="56"/>
    </row>
    <row r="208" spans="4:17" s="121" customFormat="1">
      <c r="D208" s="98"/>
      <c r="E208" s="88"/>
      <c r="F208" s="128"/>
      <c r="G208" s="56"/>
      <c r="H208" s="98"/>
      <c r="J208" s="221"/>
      <c r="K208" s="221"/>
      <c r="L208" s="221"/>
      <c r="M208" s="221"/>
      <c r="N208" s="144"/>
      <c r="O208" s="88"/>
      <c r="P208" s="128"/>
      <c r="Q208" s="56"/>
    </row>
    <row r="209" spans="4:17" s="121" customFormat="1">
      <c r="D209" s="98"/>
      <c r="E209" s="88"/>
      <c r="F209" s="128"/>
      <c r="G209" s="56"/>
      <c r="H209" s="98"/>
      <c r="J209" s="221"/>
      <c r="K209" s="221"/>
      <c r="L209" s="221"/>
      <c r="M209" s="221"/>
      <c r="N209" s="144"/>
      <c r="O209" s="88"/>
      <c r="P209" s="128"/>
      <c r="Q209" s="56"/>
    </row>
    <row r="210" spans="4:17" s="121" customFormat="1">
      <c r="D210" s="98"/>
      <c r="E210" s="88"/>
      <c r="F210" s="128"/>
      <c r="G210" s="56"/>
      <c r="H210" s="98"/>
      <c r="J210" s="221"/>
      <c r="K210" s="221"/>
      <c r="L210" s="221"/>
      <c r="M210" s="221"/>
      <c r="N210" s="144"/>
      <c r="O210" s="88"/>
      <c r="P210" s="128"/>
      <c r="Q210" s="56"/>
    </row>
    <row r="211" spans="4:17" s="121" customFormat="1">
      <c r="D211" s="98"/>
      <c r="E211" s="88"/>
      <c r="F211" s="128"/>
      <c r="G211" s="56"/>
      <c r="H211" s="98"/>
      <c r="J211" s="221"/>
      <c r="K211" s="221"/>
      <c r="L211" s="221"/>
      <c r="M211" s="221"/>
      <c r="N211" s="144"/>
      <c r="O211" s="88"/>
      <c r="P211" s="128"/>
      <c r="Q211" s="56"/>
    </row>
    <row r="212" spans="4:17" s="121" customFormat="1">
      <c r="D212" s="98"/>
      <c r="E212" s="88"/>
      <c r="F212" s="128"/>
      <c r="G212" s="56"/>
      <c r="H212" s="98"/>
      <c r="J212" s="221"/>
      <c r="K212" s="221"/>
      <c r="L212" s="221"/>
      <c r="M212" s="221"/>
      <c r="N212" s="144"/>
      <c r="O212" s="88"/>
      <c r="P212" s="128"/>
      <c r="Q212" s="56"/>
    </row>
    <row r="213" spans="4:17" s="121" customFormat="1">
      <c r="D213" s="98"/>
      <c r="E213" s="88"/>
      <c r="F213" s="128"/>
      <c r="G213" s="56"/>
      <c r="H213" s="98"/>
      <c r="J213" s="221"/>
      <c r="K213" s="221"/>
      <c r="L213" s="221"/>
      <c r="M213" s="221"/>
      <c r="N213" s="144"/>
      <c r="O213" s="88"/>
      <c r="P213" s="128"/>
      <c r="Q213" s="56"/>
    </row>
    <row r="214" spans="4:17" s="121" customFormat="1">
      <c r="D214" s="98"/>
      <c r="E214" s="88"/>
      <c r="F214" s="128"/>
      <c r="G214" s="56"/>
      <c r="H214" s="98"/>
      <c r="J214" s="221"/>
      <c r="K214" s="221"/>
      <c r="L214" s="221"/>
      <c r="M214" s="221"/>
      <c r="N214" s="144"/>
      <c r="O214" s="88"/>
      <c r="P214" s="128"/>
      <c r="Q214" s="56"/>
    </row>
    <row r="215" spans="4:17" s="121" customFormat="1">
      <c r="D215" s="98"/>
      <c r="E215" s="88"/>
      <c r="F215" s="128"/>
      <c r="G215" s="56"/>
      <c r="H215" s="98"/>
      <c r="J215" s="221"/>
      <c r="K215" s="221"/>
      <c r="L215" s="221"/>
      <c r="M215" s="221"/>
      <c r="N215" s="144"/>
      <c r="O215" s="88"/>
      <c r="P215" s="128"/>
      <c r="Q215" s="56"/>
    </row>
    <row r="216" spans="4:17" s="121" customFormat="1">
      <c r="D216" s="98"/>
      <c r="E216" s="88"/>
      <c r="F216" s="128"/>
      <c r="G216" s="56"/>
      <c r="H216" s="98"/>
      <c r="J216" s="221"/>
      <c r="K216" s="221"/>
      <c r="L216" s="221"/>
      <c r="M216" s="221"/>
      <c r="N216" s="144"/>
      <c r="O216" s="88"/>
      <c r="P216" s="128"/>
      <c r="Q216" s="56"/>
    </row>
    <row r="217" spans="4:17" s="121" customFormat="1">
      <c r="D217" s="98"/>
      <c r="E217" s="88"/>
      <c r="F217" s="128"/>
      <c r="G217" s="56"/>
      <c r="H217" s="98"/>
      <c r="J217" s="221"/>
      <c r="K217" s="221"/>
      <c r="L217" s="221"/>
      <c r="M217" s="221"/>
      <c r="N217" s="144"/>
      <c r="O217" s="88"/>
      <c r="P217" s="128"/>
      <c r="Q217" s="56"/>
    </row>
    <row r="218" spans="4:17" s="121" customFormat="1">
      <c r="D218" s="98"/>
      <c r="E218" s="88"/>
      <c r="F218" s="128"/>
      <c r="G218" s="56"/>
      <c r="H218" s="98"/>
      <c r="J218" s="221"/>
      <c r="K218" s="221"/>
      <c r="L218" s="221"/>
      <c r="M218" s="221"/>
      <c r="N218" s="144"/>
      <c r="O218" s="88"/>
      <c r="P218" s="128"/>
      <c r="Q218" s="56"/>
    </row>
    <row r="219" spans="4:17" s="121" customFormat="1">
      <c r="D219" s="98"/>
      <c r="E219" s="88"/>
      <c r="F219" s="128"/>
      <c r="G219" s="56"/>
      <c r="H219" s="98"/>
      <c r="J219" s="221"/>
      <c r="K219" s="221"/>
      <c r="L219" s="221"/>
      <c r="M219" s="221"/>
      <c r="N219" s="144"/>
      <c r="O219" s="88"/>
      <c r="P219" s="128"/>
      <c r="Q219" s="56"/>
    </row>
    <row r="220" spans="4:17" s="121" customFormat="1">
      <c r="D220" s="98"/>
      <c r="E220" s="88"/>
      <c r="F220" s="128"/>
      <c r="G220" s="56"/>
      <c r="H220" s="98"/>
      <c r="J220" s="221"/>
      <c r="K220" s="221"/>
      <c r="L220" s="221"/>
      <c r="M220" s="221"/>
      <c r="N220" s="144"/>
      <c r="O220" s="88"/>
      <c r="P220" s="128"/>
      <c r="Q220" s="56"/>
    </row>
    <row r="221" spans="4:17" s="121" customFormat="1">
      <c r="D221" s="98"/>
      <c r="E221" s="88"/>
      <c r="F221" s="128"/>
      <c r="G221" s="56"/>
      <c r="H221" s="98"/>
      <c r="J221" s="221"/>
      <c r="K221" s="221"/>
      <c r="L221" s="221"/>
      <c r="M221" s="221"/>
      <c r="N221" s="144"/>
      <c r="O221" s="88"/>
      <c r="P221" s="128"/>
      <c r="Q221" s="56"/>
    </row>
    <row r="222" spans="4:17" s="121" customFormat="1">
      <c r="D222" s="98"/>
      <c r="E222" s="88"/>
      <c r="F222" s="128"/>
      <c r="G222" s="56"/>
      <c r="H222" s="98"/>
      <c r="J222" s="221"/>
      <c r="K222" s="221"/>
      <c r="L222" s="221"/>
      <c r="M222" s="221"/>
      <c r="N222" s="144"/>
      <c r="O222" s="88"/>
      <c r="P222" s="128"/>
      <c r="Q222" s="56"/>
    </row>
    <row r="223" spans="4:17" s="121" customFormat="1">
      <c r="D223" s="98"/>
      <c r="E223" s="88"/>
      <c r="F223" s="128"/>
      <c r="G223" s="56"/>
      <c r="H223" s="98"/>
      <c r="J223" s="221"/>
      <c r="K223" s="221"/>
      <c r="L223" s="221"/>
      <c r="M223" s="221"/>
      <c r="N223" s="144"/>
      <c r="O223" s="88"/>
      <c r="P223" s="128"/>
      <c r="Q223" s="56"/>
    </row>
    <row r="224" spans="4:17" s="121" customFormat="1">
      <c r="D224" s="98"/>
      <c r="E224" s="88"/>
      <c r="F224" s="128"/>
      <c r="G224" s="56"/>
      <c r="H224" s="98"/>
      <c r="J224" s="221"/>
      <c r="K224" s="221"/>
      <c r="L224" s="221"/>
      <c r="M224" s="221"/>
      <c r="N224" s="144"/>
      <c r="O224" s="88"/>
      <c r="P224" s="128"/>
      <c r="Q224" s="56"/>
    </row>
    <row r="225" spans="4:17" s="121" customFormat="1">
      <c r="D225" s="98"/>
      <c r="E225" s="88"/>
      <c r="F225" s="128"/>
      <c r="G225" s="56"/>
      <c r="H225" s="98"/>
      <c r="J225" s="221"/>
      <c r="K225" s="221"/>
      <c r="L225" s="221"/>
      <c r="M225" s="221"/>
      <c r="N225" s="144"/>
      <c r="O225" s="88"/>
      <c r="P225" s="128"/>
      <c r="Q225" s="56"/>
    </row>
    <row r="226" spans="4:17" s="121" customFormat="1">
      <c r="D226" s="98"/>
      <c r="E226" s="88"/>
      <c r="F226" s="128"/>
      <c r="G226" s="56"/>
      <c r="H226" s="98"/>
      <c r="J226" s="221"/>
      <c r="K226" s="221"/>
      <c r="L226" s="221"/>
      <c r="M226" s="221"/>
      <c r="N226" s="144"/>
      <c r="O226" s="88"/>
      <c r="P226" s="128"/>
      <c r="Q226" s="56"/>
    </row>
    <row r="227" spans="4:17" s="121" customFormat="1">
      <c r="D227" s="98"/>
      <c r="E227" s="88"/>
      <c r="F227" s="128"/>
      <c r="G227" s="56"/>
      <c r="H227" s="98"/>
      <c r="J227" s="221"/>
      <c r="K227" s="221"/>
      <c r="L227" s="221"/>
      <c r="M227" s="221"/>
      <c r="N227" s="144"/>
      <c r="O227" s="88"/>
      <c r="P227" s="128"/>
      <c r="Q227" s="56"/>
    </row>
    <row r="228" spans="4:17" s="121" customFormat="1">
      <c r="D228" s="98"/>
      <c r="E228" s="88"/>
      <c r="F228" s="128"/>
      <c r="G228" s="56"/>
      <c r="H228" s="98"/>
      <c r="J228" s="221"/>
      <c r="K228" s="221"/>
      <c r="L228" s="221"/>
      <c r="M228" s="221"/>
      <c r="N228" s="144"/>
      <c r="O228" s="88"/>
      <c r="P228" s="128"/>
      <c r="Q228" s="56"/>
    </row>
    <row r="229" spans="4:17" s="121" customFormat="1">
      <c r="D229" s="98"/>
      <c r="E229" s="88"/>
      <c r="F229" s="128"/>
      <c r="G229" s="56"/>
      <c r="H229" s="98"/>
      <c r="J229" s="221"/>
      <c r="K229" s="221"/>
      <c r="L229" s="221"/>
      <c r="M229" s="221"/>
      <c r="N229" s="144"/>
      <c r="O229" s="88"/>
      <c r="P229" s="128"/>
      <c r="Q229" s="56"/>
    </row>
    <row r="230" spans="4:17" s="121" customFormat="1">
      <c r="D230" s="98"/>
      <c r="E230" s="88"/>
      <c r="F230" s="128"/>
      <c r="G230" s="56"/>
      <c r="H230" s="98"/>
      <c r="J230" s="221"/>
      <c r="K230" s="221"/>
      <c r="L230" s="221"/>
      <c r="M230" s="221"/>
      <c r="N230" s="144"/>
      <c r="O230" s="88"/>
      <c r="P230" s="128"/>
      <c r="Q230" s="56"/>
    </row>
    <row r="231" spans="4:17" s="121" customFormat="1">
      <c r="D231" s="98"/>
      <c r="E231" s="88"/>
      <c r="F231" s="128"/>
      <c r="G231" s="56"/>
      <c r="H231" s="98"/>
      <c r="J231" s="221"/>
      <c r="K231" s="221"/>
      <c r="L231" s="221"/>
      <c r="M231" s="221"/>
      <c r="N231" s="144"/>
      <c r="O231" s="88"/>
      <c r="P231" s="128"/>
      <c r="Q231" s="56"/>
    </row>
    <row r="232" spans="4:17" s="121" customFormat="1">
      <c r="D232" s="98"/>
      <c r="E232" s="88"/>
      <c r="F232" s="128"/>
      <c r="G232" s="56"/>
      <c r="H232" s="98"/>
      <c r="J232" s="221"/>
      <c r="K232" s="221"/>
      <c r="L232" s="221"/>
      <c r="M232" s="221"/>
      <c r="N232" s="144"/>
      <c r="O232" s="88"/>
      <c r="P232" s="128"/>
      <c r="Q232" s="56"/>
    </row>
    <row r="233" spans="4:17" s="121" customFormat="1">
      <c r="D233" s="98"/>
      <c r="E233" s="88"/>
      <c r="F233" s="128"/>
      <c r="G233" s="56"/>
      <c r="H233" s="98"/>
      <c r="J233" s="221"/>
      <c r="K233" s="221"/>
      <c r="L233" s="221"/>
      <c r="M233" s="221"/>
      <c r="N233" s="144"/>
      <c r="O233" s="88"/>
      <c r="P233" s="128"/>
      <c r="Q233" s="56"/>
    </row>
    <row r="234" spans="4:17" s="121" customFormat="1">
      <c r="D234" s="98"/>
      <c r="E234" s="88"/>
      <c r="F234" s="128"/>
      <c r="G234" s="56"/>
      <c r="H234" s="98"/>
      <c r="J234" s="221"/>
      <c r="K234" s="221"/>
      <c r="L234" s="221"/>
      <c r="M234" s="221"/>
      <c r="N234" s="144"/>
      <c r="O234" s="88"/>
      <c r="P234" s="128"/>
      <c r="Q234" s="56"/>
    </row>
    <row r="235" spans="4:17" s="121" customFormat="1">
      <c r="D235" s="98"/>
      <c r="E235" s="88"/>
      <c r="F235" s="128"/>
      <c r="G235" s="56"/>
      <c r="H235" s="98"/>
      <c r="J235" s="221"/>
      <c r="K235" s="221"/>
      <c r="L235" s="221"/>
      <c r="M235" s="221"/>
      <c r="N235" s="144"/>
      <c r="O235" s="88"/>
      <c r="P235" s="128"/>
      <c r="Q235" s="56"/>
    </row>
    <row r="236" spans="4:17" s="121" customFormat="1">
      <c r="D236" s="98"/>
      <c r="E236" s="88"/>
      <c r="F236" s="128"/>
      <c r="G236" s="56"/>
      <c r="H236" s="98"/>
      <c r="J236" s="221"/>
      <c r="K236" s="221"/>
      <c r="L236" s="221"/>
      <c r="M236" s="221"/>
      <c r="N236" s="144"/>
      <c r="O236" s="88"/>
      <c r="P236" s="128"/>
      <c r="Q236" s="56"/>
    </row>
    <row r="237" spans="4:17" s="121" customFormat="1">
      <c r="D237" s="98"/>
      <c r="E237" s="88"/>
      <c r="F237" s="128"/>
      <c r="G237" s="56"/>
      <c r="H237" s="98"/>
      <c r="J237" s="221"/>
      <c r="K237" s="221"/>
      <c r="L237" s="221"/>
      <c r="M237" s="221"/>
      <c r="N237" s="144"/>
      <c r="O237" s="88"/>
      <c r="P237" s="128"/>
      <c r="Q237" s="56"/>
    </row>
    <row r="238" spans="4:17" s="121" customFormat="1">
      <c r="D238" s="98"/>
      <c r="E238" s="88"/>
      <c r="F238" s="128"/>
      <c r="G238" s="56"/>
      <c r="H238" s="98"/>
      <c r="J238" s="221"/>
      <c r="K238" s="221"/>
      <c r="L238" s="221"/>
      <c r="M238" s="221"/>
      <c r="N238" s="144"/>
      <c r="O238" s="88"/>
      <c r="P238" s="128"/>
      <c r="Q238" s="56"/>
    </row>
    <row r="239" spans="4:17" s="121" customFormat="1">
      <c r="D239" s="98"/>
      <c r="E239" s="88"/>
      <c r="F239" s="128"/>
      <c r="G239" s="56"/>
      <c r="H239" s="98"/>
      <c r="J239" s="221"/>
      <c r="K239" s="221"/>
      <c r="L239" s="221"/>
      <c r="M239" s="221"/>
      <c r="N239" s="144"/>
      <c r="O239" s="88"/>
      <c r="P239" s="128"/>
      <c r="Q239" s="56"/>
    </row>
    <row r="240" spans="4:17" s="121" customFormat="1">
      <c r="D240" s="98"/>
      <c r="E240" s="88"/>
      <c r="F240" s="128"/>
      <c r="G240" s="56"/>
      <c r="H240" s="98"/>
      <c r="J240" s="221"/>
      <c r="K240" s="221"/>
      <c r="L240" s="221"/>
      <c r="M240" s="221"/>
      <c r="N240" s="144"/>
      <c r="O240" s="88"/>
      <c r="P240" s="128"/>
      <c r="Q240" s="56"/>
    </row>
    <row r="241" spans="4:17" s="121" customFormat="1">
      <c r="D241" s="98"/>
      <c r="E241" s="88"/>
      <c r="F241" s="128"/>
      <c r="G241" s="56"/>
      <c r="H241" s="98"/>
      <c r="J241" s="221"/>
      <c r="K241" s="221"/>
      <c r="L241" s="221"/>
      <c r="M241" s="221"/>
      <c r="N241" s="144"/>
      <c r="O241" s="88"/>
      <c r="P241" s="128"/>
      <c r="Q241" s="56"/>
    </row>
    <row r="242" spans="4:17" s="121" customFormat="1">
      <c r="D242" s="98"/>
      <c r="E242" s="88"/>
      <c r="F242" s="128"/>
      <c r="G242" s="56"/>
      <c r="H242" s="98"/>
      <c r="J242" s="221"/>
      <c r="K242" s="221"/>
      <c r="L242" s="221"/>
      <c r="M242" s="221"/>
      <c r="N242" s="144"/>
      <c r="O242" s="88"/>
      <c r="P242" s="128"/>
      <c r="Q242" s="56"/>
    </row>
    <row r="243" spans="4:17" s="121" customFormat="1">
      <c r="D243" s="98"/>
      <c r="E243" s="88"/>
      <c r="F243" s="128"/>
      <c r="G243" s="56"/>
      <c r="H243" s="98"/>
      <c r="J243" s="221"/>
      <c r="K243" s="221"/>
      <c r="L243" s="221"/>
      <c r="M243" s="221"/>
      <c r="N243" s="144"/>
      <c r="O243" s="88"/>
      <c r="P243" s="128"/>
      <c r="Q243" s="56"/>
    </row>
    <row r="244" spans="4:17" s="121" customFormat="1">
      <c r="D244" s="98"/>
      <c r="E244" s="88"/>
      <c r="F244" s="128"/>
      <c r="G244" s="56"/>
      <c r="H244" s="98"/>
      <c r="J244" s="221"/>
      <c r="K244" s="221"/>
      <c r="L244" s="221"/>
      <c r="M244" s="221"/>
      <c r="N244" s="144"/>
      <c r="O244" s="88"/>
      <c r="P244" s="128"/>
      <c r="Q244" s="56"/>
    </row>
    <row r="245" spans="4:17" s="121" customFormat="1">
      <c r="D245" s="98"/>
      <c r="E245" s="88"/>
      <c r="F245" s="128"/>
      <c r="G245" s="56"/>
      <c r="H245" s="98"/>
      <c r="J245" s="221"/>
      <c r="K245" s="221"/>
      <c r="L245" s="221"/>
      <c r="M245" s="221"/>
      <c r="N245" s="144"/>
      <c r="O245" s="88"/>
      <c r="P245" s="128"/>
      <c r="Q245" s="56"/>
    </row>
    <row r="246" spans="4:17" s="121" customFormat="1">
      <c r="D246" s="98"/>
      <c r="E246" s="88"/>
      <c r="F246" s="128"/>
      <c r="G246" s="56"/>
      <c r="H246" s="98"/>
      <c r="J246" s="221"/>
      <c r="K246" s="221"/>
      <c r="L246" s="221"/>
      <c r="M246" s="221"/>
      <c r="N246" s="144"/>
      <c r="O246" s="88"/>
      <c r="P246" s="128"/>
      <c r="Q246" s="56"/>
    </row>
    <row r="247" spans="4:17" s="121" customFormat="1">
      <c r="D247" s="98"/>
      <c r="E247" s="88"/>
      <c r="F247" s="128"/>
      <c r="G247" s="56"/>
      <c r="H247" s="98"/>
      <c r="J247" s="221"/>
      <c r="K247" s="221"/>
      <c r="L247" s="221"/>
      <c r="M247" s="221"/>
      <c r="N247" s="144"/>
      <c r="O247" s="88"/>
      <c r="P247" s="128"/>
      <c r="Q247" s="56"/>
    </row>
    <row r="248" spans="4:17" s="121" customFormat="1">
      <c r="D248" s="98"/>
      <c r="E248" s="88"/>
      <c r="F248" s="128"/>
      <c r="G248" s="56"/>
      <c r="H248" s="98"/>
      <c r="J248" s="221"/>
      <c r="K248" s="221"/>
      <c r="L248" s="221"/>
      <c r="M248" s="221"/>
      <c r="N248" s="144"/>
      <c r="O248" s="88"/>
      <c r="P248" s="128"/>
      <c r="Q248" s="56"/>
    </row>
    <row r="249" spans="4:17" s="121" customFormat="1">
      <c r="D249" s="98"/>
      <c r="E249" s="88"/>
      <c r="F249" s="128"/>
      <c r="G249" s="56"/>
      <c r="H249" s="98"/>
      <c r="J249" s="221"/>
      <c r="K249" s="221"/>
      <c r="L249" s="221"/>
      <c r="M249" s="221"/>
      <c r="N249" s="144"/>
      <c r="O249" s="88"/>
      <c r="P249" s="128"/>
      <c r="Q249" s="56"/>
    </row>
    <row r="250" spans="4:17" s="121" customFormat="1">
      <c r="D250" s="98"/>
      <c r="E250" s="88"/>
      <c r="F250" s="128"/>
      <c r="G250" s="56"/>
      <c r="H250" s="98"/>
      <c r="J250" s="221"/>
      <c r="K250" s="221"/>
      <c r="L250" s="221"/>
      <c r="M250" s="221"/>
      <c r="N250" s="144"/>
      <c r="O250" s="88"/>
      <c r="P250" s="128"/>
      <c r="Q250" s="56"/>
    </row>
    <row r="251" spans="4:17" s="121" customFormat="1">
      <c r="D251" s="98"/>
      <c r="E251" s="88"/>
      <c r="F251" s="128"/>
      <c r="G251" s="56"/>
      <c r="H251" s="98"/>
      <c r="J251" s="221"/>
      <c r="K251" s="221"/>
      <c r="L251" s="221"/>
      <c r="M251" s="221"/>
      <c r="N251" s="144"/>
      <c r="O251" s="88"/>
      <c r="P251" s="128"/>
      <c r="Q251" s="56"/>
    </row>
    <row r="252" spans="4:17" s="121" customFormat="1">
      <c r="D252" s="98"/>
      <c r="E252" s="88"/>
      <c r="F252" s="128"/>
      <c r="G252" s="56"/>
      <c r="H252" s="98"/>
      <c r="J252" s="221"/>
      <c r="K252" s="221"/>
      <c r="L252" s="221"/>
      <c r="M252" s="221"/>
      <c r="N252" s="144"/>
      <c r="O252" s="88"/>
      <c r="P252" s="128"/>
      <c r="Q252" s="56"/>
    </row>
    <row r="253" spans="4:17" s="121" customFormat="1">
      <c r="D253" s="98"/>
      <c r="E253" s="88"/>
      <c r="F253" s="128"/>
      <c r="G253" s="56"/>
      <c r="H253" s="98"/>
      <c r="J253" s="221"/>
      <c r="K253" s="221"/>
      <c r="L253" s="221"/>
      <c r="M253" s="221"/>
      <c r="N253" s="144"/>
      <c r="O253" s="88"/>
      <c r="P253" s="128"/>
      <c r="Q253" s="56"/>
    </row>
    <row r="254" spans="4:17" s="121" customFormat="1">
      <c r="D254" s="98"/>
      <c r="E254" s="88"/>
      <c r="F254" s="128"/>
      <c r="G254" s="56"/>
      <c r="H254" s="98"/>
      <c r="J254" s="221"/>
      <c r="K254" s="221"/>
      <c r="L254" s="221"/>
      <c r="M254" s="221"/>
      <c r="N254" s="144"/>
      <c r="O254" s="88"/>
      <c r="P254" s="128"/>
      <c r="Q254" s="56"/>
    </row>
    <row r="255" spans="4:17" s="121" customFormat="1">
      <c r="D255" s="98"/>
      <c r="E255" s="88"/>
      <c r="F255" s="128"/>
      <c r="G255" s="56"/>
      <c r="H255" s="98"/>
      <c r="J255" s="221"/>
      <c r="K255" s="221"/>
      <c r="L255" s="221"/>
      <c r="M255" s="221"/>
      <c r="N255" s="144"/>
      <c r="O255" s="88"/>
      <c r="P255" s="128"/>
      <c r="Q255" s="56"/>
    </row>
    <row r="256" spans="4:17" s="121" customFormat="1">
      <c r="D256" s="98"/>
      <c r="E256" s="88"/>
      <c r="F256" s="128"/>
      <c r="G256" s="56"/>
      <c r="H256" s="98"/>
      <c r="J256" s="221"/>
      <c r="K256" s="221"/>
      <c r="L256" s="221"/>
      <c r="M256" s="221"/>
      <c r="N256" s="144"/>
      <c r="O256" s="88"/>
      <c r="P256" s="128"/>
      <c r="Q256" s="56"/>
    </row>
    <row r="257" spans="4:17" s="121" customFormat="1">
      <c r="D257" s="98"/>
      <c r="E257" s="88"/>
      <c r="F257" s="128"/>
      <c r="G257" s="56"/>
      <c r="H257" s="98"/>
      <c r="J257" s="221"/>
      <c r="K257" s="221"/>
      <c r="L257" s="221"/>
      <c r="M257" s="221"/>
      <c r="N257" s="144"/>
      <c r="O257" s="88"/>
      <c r="P257" s="128"/>
      <c r="Q257" s="56"/>
    </row>
    <row r="258" spans="4:17" s="121" customFormat="1">
      <c r="D258" s="98"/>
      <c r="E258" s="88"/>
      <c r="F258" s="128"/>
      <c r="G258" s="56"/>
      <c r="H258" s="98"/>
      <c r="J258" s="221"/>
      <c r="K258" s="221"/>
      <c r="L258" s="221"/>
      <c r="M258" s="221"/>
      <c r="N258" s="144"/>
      <c r="O258" s="88"/>
      <c r="P258" s="128"/>
      <c r="Q258" s="56"/>
    </row>
    <row r="259" spans="4:17" s="121" customFormat="1">
      <c r="D259" s="98"/>
      <c r="E259" s="88"/>
      <c r="F259" s="128"/>
      <c r="G259" s="56"/>
      <c r="H259" s="98"/>
      <c r="J259" s="221"/>
      <c r="K259" s="221"/>
      <c r="L259" s="221"/>
      <c r="M259" s="221"/>
      <c r="N259" s="144"/>
      <c r="O259" s="88"/>
      <c r="P259" s="128"/>
      <c r="Q259" s="56"/>
    </row>
    <row r="260" spans="4:17" s="121" customFormat="1">
      <c r="D260" s="98"/>
      <c r="E260" s="88"/>
      <c r="F260" s="128"/>
      <c r="G260" s="56"/>
      <c r="H260" s="98"/>
      <c r="J260" s="221"/>
      <c r="K260" s="221"/>
      <c r="L260" s="221"/>
      <c r="M260" s="221"/>
      <c r="N260" s="144"/>
      <c r="O260" s="88"/>
      <c r="P260" s="128"/>
      <c r="Q260" s="56"/>
    </row>
    <row r="261" spans="4:17" s="121" customFormat="1">
      <c r="D261" s="98"/>
      <c r="E261" s="88"/>
      <c r="F261" s="128"/>
      <c r="G261" s="56"/>
      <c r="H261" s="98"/>
      <c r="J261" s="221"/>
      <c r="K261" s="221"/>
      <c r="L261" s="221"/>
      <c r="M261" s="221"/>
      <c r="N261" s="144"/>
      <c r="O261" s="88"/>
      <c r="P261" s="128"/>
      <c r="Q261" s="56"/>
    </row>
    <row r="262" spans="4:17" s="121" customFormat="1">
      <c r="D262" s="98"/>
      <c r="E262" s="88"/>
      <c r="F262" s="128"/>
      <c r="G262" s="56"/>
      <c r="H262" s="98"/>
      <c r="J262" s="221"/>
      <c r="K262" s="221"/>
      <c r="L262" s="221"/>
      <c r="M262" s="221"/>
      <c r="N262" s="144"/>
      <c r="O262" s="88"/>
      <c r="P262" s="128"/>
      <c r="Q262" s="56"/>
    </row>
    <row r="263" spans="4:17" s="121" customFormat="1">
      <c r="D263" s="98"/>
      <c r="E263" s="88"/>
      <c r="F263" s="128"/>
      <c r="G263" s="56"/>
      <c r="H263" s="98"/>
      <c r="J263" s="221"/>
      <c r="K263" s="221"/>
      <c r="L263" s="221"/>
      <c r="M263" s="221"/>
      <c r="N263" s="144"/>
      <c r="O263" s="88"/>
      <c r="P263" s="128"/>
      <c r="Q263" s="56"/>
    </row>
    <row r="264" spans="4:17" s="121" customFormat="1">
      <c r="D264" s="98"/>
      <c r="E264" s="88"/>
      <c r="F264" s="128"/>
      <c r="G264" s="56"/>
      <c r="H264" s="98"/>
      <c r="J264" s="221"/>
      <c r="K264" s="221"/>
      <c r="L264" s="221"/>
      <c r="M264" s="221"/>
      <c r="N264" s="144"/>
      <c r="O264" s="88"/>
      <c r="P264" s="128"/>
      <c r="Q264" s="56"/>
    </row>
    <row r="265" spans="4:17" s="121" customFormat="1">
      <c r="D265" s="98"/>
      <c r="E265" s="88"/>
      <c r="F265" s="128"/>
      <c r="G265" s="56"/>
      <c r="H265" s="98"/>
      <c r="J265" s="221"/>
      <c r="K265" s="221"/>
      <c r="L265" s="221"/>
      <c r="M265" s="221"/>
      <c r="N265" s="144"/>
      <c r="O265" s="88"/>
      <c r="P265" s="128"/>
      <c r="Q265" s="56"/>
    </row>
    <row r="266" spans="4:17" s="121" customFormat="1">
      <c r="D266" s="98"/>
      <c r="E266" s="88"/>
      <c r="F266" s="128"/>
      <c r="G266" s="56"/>
      <c r="H266" s="98"/>
      <c r="J266" s="221"/>
      <c r="K266" s="221"/>
      <c r="L266" s="221"/>
      <c r="M266" s="221"/>
      <c r="N266" s="144"/>
      <c r="O266" s="88"/>
      <c r="P266" s="128"/>
      <c r="Q266" s="56"/>
    </row>
    <row r="267" spans="4:17" s="121" customFormat="1">
      <c r="D267" s="98"/>
      <c r="E267" s="88"/>
      <c r="F267" s="128"/>
      <c r="G267" s="56"/>
      <c r="H267" s="98"/>
      <c r="J267" s="221"/>
      <c r="K267" s="221"/>
      <c r="L267" s="221"/>
      <c r="M267" s="221"/>
      <c r="N267" s="144"/>
      <c r="O267" s="88"/>
      <c r="P267" s="128"/>
      <c r="Q267" s="56"/>
    </row>
    <row r="268" spans="4:17" s="121" customFormat="1">
      <c r="D268" s="98"/>
      <c r="E268" s="88"/>
      <c r="F268" s="128"/>
      <c r="G268" s="56"/>
      <c r="H268" s="98"/>
      <c r="J268" s="221"/>
      <c r="K268" s="221"/>
      <c r="L268" s="221"/>
      <c r="M268" s="221"/>
      <c r="N268" s="144"/>
      <c r="O268" s="88"/>
      <c r="P268" s="128"/>
      <c r="Q268" s="56"/>
    </row>
    <row r="269" spans="4:17" s="121" customFormat="1">
      <c r="D269" s="98"/>
      <c r="E269" s="88"/>
      <c r="F269" s="128"/>
      <c r="G269" s="56"/>
      <c r="H269" s="98"/>
      <c r="J269" s="221"/>
      <c r="K269" s="221"/>
      <c r="L269" s="221"/>
      <c r="M269" s="221"/>
      <c r="N269" s="144"/>
      <c r="O269" s="88"/>
      <c r="P269" s="128"/>
      <c r="Q269" s="56"/>
    </row>
    <row r="270" spans="4:17" s="121" customFormat="1">
      <c r="D270" s="98"/>
      <c r="E270" s="88"/>
      <c r="F270" s="128"/>
      <c r="G270" s="56"/>
      <c r="H270" s="98"/>
      <c r="J270" s="221"/>
      <c r="K270" s="221"/>
      <c r="L270" s="221"/>
      <c r="M270" s="221"/>
      <c r="N270" s="144"/>
      <c r="O270" s="88"/>
      <c r="P270" s="128"/>
      <c r="Q270" s="56"/>
    </row>
    <row r="271" spans="4:17" s="121" customFormat="1">
      <c r="D271" s="98"/>
      <c r="E271" s="88"/>
      <c r="F271" s="128"/>
      <c r="G271" s="56"/>
      <c r="H271" s="98"/>
      <c r="J271" s="221"/>
      <c r="K271" s="221"/>
      <c r="L271" s="221"/>
      <c r="M271" s="221"/>
      <c r="N271" s="144"/>
      <c r="O271" s="88"/>
      <c r="P271" s="128"/>
      <c r="Q271" s="56"/>
    </row>
    <row r="272" spans="4:17" s="121" customFormat="1">
      <c r="D272" s="98"/>
      <c r="E272" s="88"/>
      <c r="F272" s="128"/>
      <c r="G272" s="56"/>
      <c r="H272" s="98"/>
      <c r="J272" s="221"/>
      <c r="K272" s="221"/>
      <c r="L272" s="221"/>
      <c r="M272" s="221"/>
      <c r="N272" s="144"/>
      <c r="O272" s="88"/>
      <c r="P272" s="128"/>
      <c r="Q272" s="56"/>
    </row>
    <row r="273" spans="4:17" s="121" customFormat="1">
      <c r="D273" s="98"/>
      <c r="E273" s="88"/>
      <c r="F273" s="128"/>
      <c r="G273" s="56"/>
      <c r="H273" s="98"/>
      <c r="J273" s="221"/>
      <c r="K273" s="221"/>
      <c r="L273" s="221"/>
      <c r="M273" s="221"/>
      <c r="N273" s="144"/>
      <c r="O273" s="88"/>
      <c r="P273" s="128"/>
      <c r="Q273" s="56"/>
    </row>
    <row r="274" spans="4:17" s="121" customFormat="1">
      <c r="D274" s="98"/>
      <c r="E274" s="88"/>
      <c r="F274" s="128"/>
      <c r="G274" s="56"/>
      <c r="H274" s="98"/>
      <c r="J274" s="221"/>
      <c r="K274" s="221"/>
      <c r="L274" s="221"/>
      <c r="M274" s="221"/>
      <c r="N274" s="144"/>
      <c r="O274" s="88"/>
      <c r="P274" s="128"/>
      <c r="Q274" s="56"/>
    </row>
    <row r="275" spans="4:17" s="121" customFormat="1">
      <c r="D275" s="98"/>
      <c r="E275" s="88"/>
      <c r="F275" s="128"/>
      <c r="G275" s="56"/>
      <c r="H275" s="98"/>
      <c r="J275" s="221"/>
      <c r="K275" s="221"/>
      <c r="L275" s="221"/>
      <c r="M275" s="221"/>
      <c r="N275" s="144"/>
      <c r="O275" s="88"/>
      <c r="P275" s="128"/>
      <c r="Q275" s="56"/>
    </row>
    <row r="276" spans="4:17" s="121" customFormat="1">
      <c r="D276" s="98"/>
      <c r="E276" s="88"/>
      <c r="F276" s="128"/>
      <c r="G276" s="56"/>
      <c r="H276" s="98"/>
      <c r="J276" s="221"/>
      <c r="K276" s="221"/>
      <c r="L276" s="221"/>
      <c r="M276" s="221"/>
      <c r="N276" s="144"/>
      <c r="O276" s="88"/>
      <c r="P276" s="128"/>
      <c r="Q276" s="56"/>
    </row>
    <row r="277" spans="4:17" s="121" customFormat="1">
      <c r="D277" s="98"/>
      <c r="E277" s="88"/>
      <c r="F277" s="128"/>
      <c r="G277" s="56"/>
      <c r="H277" s="98"/>
      <c r="J277" s="221"/>
      <c r="K277" s="221"/>
      <c r="L277" s="221"/>
      <c r="M277" s="221"/>
      <c r="N277" s="144"/>
      <c r="O277" s="88"/>
      <c r="P277" s="128"/>
      <c r="Q277" s="56"/>
    </row>
    <row r="278" spans="4:17" s="121" customFormat="1">
      <c r="D278" s="98"/>
      <c r="E278" s="88"/>
      <c r="F278" s="128"/>
      <c r="G278" s="56"/>
      <c r="H278" s="98"/>
      <c r="J278" s="221"/>
      <c r="K278" s="221"/>
      <c r="L278" s="221"/>
      <c r="M278" s="221"/>
      <c r="N278" s="144"/>
      <c r="O278" s="88"/>
      <c r="P278" s="128"/>
      <c r="Q278" s="56"/>
    </row>
    <row r="279" spans="4:17" s="121" customFormat="1">
      <c r="D279" s="98"/>
      <c r="E279" s="88"/>
      <c r="F279" s="128"/>
      <c r="G279" s="56"/>
      <c r="H279" s="98"/>
      <c r="J279" s="221"/>
      <c r="K279" s="221"/>
      <c r="L279" s="221"/>
      <c r="M279" s="221"/>
      <c r="N279" s="144"/>
      <c r="O279" s="88"/>
      <c r="P279" s="128"/>
      <c r="Q279" s="56"/>
    </row>
    <row r="280" spans="4:17" s="121" customFormat="1">
      <c r="D280" s="98"/>
      <c r="E280" s="88"/>
      <c r="F280" s="128"/>
      <c r="G280" s="56"/>
      <c r="H280" s="98"/>
      <c r="J280" s="221"/>
      <c r="K280" s="221"/>
      <c r="L280" s="221"/>
      <c r="M280" s="221"/>
      <c r="N280" s="144"/>
      <c r="O280" s="88"/>
      <c r="P280" s="128"/>
      <c r="Q280" s="56"/>
    </row>
    <row r="281" spans="4:17" s="121" customFormat="1">
      <c r="E281" s="88"/>
      <c r="F281" s="128"/>
      <c r="G281" s="56"/>
      <c r="H281" s="98"/>
      <c r="J281" s="221"/>
      <c r="K281" s="221"/>
      <c r="L281" s="221"/>
      <c r="M281" s="221"/>
      <c r="N281" s="144"/>
      <c r="O281" s="88"/>
      <c r="P281" s="128"/>
      <c r="Q281" s="56"/>
    </row>
    <row r="282" spans="4:17" s="121" customFormat="1">
      <c r="E282" s="88"/>
      <c r="F282" s="128"/>
      <c r="G282" s="56"/>
      <c r="H282" s="98"/>
      <c r="J282" s="221"/>
      <c r="K282" s="221"/>
      <c r="L282" s="221"/>
      <c r="M282" s="221"/>
      <c r="N282" s="144"/>
      <c r="O282" s="88"/>
      <c r="P282" s="128"/>
      <c r="Q282" s="56"/>
    </row>
    <row r="283" spans="4:17" s="121" customFormat="1">
      <c r="E283" s="88"/>
      <c r="F283" s="128"/>
      <c r="G283" s="56"/>
      <c r="H283" s="98"/>
      <c r="J283" s="221"/>
      <c r="K283" s="221"/>
      <c r="L283" s="221"/>
      <c r="M283" s="221"/>
      <c r="N283" s="144"/>
      <c r="O283" s="88"/>
      <c r="P283" s="128"/>
      <c r="Q283" s="56"/>
    </row>
    <row r="284" spans="4:17" s="121" customFormat="1">
      <c r="E284" s="88"/>
      <c r="F284" s="128"/>
      <c r="G284" s="56"/>
      <c r="H284" s="98"/>
      <c r="J284" s="221"/>
      <c r="K284" s="221"/>
      <c r="L284" s="221"/>
      <c r="M284" s="221"/>
      <c r="N284" s="144"/>
      <c r="O284" s="88"/>
      <c r="P284" s="128"/>
      <c r="Q284" s="56"/>
    </row>
    <row r="285" spans="4:17" s="121" customFormat="1">
      <c r="E285" s="88"/>
      <c r="F285" s="128"/>
      <c r="G285" s="56"/>
      <c r="H285" s="98"/>
      <c r="J285" s="221"/>
      <c r="K285" s="221"/>
      <c r="L285" s="221"/>
      <c r="M285" s="221"/>
      <c r="N285" s="144"/>
      <c r="O285" s="88"/>
      <c r="P285" s="128"/>
      <c r="Q285" s="56"/>
    </row>
    <row r="286" spans="4:17" s="121" customFormat="1">
      <c r="E286" s="88"/>
      <c r="F286" s="128"/>
      <c r="G286" s="56"/>
      <c r="H286" s="98"/>
      <c r="J286" s="221"/>
      <c r="K286" s="221"/>
      <c r="L286" s="221"/>
      <c r="M286" s="221"/>
      <c r="N286" s="144"/>
      <c r="O286" s="88"/>
      <c r="P286" s="128"/>
      <c r="Q286" s="56"/>
    </row>
    <row r="287" spans="4:17" s="121" customFormat="1">
      <c r="E287" s="88"/>
      <c r="F287" s="128"/>
      <c r="G287" s="56"/>
      <c r="H287" s="98"/>
      <c r="J287" s="221"/>
      <c r="K287" s="221"/>
      <c r="L287" s="221"/>
      <c r="M287" s="221"/>
      <c r="N287" s="144"/>
      <c r="O287" s="88"/>
      <c r="P287" s="128"/>
      <c r="Q287" s="56"/>
    </row>
    <row r="288" spans="4:17" s="121" customFormat="1">
      <c r="E288" s="88"/>
      <c r="F288" s="128"/>
      <c r="G288" s="56"/>
      <c r="H288" s="98"/>
      <c r="J288" s="221"/>
      <c r="K288" s="221"/>
      <c r="L288" s="221"/>
      <c r="M288" s="221"/>
      <c r="N288" s="144"/>
      <c r="O288" s="88"/>
      <c r="P288" s="128"/>
      <c r="Q288" s="56"/>
    </row>
    <row r="289" spans="5:17" s="121" customFormat="1">
      <c r="E289" s="88"/>
      <c r="F289" s="128"/>
      <c r="G289" s="56"/>
      <c r="H289" s="98"/>
      <c r="J289" s="221"/>
      <c r="K289" s="221"/>
      <c r="L289" s="221"/>
      <c r="M289" s="221"/>
      <c r="N289" s="144"/>
      <c r="O289" s="88"/>
      <c r="P289" s="128"/>
      <c r="Q289" s="56"/>
    </row>
    <row r="290" spans="5:17" s="121" customFormat="1">
      <c r="E290" s="88"/>
      <c r="F290" s="128"/>
      <c r="G290" s="56"/>
      <c r="H290" s="98"/>
      <c r="J290" s="221"/>
      <c r="K290" s="221"/>
      <c r="L290" s="221"/>
      <c r="M290" s="221"/>
      <c r="N290" s="144"/>
      <c r="O290" s="88"/>
      <c r="P290" s="128"/>
      <c r="Q290" s="56"/>
    </row>
    <row r="291" spans="5:17" s="121" customFormat="1">
      <c r="E291" s="88"/>
      <c r="F291" s="128"/>
      <c r="G291" s="56"/>
      <c r="H291" s="98"/>
      <c r="J291" s="221"/>
      <c r="K291" s="221"/>
      <c r="L291" s="221"/>
      <c r="M291" s="221"/>
      <c r="N291" s="144"/>
      <c r="O291" s="88"/>
      <c r="P291" s="128"/>
      <c r="Q291" s="56"/>
    </row>
    <row r="292" spans="5:17" s="121" customFormat="1">
      <c r="E292" s="88"/>
      <c r="F292" s="128"/>
      <c r="G292" s="56"/>
      <c r="H292" s="98"/>
      <c r="J292" s="221"/>
      <c r="K292" s="221"/>
      <c r="L292" s="221"/>
      <c r="M292" s="221"/>
      <c r="N292" s="144"/>
      <c r="O292" s="88"/>
      <c r="P292" s="128"/>
      <c r="Q292" s="56"/>
    </row>
    <row r="293" spans="5:17" s="121" customFormat="1">
      <c r="E293" s="88"/>
      <c r="F293" s="128"/>
      <c r="G293" s="56"/>
      <c r="H293" s="98"/>
      <c r="J293" s="221"/>
      <c r="K293" s="221"/>
      <c r="L293" s="221"/>
      <c r="M293" s="221"/>
      <c r="N293" s="144"/>
      <c r="O293" s="88"/>
      <c r="P293" s="128"/>
      <c r="Q293" s="56"/>
    </row>
    <row r="294" spans="5:17" s="121" customFormat="1">
      <c r="E294" s="88"/>
      <c r="F294" s="128"/>
      <c r="G294" s="56"/>
      <c r="H294" s="98"/>
      <c r="J294" s="221"/>
      <c r="K294" s="221"/>
      <c r="L294" s="221"/>
      <c r="M294" s="221"/>
      <c r="N294" s="144"/>
      <c r="O294" s="88"/>
      <c r="P294" s="128"/>
      <c r="Q294" s="56"/>
    </row>
    <row r="295" spans="5:17" s="121" customFormat="1">
      <c r="E295" s="88"/>
      <c r="F295" s="128"/>
      <c r="G295" s="56"/>
      <c r="H295" s="98"/>
      <c r="J295" s="221"/>
      <c r="K295" s="221"/>
      <c r="L295" s="221"/>
      <c r="M295" s="221"/>
      <c r="N295" s="144"/>
      <c r="O295" s="88"/>
      <c r="P295" s="128"/>
      <c r="Q295" s="56"/>
    </row>
    <row r="296" spans="5:17" s="121" customFormat="1">
      <c r="E296" s="88"/>
      <c r="F296" s="128"/>
      <c r="G296" s="56"/>
      <c r="H296" s="98"/>
      <c r="J296" s="221"/>
      <c r="K296" s="221"/>
      <c r="L296" s="221"/>
      <c r="M296" s="221"/>
      <c r="N296" s="144"/>
      <c r="O296" s="88"/>
      <c r="P296" s="128"/>
      <c r="Q296" s="56"/>
    </row>
    <row r="297" spans="5:17" s="121" customFormat="1">
      <c r="E297" s="88"/>
      <c r="F297" s="128"/>
      <c r="G297" s="56"/>
      <c r="H297" s="98"/>
      <c r="J297" s="221"/>
      <c r="K297" s="221"/>
      <c r="L297" s="221"/>
      <c r="M297" s="221"/>
      <c r="N297" s="144"/>
      <c r="O297" s="88"/>
      <c r="P297" s="128"/>
      <c r="Q297" s="56"/>
    </row>
    <row r="298" spans="5:17" s="121" customFormat="1">
      <c r="E298" s="88"/>
      <c r="F298" s="128"/>
      <c r="G298" s="56"/>
      <c r="H298" s="98"/>
      <c r="J298" s="221"/>
      <c r="K298" s="221"/>
      <c r="L298" s="221"/>
      <c r="M298" s="221"/>
      <c r="N298" s="144"/>
      <c r="O298" s="88"/>
      <c r="P298" s="128"/>
      <c r="Q298" s="56"/>
    </row>
    <row r="299" spans="5:17" s="121" customFormat="1">
      <c r="E299" s="88"/>
      <c r="F299" s="128"/>
      <c r="G299" s="56"/>
      <c r="H299" s="98"/>
      <c r="J299" s="221"/>
      <c r="K299" s="221"/>
      <c r="L299" s="221"/>
      <c r="M299" s="221"/>
      <c r="N299" s="144"/>
      <c r="O299" s="88"/>
      <c r="P299" s="128"/>
      <c r="Q299" s="56"/>
    </row>
    <row r="300" spans="5:17" s="121" customFormat="1">
      <c r="E300" s="88"/>
      <c r="F300" s="128"/>
      <c r="G300" s="56"/>
      <c r="H300" s="98"/>
      <c r="J300" s="221"/>
      <c r="K300" s="221"/>
      <c r="L300" s="221"/>
      <c r="M300" s="221"/>
      <c r="N300" s="144"/>
      <c r="O300" s="88"/>
      <c r="P300" s="128"/>
      <c r="Q300" s="56"/>
    </row>
    <row r="301" spans="5:17" s="121" customFormat="1">
      <c r="E301" s="88"/>
      <c r="F301" s="128"/>
      <c r="G301" s="56"/>
      <c r="H301" s="98"/>
      <c r="J301" s="221"/>
      <c r="K301" s="221"/>
      <c r="L301" s="221"/>
      <c r="M301" s="221"/>
      <c r="N301" s="144"/>
      <c r="O301" s="88"/>
      <c r="P301" s="128"/>
      <c r="Q301" s="56"/>
    </row>
    <row r="302" spans="5:17" s="121" customFormat="1">
      <c r="E302" s="88"/>
      <c r="F302" s="128"/>
      <c r="G302" s="56"/>
      <c r="H302" s="98"/>
      <c r="J302" s="221"/>
      <c r="K302" s="221"/>
      <c r="L302" s="221"/>
      <c r="M302" s="221"/>
      <c r="N302" s="144"/>
      <c r="O302" s="88"/>
      <c r="P302" s="128"/>
      <c r="Q302" s="56"/>
    </row>
    <row r="303" spans="5:17" s="121" customFormat="1">
      <c r="E303" s="88"/>
      <c r="F303" s="128"/>
      <c r="G303" s="56"/>
      <c r="H303" s="98"/>
      <c r="J303" s="221"/>
      <c r="K303" s="221"/>
      <c r="L303" s="221"/>
      <c r="M303" s="221"/>
      <c r="N303" s="144"/>
      <c r="O303" s="88"/>
      <c r="P303" s="128"/>
      <c r="Q303" s="56"/>
    </row>
    <row r="304" spans="5:17" s="121" customFormat="1">
      <c r="E304" s="88"/>
      <c r="F304" s="128"/>
      <c r="G304" s="56"/>
      <c r="H304" s="98"/>
      <c r="J304" s="221"/>
      <c r="K304" s="221"/>
      <c r="L304" s="221"/>
      <c r="M304" s="221"/>
      <c r="N304" s="144"/>
      <c r="O304" s="88"/>
      <c r="P304" s="128"/>
      <c r="Q304" s="56"/>
    </row>
    <row r="305" spans="5:17" s="121" customFormat="1">
      <c r="E305" s="88"/>
      <c r="F305" s="128"/>
      <c r="G305" s="56"/>
      <c r="H305" s="98"/>
      <c r="J305" s="221"/>
      <c r="K305" s="221"/>
      <c r="L305" s="221"/>
      <c r="M305" s="221"/>
      <c r="N305" s="144"/>
      <c r="O305" s="88"/>
      <c r="P305" s="128"/>
      <c r="Q305" s="56"/>
    </row>
    <row r="306" spans="5:17" s="121" customFormat="1">
      <c r="E306" s="88"/>
      <c r="F306" s="128"/>
      <c r="G306" s="56"/>
      <c r="H306" s="98"/>
      <c r="J306" s="221"/>
      <c r="K306" s="221"/>
      <c r="L306" s="221"/>
      <c r="M306" s="221"/>
      <c r="N306" s="144"/>
      <c r="O306" s="88"/>
      <c r="P306" s="128"/>
      <c r="Q306" s="56"/>
    </row>
    <row r="307" spans="5:17" s="121" customFormat="1">
      <c r="E307" s="88"/>
      <c r="F307" s="128"/>
      <c r="G307" s="56"/>
      <c r="H307" s="98"/>
      <c r="J307" s="221"/>
      <c r="K307" s="221"/>
      <c r="L307" s="221"/>
      <c r="M307" s="221"/>
      <c r="N307" s="144"/>
      <c r="O307" s="88"/>
      <c r="P307" s="128"/>
      <c r="Q307" s="56"/>
    </row>
    <row r="308" spans="5:17" s="121" customFormat="1">
      <c r="E308" s="88"/>
      <c r="F308" s="128"/>
      <c r="G308" s="56"/>
      <c r="H308" s="98"/>
      <c r="J308" s="221"/>
      <c r="K308" s="221"/>
      <c r="L308" s="221"/>
      <c r="M308" s="221"/>
      <c r="N308" s="144"/>
      <c r="O308" s="88"/>
      <c r="P308" s="128"/>
      <c r="Q308" s="56"/>
    </row>
    <row r="309" spans="5:17" s="121" customFormat="1">
      <c r="E309" s="88"/>
      <c r="F309" s="128"/>
      <c r="G309" s="56"/>
      <c r="H309" s="98"/>
      <c r="J309" s="221"/>
      <c r="K309" s="221"/>
      <c r="L309" s="221"/>
      <c r="M309" s="221"/>
      <c r="N309" s="144"/>
      <c r="O309" s="88"/>
      <c r="P309" s="128"/>
      <c r="Q309" s="56"/>
    </row>
    <row r="310" spans="5:17" s="121" customFormat="1">
      <c r="E310" s="88"/>
      <c r="F310" s="128"/>
      <c r="G310" s="56"/>
      <c r="H310" s="98"/>
      <c r="J310" s="221"/>
      <c r="K310" s="221"/>
      <c r="L310" s="221"/>
      <c r="M310" s="221"/>
      <c r="N310" s="144"/>
      <c r="O310" s="88"/>
      <c r="P310" s="128"/>
      <c r="Q310" s="56"/>
    </row>
    <row r="311" spans="5:17" s="121" customFormat="1">
      <c r="E311" s="88"/>
      <c r="F311" s="128"/>
      <c r="G311" s="56"/>
      <c r="H311" s="98"/>
      <c r="J311" s="221"/>
      <c r="K311" s="221"/>
      <c r="L311" s="221"/>
      <c r="M311" s="221"/>
      <c r="N311" s="144"/>
      <c r="O311" s="88"/>
      <c r="P311" s="128"/>
      <c r="Q311" s="56"/>
    </row>
    <row r="312" spans="5:17" s="121" customFormat="1">
      <c r="E312" s="88"/>
      <c r="F312" s="128"/>
      <c r="G312" s="56"/>
      <c r="H312" s="98"/>
      <c r="J312" s="221"/>
      <c r="K312" s="221"/>
      <c r="L312" s="221"/>
      <c r="M312" s="221"/>
      <c r="N312" s="144"/>
      <c r="O312" s="88"/>
      <c r="P312" s="128"/>
      <c r="Q312" s="56"/>
    </row>
    <row r="313" spans="5:17" s="121" customFormat="1">
      <c r="E313" s="88"/>
      <c r="F313" s="128"/>
      <c r="G313" s="56"/>
      <c r="H313" s="98"/>
      <c r="J313" s="221"/>
      <c r="K313" s="221"/>
      <c r="L313" s="221"/>
      <c r="M313" s="221"/>
      <c r="N313" s="144"/>
      <c r="O313" s="88"/>
      <c r="P313" s="128"/>
      <c r="Q313" s="56"/>
    </row>
    <row r="314" spans="5:17" s="121" customFormat="1">
      <c r="E314" s="88"/>
      <c r="F314" s="128"/>
      <c r="G314" s="56"/>
      <c r="H314" s="98"/>
      <c r="J314" s="221"/>
      <c r="K314" s="221"/>
      <c r="L314" s="221"/>
      <c r="M314" s="221"/>
      <c r="N314" s="144"/>
      <c r="O314" s="88"/>
      <c r="P314" s="128"/>
      <c r="Q314" s="56"/>
    </row>
    <row r="315" spans="5:17" s="121" customFormat="1">
      <c r="E315" s="88"/>
      <c r="F315" s="128"/>
      <c r="G315" s="56"/>
      <c r="H315" s="98"/>
      <c r="J315" s="221"/>
      <c r="K315" s="221"/>
      <c r="L315" s="221"/>
      <c r="M315" s="221"/>
      <c r="N315" s="144"/>
      <c r="O315" s="88"/>
      <c r="P315" s="128"/>
      <c r="Q315" s="56"/>
    </row>
    <row r="316" spans="5:17" s="121" customFormat="1">
      <c r="E316" s="88"/>
      <c r="F316" s="128"/>
      <c r="G316" s="56"/>
      <c r="H316" s="98"/>
      <c r="J316" s="221"/>
      <c r="K316" s="221"/>
      <c r="L316" s="221"/>
      <c r="M316" s="221"/>
      <c r="N316" s="144"/>
      <c r="O316" s="88"/>
      <c r="P316" s="128"/>
      <c r="Q316" s="56"/>
    </row>
    <row r="317" spans="5:17" s="121" customFormat="1">
      <c r="E317" s="88"/>
      <c r="F317" s="128"/>
      <c r="G317" s="56"/>
      <c r="H317" s="98"/>
      <c r="J317" s="221"/>
      <c r="K317" s="221"/>
      <c r="L317" s="221"/>
      <c r="M317" s="221"/>
      <c r="N317" s="144"/>
      <c r="O317" s="88"/>
      <c r="P317" s="128"/>
      <c r="Q317" s="56"/>
    </row>
    <row r="318" spans="5:17" s="121" customFormat="1">
      <c r="E318" s="88"/>
      <c r="F318" s="128"/>
      <c r="G318" s="56"/>
      <c r="H318" s="98"/>
      <c r="J318" s="221"/>
      <c r="K318" s="221"/>
      <c r="L318" s="221"/>
      <c r="M318" s="221"/>
      <c r="N318" s="144"/>
      <c r="O318" s="88"/>
      <c r="P318" s="128"/>
      <c r="Q318" s="56"/>
    </row>
    <row r="319" spans="5:17" s="121" customFormat="1">
      <c r="E319" s="88"/>
      <c r="F319" s="128"/>
      <c r="G319" s="56"/>
      <c r="H319" s="98"/>
      <c r="J319" s="221"/>
      <c r="K319" s="221"/>
      <c r="L319" s="221"/>
      <c r="M319" s="221"/>
      <c r="N319" s="144"/>
      <c r="O319" s="88"/>
      <c r="P319" s="128"/>
      <c r="Q319" s="56"/>
    </row>
    <row r="320" spans="5:17" s="121" customFormat="1">
      <c r="E320" s="88"/>
      <c r="F320" s="128"/>
      <c r="G320" s="56"/>
      <c r="H320" s="98"/>
      <c r="J320" s="221"/>
      <c r="K320" s="221"/>
      <c r="L320" s="221"/>
      <c r="M320" s="221"/>
      <c r="N320" s="144"/>
      <c r="O320" s="88"/>
      <c r="P320" s="128"/>
      <c r="Q320" s="56"/>
    </row>
    <row r="321" spans="5:17" s="121" customFormat="1">
      <c r="E321" s="88"/>
      <c r="F321" s="128"/>
      <c r="G321" s="56"/>
      <c r="H321" s="98"/>
      <c r="J321" s="221"/>
      <c r="K321" s="221"/>
      <c r="L321" s="221"/>
      <c r="M321" s="221"/>
      <c r="N321" s="144"/>
      <c r="O321" s="88"/>
      <c r="P321" s="128"/>
      <c r="Q321" s="56"/>
    </row>
    <row r="322" spans="5:17" s="121" customFormat="1">
      <c r="E322" s="88"/>
      <c r="F322" s="128"/>
      <c r="G322" s="56"/>
      <c r="H322" s="98"/>
      <c r="J322" s="221"/>
      <c r="K322" s="221"/>
      <c r="L322" s="221"/>
      <c r="M322" s="221"/>
      <c r="N322" s="144"/>
      <c r="O322" s="88"/>
      <c r="P322" s="128"/>
      <c r="Q322" s="56"/>
    </row>
    <row r="323" spans="5:17" s="121" customFormat="1">
      <c r="E323" s="88"/>
      <c r="F323" s="128"/>
      <c r="G323" s="56"/>
      <c r="H323" s="98"/>
      <c r="J323" s="221"/>
      <c r="K323" s="221"/>
      <c r="L323" s="221"/>
      <c r="M323" s="221"/>
      <c r="N323" s="144"/>
      <c r="O323" s="88"/>
      <c r="P323" s="128"/>
      <c r="Q323" s="56"/>
    </row>
    <row r="324" spans="5:17" s="121" customFormat="1">
      <c r="E324" s="88"/>
      <c r="F324" s="128"/>
      <c r="G324" s="56"/>
      <c r="H324" s="98"/>
      <c r="J324" s="221"/>
      <c r="K324" s="221"/>
      <c r="L324" s="221"/>
      <c r="M324" s="221"/>
      <c r="N324" s="144"/>
      <c r="O324" s="88"/>
      <c r="P324" s="128"/>
      <c r="Q324" s="56"/>
    </row>
    <row r="325" spans="5:17" s="121" customFormat="1">
      <c r="E325" s="88"/>
      <c r="F325" s="128"/>
      <c r="G325" s="56"/>
      <c r="H325" s="98"/>
      <c r="J325" s="221"/>
      <c r="K325" s="221"/>
      <c r="L325" s="221"/>
      <c r="M325" s="221"/>
      <c r="N325" s="144"/>
      <c r="O325" s="88"/>
      <c r="P325" s="128"/>
      <c r="Q325" s="56"/>
    </row>
    <row r="326" spans="5:17" s="121" customFormat="1">
      <c r="E326" s="88"/>
      <c r="F326" s="128"/>
      <c r="G326" s="56"/>
      <c r="H326" s="98"/>
      <c r="J326" s="221"/>
      <c r="K326" s="221"/>
      <c r="L326" s="221"/>
      <c r="M326" s="221"/>
      <c r="N326" s="144"/>
      <c r="O326" s="88"/>
      <c r="P326" s="128"/>
      <c r="Q326" s="56"/>
    </row>
    <row r="327" spans="5:17" s="121" customFormat="1">
      <c r="E327" s="88"/>
      <c r="F327" s="128"/>
      <c r="G327" s="56"/>
      <c r="H327" s="98"/>
      <c r="J327" s="221"/>
      <c r="K327" s="221"/>
      <c r="L327" s="221"/>
      <c r="M327" s="221"/>
      <c r="N327" s="144"/>
      <c r="O327" s="88"/>
      <c r="P327" s="128"/>
      <c r="Q327" s="56"/>
    </row>
    <row r="328" spans="5:17" s="121" customFormat="1">
      <c r="E328" s="88"/>
      <c r="F328" s="128"/>
      <c r="G328" s="56"/>
      <c r="H328" s="98"/>
      <c r="J328" s="221"/>
      <c r="K328" s="221"/>
      <c r="L328" s="221"/>
      <c r="M328" s="221"/>
      <c r="N328" s="144"/>
      <c r="O328" s="88"/>
      <c r="P328" s="128"/>
      <c r="Q328" s="56"/>
    </row>
    <row r="329" spans="5:17" s="121" customFormat="1">
      <c r="E329" s="88"/>
      <c r="F329" s="128"/>
      <c r="G329" s="56"/>
      <c r="H329" s="98"/>
      <c r="J329" s="221"/>
      <c r="K329" s="221"/>
      <c r="L329" s="221"/>
      <c r="M329" s="221"/>
      <c r="N329" s="144"/>
      <c r="O329" s="88"/>
      <c r="P329" s="128"/>
      <c r="Q329" s="56"/>
    </row>
    <row r="330" spans="5:17" s="121" customFormat="1">
      <c r="E330" s="88"/>
      <c r="F330" s="128"/>
      <c r="G330" s="56"/>
      <c r="H330" s="98"/>
      <c r="J330" s="221"/>
      <c r="K330" s="221"/>
      <c r="L330" s="221"/>
      <c r="M330" s="221"/>
      <c r="N330" s="144"/>
      <c r="O330" s="88"/>
      <c r="P330" s="128"/>
      <c r="Q330" s="56"/>
    </row>
    <row r="331" spans="5:17" s="121" customFormat="1">
      <c r="E331" s="88"/>
      <c r="F331" s="128"/>
      <c r="G331" s="56"/>
      <c r="H331" s="98"/>
      <c r="J331" s="221"/>
      <c r="K331" s="221"/>
      <c r="L331" s="221"/>
      <c r="M331" s="221"/>
      <c r="N331" s="144"/>
      <c r="O331" s="88"/>
      <c r="P331" s="128"/>
      <c r="Q331" s="56"/>
    </row>
    <row r="332" spans="5:17" s="121" customFormat="1">
      <c r="E332" s="88"/>
      <c r="F332" s="128"/>
      <c r="G332" s="56"/>
      <c r="H332" s="98"/>
      <c r="J332" s="221"/>
      <c r="K332" s="221"/>
      <c r="L332" s="221"/>
      <c r="M332" s="221"/>
      <c r="N332" s="144"/>
      <c r="O332" s="88"/>
      <c r="P332" s="128"/>
      <c r="Q332" s="56"/>
    </row>
    <row r="333" spans="5:17" s="121" customFormat="1">
      <c r="E333" s="88"/>
      <c r="F333" s="128"/>
      <c r="G333" s="56"/>
      <c r="H333" s="98"/>
      <c r="J333" s="221"/>
      <c r="K333" s="221"/>
      <c r="L333" s="221"/>
      <c r="M333" s="221"/>
      <c r="N333" s="144"/>
      <c r="O333" s="88"/>
      <c r="P333" s="128"/>
      <c r="Q333" s="56"/>
    </row>
    <row r="334" spans="5:17" s="121" customFormat="1">
      <c r="E334" s="88"/>
      <c r="F334" s="128"/>
      <c r="G334" s="56"/>
      <c r="H334" s="98"/>
      <c r="J334" s="221"/>
      <c r="K334" s="221"/>
      <c r="L334" s="221"/>
      <c r="M334" s="221"/>
      <c r="N334" s="144"/>
      <c r="O334" s="88"/>
      <c r="P334" s="128"/>
      <c r="Q334" s="56"/>
    </row>
    <row r="335" spans="5:17" s="121" customFormat="1">
      <c r="E335" s="88"/>
      <c r="F335" s="128"/>
      <c r="G335" s="56"/>
      <c r="H335" s="98"/>
      <c r="J335" s="221"/>
      <c r="K335" s="221"/>
      <c r="L335" s="221"/>
      <c r="M335" s="221"/>
      <c r="N335" s="144"/>
      <c r="O335" s="88"/>
      <c r="P335" s="128"/>
      <c r="Q335" s="56"/>
    </row>
    <row r="336" spans="5:17" s="121" customFormat="1">
      <c r="E336" s="88"/>
      <c r="F336" s="128"/>
      <c r="G336" s="56"/>
      <c r="H336" s="98"/>
      <c r="J336" s="221"/>
      <c r="K336" s="221"/>
      <c r="L336" s="221"/>
      <c r="M336" s="221"/>
      <c r="N336" s="144"/>
      <c r="O336" s="88"/>
      <c r="P336" s="128"/>
      <c r="Q336" s="56"/>
    </row>
    <row r="337" spans="5:17" s="121" customFormat="1">
      <c r="E337" s="88"/>
      <c r="F337" s="128"/>
      <c r="G337" s="56"/>
      <c r="H337" s="98"/>
      <c r="J337" s="221"/>
      <c r="K337" s="221"/>
      <c r="L337" s="221"/>
      <c r="M337" s="221"/>
      <c r="N337" s="144"/>
      <c r="O337" s="88"/>
      <c r="P337" s="128"/>
      <c r="Q337" s="56"/>
    </row>
    <row r="338" spans="5:17" s="121" customFormat="1">
      <c r="E338" s="88"/>
      <c r="F338" s="128"/>
      <c r="G338" s="56"/>
      <c r="H338" s="98"/>
      <c r="J338" s="221"/>
      <c r="K338" s="221"/>
      <c r="L338" s="221"/>
      <c r="M338" s="221"/>
      <c r="N338" s="144"/>
      <c r="O338" s="88"/>
      <c r="P338" s="128"/>
      <c r="Q338" s="56"/>
    </row>
    <row r="339" spans="5:17" s="121" customFormat="1">
      <c r="E339" s="88"/>
      <c r="F339" s="128"/>
      <c r="G339" s="56"/>
      <c r="H339" s="98"/>
      <c r="J339" s="221"/>
      <c r="K339" s="221"/>
      <c r="L339" s="221"/>
      <c r="M339" s="221"/>
      <c r="N339" s="144"/>
      <c r="O339" s="88"/>
      <c r="P339" s="128"/>
      <c r="Q339" s="56"/>
    </row>
    <row r="340" spans="5:17" s="121" customFormat="1">
      <c r="E340" s="88"/>
      <c r="F340" s="128"/>
      <c r="G340" s="56"/>
      <c r="H340" s="98"/>
      <c r="J340" s="221"/>
      <c r="K340" s="221"/>
      <c r="L340" s="221"/>
      <c r="M340" s="221"/>
      <c r="N340" s="144"/>
      <c r="O340" s="88"/>
      <c r="P340" s="128"/>
      <c r="Q340" s="56"/>
    </row>
    <row r="341" spans="5:17" s="121" customFormat="1">
      <c r="E341" s="88"/>
      <c r="F341" s="128"/>
      <c r="G341" s="56"/>
      <c r="H341" s="98"/>
      <c r="J341" s="221"/>
      <c r="K341" s="221"/>
      <c r="L341" s="221"/>
      <c r="M341" s="221"/>
      <c r="N341" s="144"/>
      <c r="O341" s="88"/>
      <c r="P341" s="128"/>
      <c r="Q341" s="56"/>
    </row>
    <row r="342" spans="5:17" s="121" customFormat="1">
      <c r="E342" s="88"/>
      <c r="F342" s="128"/>
      <c r="G342" s="56"/>
      <c r="H342" s="98"/>
      <c r="J342" s="221"/>
      <c r="K342" s="221"/>
      <c r="L342" s="221"/>
      <c r="M342" s="221"/>
      <c r="N342" s="144"/>
      <c r="O342" s="88"/>
      <c r="P342" s="128"/>
      <c r="Q342" s="56"/>
    </row>
    <row r="343" spans="5:17" s="121" customFormat="1">
      <c r="E343" s="88"/>
      <c r="F343" s="128"/>
      <c r="G343" s="56"/>
      <c r="H343" s="98"/>
      <c r="J343" s="221"/>
      <c r="K343" s="221"/>
      <c r="L343" s="221"/>
      <c r="M343" s="221"/>
      <c r="N343" s="144"/>
      <c r="O343" s="88"/>
      <c r="P343" s="128"/>
      <c r="Q343" s="56"/>
    </row>
    <row r="344" spans="5:17" s="121" customFormat="1">
      <c r="E344" s="88"/>
      <c r="F344" s="128"/>
      <c r="G344" s="56"/>
      <c r="H344" s="98"/>
      <c r="J344" s="221"/>
      <c r="K344" s="221"/>
      <c r="L344" s="221"/>
      <c r="M344" s="221"/>
      <c r="N344" s="144"/>
      <c r="O344" s="88"/>
      <c r="P344" s="128"/>
      <c r="Q344" s="56"/>
    </row>
    <row r="345" spans="5:17" s="121" customFormat="1">
      <c r="E345" s="88"/>
      <c r="F345" s="128"/>
      <c r="G345" s="56"/>
      <c r="H345" s="98"/>
      <c r="J345" s="221"/>
      <c r="K345" s="221"/>
      <c r="L345" s="221"/>
      <c r="M345" s="221"/>
      <c r="N345" s="144"/>
      <c r="O345" s="88"/>
      <c r="P345" s="128"/>
      <c r="Q345" s="56"/>
    </row>
    <row r="346" spans="5:17" s="121" customFormat="1">
      <c r="E346" s="88"/>
      <c r="F346" s="128"/>
      <c r="G346" s="56"/>
      <c r="H346" s="98"/>
      <c r="J346" s="221"/>
      <c r="K346" s="221"/>
      <c r="L346" s="221"/>
      <c r="M346" s="221"/>
      <c r="N346" s="144"/>
      <c r="O346" s="88"/>
      <c r="P346" s="128"/>
      <c r="Q346" s="56"/>
    </row>
    <row r="347" spans="5:17" s="121" customFormat="1">
      <c r="E347" s="88"/>
      <c r="F347" s="128"/>
      <c r="G347" s="56"/>
      <c r="H347" s="98"/>
      <c r="J347" s="221"/>
      <c r="K347" s="221"/>
      <c r="L347" s="221"/>
      <c r="M347" s="221"/>
      <c r="N347" s="144"/>
      <c r="O347" s="88"/>
      <c r="P347" s="128"/>
      <c r="Q347" s="56"/>
    </row>
    <row r="348" spans="5:17" s="121" customFormat="1">
      <c r="E348" s="88"/>
      <c r="F348" s="128"/>
      <c r="G348" s="56"/>
      <c r="H348" s="98"/>
      <c r="J348" s="221"/>
      <c r="K348" s="221"/>
      <c r="L348" s="221"/>
      <c r="M348" s="221"/>
      <c r="N348" s="144"/>
      <c r="O348" s="88"/>
      <c r="P348" s="128"/>
      <c r="Q348" s="56"/>
    </row>
    <row r="349" spans="5:17" s="121" customFormat="1">
      <c r="E349" s="88"/>
      <c r="F349" s="128"/>
      <c r="G349" s="56"/>
      <c r="H349" s="98"/>
      <c r="J349" s="221"/>
      <c r="K349" s="221"/>
      <c r="L349" s="221"/>
      <c r="M349" s="221"/>
      <c r="N349" s="144"/>
      <c r="O349" s="88"/>
      <c r="P349" s="128"/>
      <c r="Q349" s="56"/>
    </row>
    <row r="350" spans="5:17" s="121" customFormat="1">
      <c r="E350" s="88"/>
      <c r="F350" s="128"/>
      <c r="G350" s="56"/>
      <c r="H350" s="98"/>
      <c r="J350" s="221"/>
      <c r="K350" s="221"/>
      <c r="L350" s="221"/>
      <c r="M350" s="221"/>
      <c r="N350" s="144"/>
      <c r="O350" s="88"/>
      <c r="P350" s="128"/>
      <c r="Q350" s="56"/>
    </row>
    <row r="351" spans="5:17" s="121" customFormat="1">
      <c r="E351" s="88"/>
      <c r="F351" s="128"/>
      <c r="G351" s="56"/>
      <c r="H351" s="98"/>
      <c r="J351" s="221"/>
      <c r="K351" s="221"/>
      <c r="L351" s="221"/>
      <c r="M351" s="221"/>
      <c r="N351" s="144"/>
      <c r="O351" s="88"/>
      <c r="P351" s="128"/>
      <c r="Q351" s="56"/>
    </row>
    <row r="352" spans="5:17" s="121" customFormat="1">
      <c r="E352" s="88"/>
      <c r="F352" s="128"/>
      <c r="G352" s="56"/>
      <c r="H352" s="98"/>
      <c r="J352" s="221"/>
      <c r="K352" s="221"/>
      <c r="L352" s="221"/>
      <c r="M352" s="221"/>
      <c r="N352" s="144"/>
      <c r="O352" s="88"/>
      <c r="P352" s="128"/>
      <c r="Q352" s="56"/>
    </row>
    <row r="353" spans="5:17" s="121" customFormat="1">
      <c r="E353" s="88"/>
      <c r="F353" s="128"/>
      <c r="G353" s="56"/>
      <c r="H353" s="98"/>
      <c r="J353" s="221"/>
      <c r="K353" s="221"/>
      <c r="L353" s="221"/>
      <c r="M353" s="221"/>
      <c r="N353" s="144"/>
      <c r="O353" s="88"/>
      <c r="P353" s="128"/>
      <c r="Q353" s="56"/>
    </row>
    <row r="354" spans="5:17" s="121" customFormat="1">
      <c r="E354" s="88"/>
      <c r="F354" s="128"/>
      <c r="G354" s="56"/>
      <c r="H354" s="98"/>
      <c r="J354" s="221"/>
      <c r="K354" s="221"/>
      <c r="L354" s="221"/>
      <c r="M354" s="221"/>
      <c r="N354" s="144"/>
      <c r="O354" s="88"/>
      <c r="P354" s="128"/>
      <c r="Q354" s="56"/>
    </row>
    <row r="355" spans="5:17" s="121" customFormat="1">
      <c r="E355" s="88"/>
      <c r="F355" s="128"/>
      <c r="G355" s="56"/>
      <c r="H355" s="98"/>
      <c r="J355" s="221"/>
      <c r="K355" s="221"/>
      <c r="L355" s="221"/>
      <c r="M355" s="221"/>
      <c r="N355" s="144"/>
      <c r="O355" s="88"/>
      <c r="P355" s="128"/>
      <c r="Q355" s="56"/>
    </row>
    <row r="356" spans="5:17" s="121" customFormat="1">
      <c r="E356" s="88"/>
      <c r="F356" s="128"/>
      <c r="G356" s="56"/>
      <c r="H356" s="98"/>
      <c r="J356" s="221"/>
      <c r="K356" s="221"/>
      <c r="L356" s="221"/>
      <c r="M356" s="221"/>
      <c r="N356" s="144"/>
      <c r="O356" s="88"/>
      <c r="P356" s="128"/>
      <c r="Q356" s="56"/>
    </row>
    <row r="357" spans="5:17" s="121" customFormat="1">
      <c r="E357" s="88"/>
      <c r="F357" s="128"/>
      <c r="G357" s="56"/>
      <c r="H357" s="98"/>
      <c r="J357" s="221"/>
      <c r="K357" s="221"/>
      <c r="L357" s="221"/>
      <c r="M357" s="221"/>
      <c r="N357" s="144"/>
      <c r="O357" s="88"/>
      <c r="P357" s="128"/>
      <c r="Q357" s="56"/>
    </row>
    <row r="358" spans="5:17" s="121" customFormat="1">
      <c r="E358" s="88"/>
      <c r="F358" s="128"/>
      <c r="G358" s="56"/>
      <c r="H358" s="98"/>
      <c r="J358" s="221"/>
      <c r="K358" s="221"/>
      <c r="L358" s="221"/>
      <c r="M358" s="221"/>
      <c r="N358" s="144"/>
      <c r="O358" s="88"/>
      <c r="P358" s="128"/>
      <c r="Q358" s="56"/>
    </row>
    <row r="359" spans="5:17" s="121" customFormat="1">
      <c r="E359" s="88"/>
      <c r="F359" s="128"/>
      <c r="G359" s="56"/>
      <c r="H359" s="98"/>
      <c r="J359" s="221"/>
      <c r="K359" s="221"/>
      <c r="L359" s="221"/>
      <c r="M359" s="221"/>
      <c r="N359" s="144"/>
      <c r="O359" s="88"/>
      <c r="P359" s="128"/>
      <c r="Q359" s="56"/>
    </row>
    <row r="360" spans="5:17" s="121" customFormat="1">
      <c r="E360" s="88"/>
      <c r="F360" s="128"/>
      <c r="G360" s="56"/>
      <c r="H360" s="98"/>
      <c r="J360" s="221"/>
      <c r="K360" s="221"/>
      <c r="L360" s="221"/>
      <c r="M360" s="221"/>
      <c r="N360" s="144"/>
      <c r="O360" s="88"/>
      <c r="P360" s="128"/>
      <c r="Q360" s="56"/>
    </row>
    <row r="361" spans="5:17" s="121" customFormat="1">
      <c r="E361" s="88"/>
      <c r="F361" s="128"/>
      <c r="G361" s="56"/>
      <c r="H361" s="98"/>
      <c r="J361" s="221"/>
      <c r="K361" s="221"/>
      <c r="L361" s="221"/>
      <c r="M361" s="221"/>
      <c r="N361" s="144"/>
      <c r="O361" s="88"/>
      <c r="P361" s="128"/>
      <c r="Q361" s="56"/>
    </row>
    <row r="362" spans="5:17" s="121" customFormat="1">
      <c r="E362" s="88"/>
      <c r="F362" s="128"/>
      <c r="G362" s="56"/>
      <c r="H362" s="98"/>
      <c r="J362" s="221"/>
      <c r="K362" s="221"/>
      <c r="L362" s="221"/>
      <c r="M362" s="221"/>
      <c r="N362" s="144"/>
      <c r="O362" s="88"/>
      <c r="P362" s="128"/>
      <c r="Q362" s="56"/>
    </row>
    <row r="363" spans="5:17" s="121" customFormat="1">
      <c r="E363" s="88"/>
      <c r="F363" s="128"/>
      <c r="G363" s="56"/>
      <c r="H363" s="98"/>
      <c r="J363" s="221"/>
      <c r="K363" s="221"/>
      <c r="L363" s="221"/>
      <c r="M363" s="221"/>
      <c r="N363" s="144"/>
      <c r="O363" s="88"/>
      <c r="P363" s="128"/>
      <c r="Q363" s="56"/>
    </row>
    <row r="364" spans="5:17" s="121" customFormat="1">
      <c r="E364" s="88"/>
      <c r="F364" s="128"/>
      <c r="G364" s="56"/>
      <c r="H364" s="98"/>
      <c r="J364" s="221"/>
      <c r="K364" s="221"/>
      <c r="L364" s="221"/>
      <c r="M364" s="221"/>
      <c r="N364" s="144"/>
      <c r="O364" s="88"/>
      <c r="P364" s="128"/>
      <c r="Q364" s="56"/>
    </row>
    <row r="365" spans="5:17" s="121" customFormat="1">
      <c r="E365" s="88"/>
      <c r="F365" s="128"/>
      <c r="G365" s="56"/>
      <c r="H365" s="98"/>
      <c r="J365" s="221"/>
      <c r="K365" s="221"/>
      <c r="L365" s="221"/>
      <c r="M365" s="221"/>
      <c r="N365" s="144"/>
      <c r="O365" s="88"/>
      <c r="P365" s="128"/>
      <c r="Q365" s="56"/>
    </row>
    <row r="366" spans="5:17" s="121" customFormat="1">
      <c r="E366" s="88"/>
      <c r="F366" s="128"/>
      <c r="G366" s="56"/>
      <c r="H366" s="98"/>
      <c r="J366" s="221"/>
      <c r="K366" s="221"/>
      <c r="L366" s="221"/>
      <c r="M366" s="221"/>
      <c r="N366" s="144"/>
      <c r="O366" s="88"/>
      <c r="P366" s="128"/>
      <c r="Q366" s="56"/>
    </row>
    <row r="367" spans="5:17" s="121" customFormat="1">
      <c r="E367" s="88"/>
      <c r="F367" s="128"/>
      <c r="G367" s="56"/>
      <c r="H367" s="98"/>
      <c r="J367" s="221"/>
      <c r="K367" s="221"/>
      <c r="L367" s="221"/>
      <c r="M367" s="221"/>
      <c r="N367" s="144"/>
      <c r="O367" s="88"/>
      <c r="P367" s="128"/>
      <c r="Q367" s="56"/>
    </row>
    <row r="368" spans="5:17" s="121" customFormat="1">
      <c r="E368" s="88"/>
      <c r="F368" s="128"/>
      <c r="G368" s="56"/>
      <c r="H368" s="98"/>
      <c r="J368" s="221"/>
      <c r="K368" s="221"/>
      <c r="L368" s="221"/>
      <c r="M368" s="221"/>
      <c r="N368" s="144"/>
      <c r="O368" s="88"/>
      <c r="P368" s="128"/>
      <c r="Q368" s="56"/>
    </row>
    <row r="369" spans="5:17" s="121" customFormat="1">
      <c r="E369" s="88"/>
      <c r="F369" s="128"/>
      <c r="G369" s="56"/>
      <c r="H369" s="98"/>
      <c r="J369" s="221"/>
      <c r="K369" s="221"/>
      <c r="L369" s="221"/>
      <c r="M369" s="221"/>
      <c r="N369" s="144"/>
      <c r="O369" s="88"/>
      <c r="P369" s="128"/>
      <c r="Q369" s="56"/>
    </row>
    <row r="370" spans="5:17" s="121" customFormat="1">
      <c r="E370" s="88"/>
      <c r="F370" s="128"/>
      <c r="G370" s="56"/>
      <c r="H370" s="98"/>
      <c r="J370" s="221"/>
      <c r="K370" s="221"/>
      <c r="L370" s="221"/>
      <c r="M370" s="221"/>
      <c r="N370" s="144"/>
      <c r="O370" s="88"/>
      <c r="P370" s="128"/>
      <c r="Q370" s="56"/>
    </row>
    <row r="371" spans="5:17" s="121" customFormat="1">
      <c r="E371" s="88"/>
      <c r="F371" s="128"/>
      <c r="G371" s="56"/>
      <c r="H371" s="98"/>
      <c r="J371" s="221"/>
      <c r="K371" s="221"/>
      <c r="L371" s="221"/>
      <c r="M371" s="221"/>
      <c r="N371" s="144"/>
      <c r="O371" s="88"/>
      <c r="P371" s="128"/>
      <c r="Q371" s="56"/>
    </row>
    <row r="372" spans="5:17" s="121" customFormat="1">
      <c r="E372" s="88"/>
      <c r="F372" s="128"/>
      <c r="G372" s="56"/>
      <c r="H372" s="98"/>
      <c r="J372" s="221"/>
      <c r="K372" s="221"/>
      <c r="L372" s="221"/>
      <c r="M372" s="221"/>
      <c r="N372" s="144"/>
      <c r="O372" s="88"/>
      <c r="P372" s="128"/>
      <c r="Q372" s="56"/>
    </row>
    <row r="373" spans="5:17" s="121" customFormat="1">
      <c r="E373" s="88"/>
      <c r="F373" s="128"/>
      <c r="G373" s="56"/>
      <c r="H373" s="98"/>
      <c r="J373" s="221"/>
      <c r="K373" s="221"/>
      <c r="L373" s="221"/>
      <c r="M373" s="221"/>
      <c r="N373" s="144"/>
      <c r="O373" s="88"/>
      <c r="P373" s="128"/>
      <c r="Q373" s="56"/>
    </row>
    <row r="374" spans="5:17" s="121" customFormat="1">
      <c r="E374" s="88"/>
      <c r="F374" s="128"/>
      <c r="G374" s="56"/>
      <c r="H374" s="98"/>
      <c r="J374" s="221"/>
      <c r="K374" s="221"/>
      <c r="L374" s="221"/>
      <c r="M374" s="221"/>
      <c r="N374" s="144"/>
      <c r="O374" s="88"/>
      <c r="P374" s="128"/>
      <c r="Q374" s="56"/>
    </row>
    <row r="375" spans="5:17" s="121" customFormat="1">
      <c r="E375" s="88"/>
      <c r="F375" s="128"/>
      <c r="G375" s="56"/>
      <c r="H375" s="98"/>
      <c r="J375" s="221"/>
      <c r="K375" s="221"/>
      <c r="L375" s="221"/>
      <c r="M375" s="221"/>
      <c r="N375" s="144"/>
      <c r="O375" s="88"/>
      <c r="P375" s="128"/>
      <c r="Q375" s="56"/>
    </row>
    <row r="376" spans="5:17" s="121" customFormat="1">
      <c r="E376" s="88"/>
      <c r="F376" s="128"/>
      <c r="G376" s="56"/>
      <c r="H376" s="98"/>
      <c r="J376" s="221"/>
      <c r="K376" s="221"/>
      <c r="L376" s="221"/>
      <c r="M376" s="221"/>
      <c r="N376" s="144"/>
      <c r="O376" s="88"/>
      <c r="P376" s="128"/>
      <c r="Q376" s="56"/>
    </row>
    <row r="377" spans="5:17" s="121" customFormat="1">
      <c r="E377" s="88"/>
      <c r="F377" s="128"/>
      <c r="G377" s="56"/>
      <c r="H377" s="98"/>
      <c r="J377" s="221"/>
      <c r="K377" s="221"/>
      <c r="L377" s="221"/>
      <c r="M377" s="221"/>
      <c r="N377" s="144"/>
      <c r="O377" s="88"/>
      <c r="P377" s="128"/>
      <c r="Q377" s="56"/>
    </row>
    <row r="378" spans="5:17" s="121" customFormat="1">
      <c r="E378" s="88"/>
      <c r="F378" s="128"/>
      <c r="G378" s="56"/>
      <c r="H378" s="98"/>
      <c r="J378" s="221"/>
      <c r="K378" s="221"/>
      <c r="L378" s="221"/>
      <c r="M378" s="221"/>
      <c r="N378" s="144"/>
      <c r="O378" s="88"/>
      <c r="P378" s="128"/>
      <c r="Q378" s="56"/>
    </row>
    <row r="379" spans="5:17" s="121" customFormat="1">
      <c r="E379" s="88"/>
      <c r="F379" s="128"/>
      <c r="G379" s="56"/>
      <c r="H379" s="98"/>
      <c r="J379" s="221"/>
      <c r="K379" s="221"/>
      <c r="L379" s="221"/>
      <c r="M379" s="221"/>
      <c r="N379" s="144"/>
      <c r="O379" s="88"/>
      <c r="P379" s="128"/>
      <c r="Q379" s="56"/>
    </row>
    <row r="380" spans="5:17" s="121" customFormat="1">
      <c r="E380" s="88"/>
      <c r="F380" s="128"/>
      <c r="G380" s="56"/>
      <c r="H380" s="98"/>
      <c r="J380" s="221"/>
      <c r="K380" s="221"/>
      <c r="L380" s="221"/>
      <c r="M380" s="221"/>
      <c r="N380" s="144"/>
      <c r="O380" s="88"/>
      <c r="P380" s="128"/>
      <c r="Q380" s="56"/>
    </row>
    <row r="381" spans="5:17" s="121" customFormat="1">
      <c r="E381" s="88"/>
      <c r="F381" s="128"/>
      <c r="G381" s="56"/>
      <c r="H381" s="98"/>
      <c r="J381" s="221"/>
      <c r="K381" s="221"/>
      <c r="L381" s="221"/>
      <c r="M381" s="221"/>
      <c r="N381" s="144"/>
      <c r="O381" s="88"/>
      <c r="P381" s="128"/>
      <c r="Q381" s="56"/>
    </row>
    <row r="382" spans="5:17" s="121" customFormat="1">
      <c r="E382" s="88"/>
      <c r="F382" s="128"/>
      <c r="G382" s="56"/>
      <c r="H382" s="98"/>
      <c r="J382" s="221"/>
      <c r="K382" s="221"/>
      <c r="L382" s="221"/>
      <c r="M382" s="221"/>
      <c r="N382" s="144"/>
      <c r="O382" s="88"/>
      <c r="P382" s="128"/>
      <c r="Q382" s="56"/>
    </row>
    <row r="383" spans="5:17" s="121" customFormat="1">
      <c r="E383" s="88"/>
      <c r="F383" s="128"/>
      <c r="G383" s="56"/>
      <c r="H383" s="98"/>
      <c r="J383" s="221"/>
      <c r="K383" s="221"/>
      <c r="L383" s="221"/>
      <c r="M383" s="221"/>
      <c r="N383" s="144"/>
      <c r="O383" s="88"/>
      <c r="P383" s="128"/>
      <c r="Q383" s="56"/>
    </row>
    <row r="384" spans="5:17" s="121" customFormat="1">
      <c r="E384" s="88"/>
      <c r="F384" s="128"/>
      <c r="G384" s="56"/>
      <c r="H384" s="98"/>
      <c r="J384" s="221"/>
      <c r="K384" s="221"/>
      <c r="L384" s="221"/>
      <c r="M384" s="221"/>
      <c r="N384" s="144"/>
      <c r="O384" s="88"/>
      <c r="P384" s="128"/>
      <c r="Q384" s="56"/>
    </row>
    <row r="385" spans="5:17" s="121" customFormat="1">
      <c r="E385" s="88"/>
      <c r="F385" s="128"/>
      <c r="G385" s="56"/>
      <c r="H385" s="98"/>
      <c r="J385" s="221"/>
      <c r="K385" s="221"/>
      <c r="L385" s="221"/>
      <c r="M385" s="221"/>
      <c r="N385" s="144"/>
      <c r="O385" s="88"/>
      <c r="P385" s="128"/>
      <c r="Q385" s="56"/>
    </row>
    <row r="386" spans="5:17" s="121" customFormat="1">
      <c r="E386" s="88"/>
      <c r="F386" s="128"/>
      <c r="G386" s="56"/>
      <c r="H386" s="98"/>
      <c r="J386" s="221"/>
      <c r="K386" s="221"/>
      <c r="L386" s="221"/>
      <c r="M386" s="221"/>
      <c r="N386" s="144"/>
      <c r="O386" s="88"/>
      <c r="P386" s="128"/>
      <c r="Q386" s="56"/>
    </row>
    <row r="387" spans="5:17" s="121" customFormat="1">
      <c r="E387" s="88"/>
      <c r="F387" s="128"/>
      <c r="G387" s="56"/>
      <c r="H387" s="98"/>
      <c r="J387" s="221"/>
      <c r="K387" s="221"/>
      <c r="L387" s="221"/>
      <c r="M387" s="221"/>
      <c r="N387" s="144"/>
      <c r="O387" s="88"/>
      <c r="P387" s="128"/>
      <c r="Q387" s="56"/>
    </row>
    <row r="388" spans="5:17" s="121" customFormat="1">
      <c r="E388" s="88"/>
      <c r="F388" s="128"/>
      <c r="G388" s="56"/>
      <c r="H388" s="98"/>
      <c r="J388" s="221"/>
      <c r="K388" s="221"/>
      <c r="L388" s="221"/>
      <c r="M388" s="221"/>
      <c r="N388" s="144"/>
      <c r="O388" s="88"/>
      <c r="P388" s="128"/>
      <c r="Q388" s="56"/>
    </row>
    <row r="389" spans="5:17" s="121" customFormat="1">
      <c r="E389" s="88"/>
      <c r="F389" s="128"/>
      <c r="G389" s="56"/>
      <c r="H389" s="98"/>
      <c r="J389" s="221"/>
      <c r="K389" s="221"/>
      <c r="L389" s="221"/>
      <c r="M389" s="221"/>
      <c r="N389" s="144"/>
      <c r="O389" s="88"/>
      <c r="P389" s="128"/>
      <c r="Q389" s="56"/>
    </row>
    <row r="390" spans="5:17" s="121" customFormat="1">
      <c r="E390" s="88"/>
      <c r="F390" s="128"/>
      <c r="G390" s="56"/>
      <c r="H390" s="98"/>
      <c r="J390" s="221"/>
      <c r="K390" s="221"/>
      <c r="L390" s="221"/>
      <c r="M390" s="221"/>
      <c r="N390" s="144"/>
      <c r="O390" s="88"/>
      <c r="P390" s="128"/>
      <c r="Q390" s="56"/>
    </row>
    <row r="391" spans="5:17" s="121" customFormat="1">
      <c r="E391" s="88"/>
      <c r="F391" s="128"/>
      <c r="G391" s="56"/>
      <c r="H391" s="98"/>
      <c r="J391" s="221"/>
      <c r="K391" s="221"/>
      <c r="L391" s="221"/>
      <c r="M391" s="221"/>
      <c r="N391" s="144"/>
      <c r="O391" s="88"/>
      <c r="P391" s="128"/>
      <c r="Q391" s="56"/>
    </row>
    <row r="392" spans="5:17" s="121" customFormat="1">
      <c r="E392" s="88"/>
      <c r="F392" s="128"/>
      <c r="G392" s="56"/>
      <c r="H392" s="98"/>
      <c r="J392" s="221"/>
      <c r="K392" s="221"/>
      <c r="L392" s="221"/>
      <c r="M392" s="221"/>
      <c r="N392" s="144"/>
      <c r="O392" s="88"/>
      <c r="P392" s="128"/>
      <c r="Q392" s="56"/>
    </row>
    <row r="393" spans="5:17" s="121" customFormat="1">
      <c r="E393" s="88"/>
      <c r="F393" s="128"/>
      <c r="G393" s="56"/>
      <c r="H393" s="98"/>
      <c r="J393" s="221"/>
      <c r="K393" s="221"/>
      <c r="L393" s="221"/>
      <c r="M393" s="221"/>
      <c r="N393" s="144"/>
      <c r="O393" s="88"/>
      <c r="P393" s="128"/>
      <c r="Q393" s="56"/>
    </row>
    <row r="394" spans="5:17" s="121" customFormat="1">
      <c r="E394" s="88"/>
      <c r="F394" s="128"/>
      <c r="G394" s="56"/>
      <c r="H394" s="98"/>
      <c r="J394" s="221"/>
      <c r="K394" s="221"/>
      <c r="L394" s="221"/>
      <c r="M394" s="221"/>
      <c r="N394" s="144"/>
      <c r="O394" s="88"/>
      <c r="P394" s="128"/>
      <c r="Q394" s="56"/>
    </row>
    <row r="395" spans="5:17" s="121" customFormat="1">
      <c r="E395" s="88"/>
      <c r="F395" s="128"/>
      <c r="G395" s="56"/>
      <c r="H395" s="98"/>
      <c r="J395" s="221"/>
      <c r="K395" s="221"/>
      <c r="L395" s="221"/>
      <c r="M395" s="221"/>
      <c r="N395" s="144"/>
      <c r="O395" s="88"/>
      <c r="P395" s="128"/>
      <c r="Q395" s="56"/>
    </row>
    <row r="396" spans="5:17" s="121" customFormat="1">
      <c r="E396" s="88"/>
      <c r="F396" s="128"/>
      <c r="G396" s="56"/>
      <c r="H396" s="98"/>
      <c r="J396" s="221"/>
      <c r="K396" s="221"/>
      <c r="L396" s="221"/>
      <c r="M396" s="221"/>
      <c r="N396" s="144"/>
      <c r="O396" s="88"/>
      <c r="P396" s="128"/>
      <c r="Q396" s="56"/>
    </row>
    <row r="397" spans="5:17" s="121" customFormat="1">
      <c r="E397" s="88"/>
      <c r="F397" s="128"/>
      <c r="G397" s="56"/>
      <c r="H397" s="98"/>
      <c r="J397" s="221"/>
      <c r="K397" s="221"/>
      <c r="L397" s="221"/>
      <c r="M397" s="221"/>
      <c r="N397" s="144"/>
      <c r="O397" s="88"/>
      <c r="P397" s="128"/>
      <c r="Q397" s="56"/>
    </row>
    <row r="398" spans="5:17" s="121" customFormat="1">
      <c r="E398" s="88"/>
      <c r="F398" s="128"/>
      <c r="G398" s="56"/>
      <c r="H398" s="98"/>
      <c r="J398" s="221"/>
      <c r="K398" s="221"/>
      <c r="L398" s="221"/>
      <c r="M398" s="221"/>
      <c r="N398" s="144"/>
      <c r="O398" s="88"/>
      <c r="P398" s="128"/>
      <c r="Q398" s="56"/>
    </row>
    <row r="399" spans="5:17" s="121" customFormat="1">
      <c r="E399" s="88"/>
      <c r="F399" s="128"/>
      <c r="G399" s="56"/>
      <c r="H399" s="98"/>
      <c r="J399" s="221"/>
      <c r="K399" s="221"/>
      <c r="L399" s="221"/>
      <c r="M399" s="221"/>
      <c r="N399" s="144"/>
      <c r="O399" s="88"/>
      <c r="P399" s="128"/>
      <c r="Q399" s="56"/>
    </row>
    <row r="400" spans="5:17" s="121" customFormat="1">
      <c r="E400" s="88"/>
      <c r="F400" s="128"/>
      <c r="G400" s="56"/>
      <c r="H400" s="98"/>
      <c r="J400" s="221"/>
      <c r="K400" s="221"/>
      <c r="L400" s="221"/>
      <c r="M400" s="221"/>
      <c r="N400" s="144"/>
      <c r="O400" s="88"/>
      <c r="P400" s="128"/>
      <c r="Q400" s="56"/>
    </row>
    <row r="401" spans="5:17" s="121" customFormat="1">
      <c r="E401" s="88"/>
      <c r="F401" s="128"/>
      <c r="G401" s="56"/>
      <c r="H401" s="98"/>
      <c r="J401" s="221"/>
      <c r="K401" s="221"/>
      <c r="L401" s="221"/>
      <c r="M401" s="221"/>
      <c r="N401" s="144"/>
      <c r="O401" s="88"/>
      <c r="P401" s="128"/>
      <c r="Q401" s="56"/>
    </row>
    <row r="402" spans="5:17" s="121" customFormat="1">
      <c r="E402" s="88"/>
      <c r="F402" s="128"/>
      <c r="G402" s="56"/>
      <c r="H402" s="98"/>
      <c r="J402" s="221"/>
      <c r="K402" s="221"/>
      <c r="L402" s="221"/>
      <c r="M402" s="221"/>
      <c r="N402" s="144"/>
      <c r="O402" s="88"/>
      <c r="P402" s="128"/>
      <c r="Q402" s="56"/>
    </row>
    <row r="403" spans="5:17" s="121" customFormat="1">
      <c r="E403" s="88"/>
      <c r="F403" s="128"/>
      <c r="G403" s="56"/>
      <c r="H403" s="98"/>
      <c r="J403" s="221"/>
      <c r="K403" s="221"/>
      <c r="L403" s="221"/>
      <c r="M403" s="221"/>
      <c r="N403" s="144"/>
      <c r="O403" s="88"/>
      <c r="P403" s="128"/>
      <c r="Q403" s="56"/>
    </row>
    <row r="404" spans="5:17" s="121" customFormat="1">
      <c r="E404" s="88"/>
      <c r="F404" s="128"/>
      <c r="G404" s="56"/>
      <c r="H404" s="98"/>
      <c r="J404" s="221"/>
      <c r="K404" s="221"/>
      <c r="L404" s="221"/>
      <c r="M404" s="221"/>
      <c r="N404" s="144"/>
      <c r="O404" s="88"/>
      <c r="P404" s="128"/>
      <c r="Q404" s="56"/>
    </row>
    <row r="405" spans="5:17" s="121" customFormat="1">
      <c r="E405" s="88"/>
      <c r="F405" s="128"/>
      <c r="G405" s="56"/>
      <c r="H405" s="98"/>
      <c r="J405" s="221"/>
      <c r="K405" s="221"/>
      <c r="L405" s="221"/>
      <c r="M405" s="221"/>
      <c r="N405" s="144"/>
      <c r="O405" s="88"/>
      <c r="P405" s="128"/>
      <c r="Q405" s="56"/>
    </row>
    <row r="406" spans="5:17" s="121" customFormat="1">
      <c r="E406" s="88"/>
      <c r="F406" s="128"/>
      <c r="G406" s="56"/>
      <c r="H406" s="98"/>
      <c r="J406" s="221"/>
      <c r="K406" s="221"/>
      <c r="L406" s="221"/>
      <c r="M406" s="221"/>
      <c r="N406" s="144"/>
      <c r="O406" s="88"/>
      <c r="P406" s="128"/>
      <c r="Q406" s="56"/>
    </row>
    <row r="407" spans="5:17" s="121" customFormat="1">
      <c r="E407" s="88"/>
      <c r="F407" s="128"/>
      <c r="G407" s="56"/>
      <c r="H407" s="98"/>
      <c r="J407" s="221"/>
      <c r="K407" s="221"/>
      <c r="L407" s="221"/>
      <c r="M407" s="221"/>
      <c r="N407" s="144"/>
      <c r="O407" s="88"/>
      <c r="P407" s="128"/>
      <c r="Q407" s="56"/>
    </row>
    <row r="408" spans="5:17" s="121" customFormat="1">
      <c r="E408" s="88"/>
      <c r="F408" s="128"/>
      <c r="G408" s="56"/>
      <c r="H408" s="98"/>
      <c r="J408" s="221"/>
      <c r="K408" s="221"/>
      <c r="L408" s="221"/>
      <c r="M408" s="221"/>
      <c r="N408" s="144"/>
      <c r="O408" s="88"/>
      <c r="P408" s="128"/>
      <c r="Q408" s="56"/>
    </row>
    <row r="409" spans="5:17" s="121" customFormat="1">
      <c r="E409" s="88"/>
      <c r="F409" s="128"/>
      <c r="G409" s="56"/>
      <c r="H409" s="98"/>
      <c r="J409" s="221"/>
      <c r="K409" s="221"/>
      <c r="L409" s="221"/>
      <c r="M409" s="221"/>
      <c r="N409" s="144"/>
      <c r="O409" s="88"/>
      <c r="P409" s="128"/>
      <c r="Q409" s="56"/>
    </row>
    <row r="410" spans="5:17" s="121" customFormat="1">
      <c r="E410" s="88"/>
      <c r="F410" s="128"/>
      <c r="G410" s="56"/>
      <c r="H410" s="98"/>
      <c r="J410" s="221"/>
      <c r="K410" s="221"/>
      <c r="L410" s="221"/>
      <c r="M410" s="221"/>
      <c r="N410" s="144"/>
      <c r="O410" s="88"/>
      <c r="P410" s="128"/>
      <c r="Q410" s="56"/>
    </row>
    <row r="411" spans="5:17" s="121" customFormat="1">
      <c r="E411" s="88"/>
      <c r="F411" s="128"/>
      <c r="G411" s="56"/>
      <c r="H411" s="98"/>
      <c r="J411" s="221"/>
      <c r="K411" s="221"/>
      <c r="L411" s="221"/>
      <c r="M411" s="221"/>
      <c r="N411" s="144"/>
      <c r="O411" s="88"/>
      <c r="P411" s="128"/>
      <c r="Q411" s="56"/>
    </row>
    <row r="412" spans="5:17" s="121" customFormat="1">
      <c r="E412" s="88"/>
      <c r="F412" s="128"/>
      <c r="G412" s="56"/>
      <c r="H412" s="98"/>
      <c r="J412" s="221"/>
      <c r="K412" s="221"/>
      <c r="L412" s="221"/>
      <c r="M412" s="221"/>
      <c r="N412" s="144"/>
      <c r="O412" s="88"/>
      <c r="P412" s="128"/>
      <c r="Q412" s="56"/>
    </row>
    <row r="413" spans="5:17" s="121" customFormat="1">
      <c r="E413" s="88"/>
      <c r="F413" s="128"/>
      <c r="G413" s="56"/>
      <c r="H413" s="98"/>
      <c r="J413" s="221"/>
      <c r="K413" s="221"/>
      <c r="L413" s="221"/>
      <c r="M413" s="221"/>
      <c r="N413" s="144"/>
      <c r="O413" s="88"/>
      <c r="P413" s="128"/>
      <c r="Q413" s="56"/>
    </row>
    <row r="414" spans="5:17" s="121" customFormat="1">
      <c r="E414" s="88"/>
      <c r="F414" s="128"/>
      <c r="G414" s="56"/>
      <c r="H414" s="98"/>
      <c r="J414" s="221"/>
      <c r="K414" s="221"/>
      <c r="L414" s="221"/>
      <c r="M414" s="221"/>
      <c r="N414" s="144"/>
      <c r="O414" s="88"/>
      <c r="P414" s="128"/>
      <c r="Q414" s="56"/>
    </row>
    <row r="415" spans="5:17" s="121" customFormat="1">
      <c r="E415" s="88"/>
      <c r="F415" s="128"/>
      <c r="G415" s="56"/>
      <c r="H415" s="98"/>
      <c r="J415" s="221"/>
      <c r="K415" s="221"/>
      <c r="L415" s="221"/>
      <c r="M415" s="221"/>
      <c r="N415" s="144"/>
      <c r="O415" s="88"/>
      <c r="P415" s="128"/>
      <c r="Q415" s="56"/>
    </row>
    <row r="416" spans="5:17" s="121" customFormat="1">
      <c r="E416" s="88"/>
      <c r="F416" s="128"/>
      <c r="G416" s="56"/>
      <c r="H416" s="98"/>
      <c r="J416" s="221"/>
      <c r="K416" s="221"/>
      <c r="L416" s="221"/>
      <c r="M416" s="221"/>
      <c r="N416" s="144"/>
      <c r="O416" s="88"/>
      <c r="P416" s="128"/>
      <c r="Q416" s="56"/>
    </row>
    <row r="417" spans="5:17" s="121" customFormat="1">
      <c r="E417" s="88"/>
      <c r="F417" s="128"/>
      <c r="G417" s="56"/>
      <c r="H417" s="98"/>
      <c r="J417" s="221"/>
      <c r="K417" s="221"/>
      <c r="L417" s="221"/>
      <c r="M417" s="221"/>
      <c r="N417" s="144"/>
      <c r="O417" s="88"/>
      <c r="P417" s="128"/>
      <c r="Q417" s="56"/>
    </row>
    <row r="418" spans="5:17" s="121" customFormat="1">
      <c r="E418" s="88"/>
      <c r="F418" s="128"/>
      <c r="G418" s="56"/>
      <c r="H418" s="98"/>
      <c r="J418" s="221"/>
      <c r="K418" s="221"/>
      <c r="L418" s="221"/>
      <c r="M418" s="221"/>
      <c r="N418" s="144"/>
      <c r="O418" s="88"/>
      <c r="P418" s="128"/>
      <c r="Q418" s="56"/>
    </row>
    <row r="419" spans="5:17" s="121" customFormat="1">
      <c r="E419" s="88"/>
      <c r="F419" s="128"/>
      <c r="G419" s="56"/>
      <c r="H419" s="98"/>
      <c r="J419" s="221"/>
      <c r="K419" s="221"/>
      <c r="L419" s="221"/>
      <c r="M419" s="221"/>
      <c r="N419" s="144"/>
      <c r="O419" s="88"/>
      <c r="P419" s="128"/>
      <c r="Q419" s="56"/>
    </row>
    <row r="420" spans="5:17" s="121" customFormat="1">
      <c r="E420" s="88"/>
      <c r="F420" s="128"/>
      <c r="G420" s="56"/>
      <c r="H420" s="98"/>
      <c r="J420" s="221"/>
      <c r="K420" s="221"/>
      <c r="L420" s="221"/>
      <c r="M420" s="221"/>
      <c r="N420" s="144"/>
      <c r="O420" s="88"/>
      <c r="P420" s="128"/>
      <c r="Q420" s="56"/>
    </row>
    <row r="421" spans="5:17" s="121" customFormat="1">
      <c r="E421" s="88"/>
      <c r="F421" s="128"/>
      <c r="G421" s="56"/>
      <c r="H421" s="98"/>
      <c r="J421" s="221"/>
      <c r="K421" s="221"/>
      <c r="L421" s="221"/>
      <c r="M421" s="221"/>
      <c r="N421" s="144"/>
      <c r="O421" s="88"/>
      <c r="P421" s="128"/>
      <c r="Q421" s="56"/>
    </row>
    <row r="422" spans="5:17" s="121" customFormat="1">
      <c r="E422" s="88"/>
      <c r="F422" s="128"/>
      <c r="G422" s="56"/>
      <c r="H422" s="98"/>
      <c r="J422" s="221"/>
      <c r="K422" s="221"/>
      <c r="L422" s="221"/>
      <c r="M422" s="221"/>
      <c r="N422" s="144"/>
      <c r="O422" s="88"/>
      <c r="P422" s="128"/>
      <c r="Q422" s="56"/>
    </row>
    <row r="423" spans="5:17" s="121" customFormat="1">
      <c r="E423" s="88"/>
      <c r="F423" s="128"/>
      <c r="G423" s="56"/>
      <c r="H423" s="98"/>
      <c r="J423" s="221"/>
      <c r="K423" s="221"/>
      <c r="L423" s="221"/>
      <c r="M423" s="221"/>
      <c r="N423" s="144"/>
      <c r="O423" s="88"/>
      <c r="P423" s="128"/>
      <c r="Q423" s="56"/>
    </row>
    <row r="424" spans="5:17" s="121" customFormat="1">
      <c r="E424" s="88"/>
      <c r="F424" s="128"/>
      <c r="G424" s="56"/>
      <c r="H424" s="98"/>
      <c r="J424" s="221"/>
      <c r="K424" s="221"/>
      <c r="L424" s="221"/>
      <c r="M424" s="221"/>
      <c r="N424" s="144"/>
      <c r="O424" s="88"/>
      <c r="P424" s="128"/>
      <c r="Q424" s="56"/>
    </row>
    <row r="425" spans="5:17" s="121" customFormat="1">
      <c r="E425" s="88"/>
      <c r="F425" s="128"/>
      <c r="G425" s="56"/>
      <c r="H425" s="98"/>
      <c r="J425" s="221"/>
      <c r="K425" s="221"/>
      <c r="L425" s="221"/>
      <c r="M425" s="221"/>
      <c r="N425" s="144"/>
      <c r="O425" s="88"/>
      <c r="P425" s="128"/>
      <c r="Q425" s="56"/>
    </row>
    <row r="426" spans="5:17" s="121" customFormat="1">
      <c r="E426" s="88"/>
      <c r="F426" s="128"/>
      <c r="G426" s="56"/>
      <c r="H426" s="98"/>
      <c r="J426" s="221"/>
      <c r="K426" s="221"/>
      <c r="L426" s="221"/>
      <c r="M426" s="221"/>
      <c r="N426" s="144"/>
      <c r="O426" s="88"/>
      <c r="P426" s="128"/>
      <c r="Q426" s="56"/>
    </row>
    <row r="427" spans="5:17" s="121" customFormat="1">
      <c r="E427" s="88"/>
      <c r="F427" s="128"/>
      <c r="G427" s="56"/>
      <c r="H427" s="98"/>
      <c r="J427" s="221"/>
      <c r="K427" s="221"/>
      <c r="L427" s="221"/>
      <c r="M427" s="221"/>
      <c r="N427" s="144"/>
      <c r="O427" s="88"/>
      <c r="P427" s="128"/>
      <c r="Q427" s="56"/>
    </row>
    <row r="428" spans="5:17" s="121" customFormat="1">
      <c r="E428" s="88"/>
      <c r="F428" s="128"/>
      <c r="G428" s="56"/>
      <c r="H428" s="98"/>
      <c r="J428" s="221"/>
      <c r="K428" s="221"/>
      <c r="L428" s="221"/>
      <c r="M428" s="221"/>
      <c r="N428" s="144"/>
      <c r="O428" s="88"/>
      <c r="P428" s="128"/>
      <c r="Q428" s="56"/>
    </row>
    <row r="429" spans="5:17" s="121" customFormat="1">
      <c r="E429" s="88"/>
      <c r="F429" s="128"/>
      <c r="G429" s="56"/>
      <c r="H429" s="98"/>
      <c r="J429" s="221"/>
      <c r="K429" s="221"/>
      <c r="L429" s="221"/>
      <c r="M429" s="221"/>
      <c r="N429" s="144"/>
      <c r="O429" s="88"/>
      <c r="P429" s="128"/>
      <c r="Q429" s="56"/>
    </row>
    <row r="430" spans="5:17" s="121" customFormat="1">
      <c r="E430" s="88"/>
      <c r="F430" s="128"/>
      <c r="G430" s="56"/>
      <c r="H430" s="98"/>
      <c r="J430" s="221"/>
      <c r="K430" s="221"/>
      <c r="L430" s="221"/>
      <c r="M430" s="221"/>
      <c r="N430" s="144"/>
      <c r="O430" s="88"/>
      <c r="P430" s="128"/>
      <c r="Q430" s="56"/>
    </row>
    <row r="431" spans="5:17" s="121" customFormat="1">
      <c r="E431" s="88"/>
      <c r="F431" s="128"/>
      <c r="G431" s="56"/>
      <c r="H431" s="98"/>
      <c r="J431" s="221"/>
      <c r="K431" s="221"/>
      <c r="L431" s="221"/>
      <c r="M431" s="221"/>
      <c r="N431" s="144"/>
      <c r="O431" s="88"/>
      <c r="P431" s="128"/>
      <c r="Q431" s="56"/>
    </row>
    <row r="432" spans="5:17" s="121" customFormat="1">
      <c r="E432" s="88"/>
      <c r="F432" s="128"/>
      <c r="G432" s="56"/>
      <c r="H432" s="98"/>
      <c r="J432" s="221"/>
      <c r="K432" s="221"/>
      <c r="L432" s="221"/>
      <c r="M432" s="221"/>
      <c r="N432" s="144"/>
      <c r="O432" s="88"/>
      <c r="P432" s="128"/>
      <c r="Q432" s="56"/>
    </row>
    <row r="433" spans="5:17" s="121" customFormat="1">
      <c r="E433" s="88"/>
      <c r="F433" s="128"/>
      <c r="G433" s="56"/>
      <c r="H433" s="98"/>
      <c r="J433" s="221"/>
      <c r="K433" s="221"/>
      <c r="L433" s="221"/>
      <c r="M433" s="221"/>
      <c r="N433" s="144"/>
      <c r="O433" s="88"/>
      <c r="P433" s="128"/>
      <c r="Q433" s="56"/>
    </row>
    <row r="434" spans="5:17" s="121" customFormat="1">
      <c r="E434" s="88"/>
      <c r="F434" s="128"/>
      <c r="G434" s="56"/>
      <c r="H434" s="98"/>
      <c r="J434" s="221"/>
      <c r="K434" s="221"/>
      <c r="L434" s="221"/>
      <c r="M434" s="221"/>
      <c r="N434" s="144"/>
      <c r="O434" s="88"/>
      <c r="P434" s="128"/>
      <c r="Q434" s="56"/>
    </row>
    <row r="435" spans="5:17" s="121" customFormat="1">
      <c r="E435" s="88"/>
      <c r="F435" s="128"/>
      <c r="G435" s="56"/>
      <c r="H435" s="98"/>
      <c r="J435" s="221"/>
      <c r="K435" s="221"/>
      <c r="L435" s="221"/>
      <c r="M435" s="221"/>
      <c r="N435" s="144"/>
      <c r="O435" s="88"/>
      <c r="P435" s="128"/>
      <c r="Q435" s="56"/>
    </row>
    <row r="436" spans="5:17" s="121" customFormat="1">
      <c r="E436" s="88"/>
      <c r="F436" s="128"/>
      <c r="G436" s="56"/>
      <c r="H436" s="98"/>
      <c r="J436" s="221"/>
      <c r="K436" s="221"/>
      <c r="L436" s="221"/>
      <c r="M436" s="221"/>
      <c r="N436" s="144"/>
      <c r="O436" s="88"/>
      <c r="P436" s="128"/>
      <c r="Q436" s="56"/>
    </row>
    <row r="437" spans="5:17" s="121" customFormat="1">
      <c r="E437" s="88"/>
      <c r="F437" s="128"/>
      <c r="G437" s="56"/>
      <c r="H437" s="98"/>
      <c r="J437" s="221"/>
      <c r="K437" s="221"/>
      <c r="L437" s="221"/>
      <c r="M437" s="221"/>
      <c r="N437" s="144"/>
      <c r="O437" s="88"/>
      <c r="P437" s="128"/>
      <c r="Q437" s="56"/>
    </row>
    <row r="438" spans="5:17" s="121" customFormat="1">
      <c r="E438" s="88"/>
      <c r="F438" s="128"/>
      <c r="G438" s="56"/>
      <c r="H438" s="98"/>
      <c r="J438" s="221"/>
      <c r="K438" s="221"/>
      <c r="L438" s="221"/>
      <c r="M438" s="221"/>
      <c r="N438" s="144"/>
      <c r="O438" s="88"/>
      <c r="P438" s="128"/>
      <c r="Q438" s="56"/>
    </row>
    <row r="439" spans="5:17" s="121" customFormat="1">
      <c r="E439" s="88"/>
      <c r="F439" s="128"/>
      <c r="G439" s="56"/>
      <c r="H439" s="98"/>
      <c r="J439" s="221"/>
      <c r="K439" s="221"/>
      <c r="L439" s="221"/>
      <c r="M439" s="221"/>
      <c r="N439" s="144"/>
      <c r="O439" s="88"/>
      <c r="P439" s="128"/>
      <c r="Q439" s="56"/>
    </row>
    <row r="440" spans="5:17" s="121" customFormat="1">
      <c r="E440" s="88"/>
      <c r="F440" s="128"/>
      <c r="G440" s="56"/>
      <c r="H440" s="98"/>
      <c r="J440" s="221"/>
      <c r="K440" s="221"/>
      <c r="L440" s="221"/>
      <c r="M440" s="221"/>
      <c r="N440" s="144"/>
      <c r="O440" s="88"/>
      <c r="P440" s="128"/>
      <c r="Q440" s="56"/>
    </row>
    <row r="441" spans="5:17" s="121" customFormat="1">
      <c r="E441" s="88"/>
      <c r="F441" s="128"/>
      <c r="G441" s="56"/>
      <c r="H441" s="98"/>
      <c r="J441" s="221"/>
      <c r="K441" s="221"/>
      <c r="L441" s="221"/>
      <c r="M441" s="221"/>
      <c r="N441" s="144"/>
      <c r="O441" s="88"/>
      <c r="P441" s="128"/>
      <c r="Q441" s="56"/>
    </row>
    <row r="442" spans="5:17" s="121" customFormat="1">
      <c r="E442" s="88"/>
      <c r="F442" s="128"/>
      <c r="G442" s="56"/>
      <c r="H442" s="98"/>
      <c r="J442" s="221"/>
      <c r="K442" s="221"/>
      <c r="L442" s="221"/>
      <c r="M442" s="221"/>
      <c r="N442" s="144"/>
      <c r="O442" s="88"/>
      <c r="P442" s="128"/>
      <c r="Q442" s="56"/>
    </row>
    <row r="443" spans="5:17" s="121" customFormat="1">
      <c r="E443" s="88"/>
      <c r="F443" s="128"/>
      <c r="G443" s="56"/>
      <c r="H443" s="98"/>
      <c r="J443" s="221"/>
      <c r="K443" s="221"/>
      <c r="L443" s="221"/>
      <c r="M443" s="221"/>
      <c r="N443" s="144"/>
      <c r="O443" s="88"/>
      <c r="P443" s="128"/>
      <c r="Q443" s="56"/>
    </row>
    <row r="444" spans="5:17" s="121" customFormat="1">
      <c r="E444" s="88"/>
      <c r="F444" s="128"/>
      <c r="G444" s="56"/>
      <c r="H444" s="98"/>
      <c r="J444" s="221"/>
      <c r="K444" s="221"/>
      <c r="L444" s="221"/>
      <c r="M444" s="221"/>
      <c r="N444" s="144"/>
      <c r="O444" s="88"/>
      <c r="P444" s="128"/>
      <c r="Q444" s="56"/>
    </row>
    <row r="445" spans="5:17" s="121" customFormat="1">
      <c r="E445" s="88"/>
      <c r="F445" s="128"/>
      <c r="G445" s="56"/>
      <c r="H445" s="98"/>
      <c r="J445" s="221"/>
      <c r="K445" s="221"/>
      <c r="L445" s="221"/>
      <c r="M445" s="221"/>
      <c r="N445" s="144"/>
      <c r="O445" s="88"/>
      <c r="P445" s="128"/>
      <c r="Q445" s="56"/>
    </row>
    <row r="446" spans="5:17" s="121" customFormat="1">
      <c r="E446" s="88"/>
      <c r="F446" s="128"/>
      <c r="G446" s="56"/>
      <c r="H446" s="98"/>
      <c r="J446" s="221"/>
      <c r="K446" s="221"/>
      <c r="L446" s="221"/>
      <c r="M446" s="221"/>
      <c r="N446" s="144"/>
      <c r="O446" s="88"/>
      <c r="P446" s="128"/>
      <c r="Q446" s="56"/>
    </row>
    <row r="447" spans="5:17" s="121" customFormat="1">
      <c r="E447" s="88"/>
      <c r="F447" s="128"/>
      <c r="G447" s="56"/>
      <c r="H447" s="98"/>
      <c r="J447" s="221"/>
      <c r="K447" s="221"/>
      <c r="L447" s="221"/>
      <c r="M447" s="221"/>
      <c r="N447" s="144"/>
      <c r="O447" s="88"/>
      <c r="P447" s="128"/>
      <c r="Q447" s="56"/>
    </row>
    <row r="448" spans="5:17" s="121" customFormat="1">
      <c r="E448" s="88"/>
      <c r="F448" s="128"/>
      <c r="G448" s="56"/>
      <c r="H448" s="98"/>
      <c r="J448" s="221"/>
      <c r="K448" s="221"/>
      <c r="L448" s="221"/>
      <c r="M448" s="221"/>
      <c r="N448" s="144"/>
      <c r="O448" s="88"/>
      <c r="P448" s="128"/>
      <c r="Q448" s="56"/>
    </row>
    <row r="449" spans="5:17" s="121" customFormat="1">
      <c r="E449" s="88"/>
      <c r="F449" s="128"/>
      <c r="G449" s="56"/>
      <c r="H449" s="98"/>
      <c r="J449" s="221"/>
      <c r="K449" s="221"/>
      <c r="L449" s="221"/>
      <c r="M449" s="221"/>
      <c r="N449" s="144"/>
      <c r="O449" s="88"/>
      <c r="P449" s="128"/>
      <c r="Q449" s="56"/>
    </row>
    <row r="450" spans="5:17" s="121" customFormat="1">
      <c r="E450" s="88"/>
      <c r="F450" s="128"/>
      <c r="G450" s="56"/>
      <c r="H450" s="98"/>
      <c r="J450" s="221"/>
      <c r="K450" s="221"/>
      <c r="L450" s="221"/>
      <c r="M450" s="221"/>
      <c r="N450" s="144"/>
      <c r="O450" s="88"/>
      <c r="P450" s="128"/>
      <c r="Q450" s="56"/>
    </row>
    <row r="451" spans="5:17" s="121" customFormat="1">
      <c r="E451" s="88"/>
      <c r="F451" s="128"/>
      <c r="G451" s="56"/>
      <c r="H451" s="98"/>
      <c r="J451" s="221"/>
      <c r="K451" s="221"/>
      <c r="L451" s="221"/>
      <c r="M451" s="221"/>
      <c r="N451" s="144"/>
      <c r="O451" s="88"/>
      <c r="P451" s="128"/>
      <c r="Q451" s="56"/>
    </row>
    <row r="452" spans="5:17" s="121" customFormat="1">
      <c r="E452" s="88"/>
      <c r="F452" s="128"/>
      <c r="G452" s="56"/>
      <c r="H452" s="98"/>
      <c r="J452" s="221"/>
      <c r="K452" s="221"/>
      <c r="L452" s="221"/>
      <c r="M452" s="221"/>
      <c r="N452" s="144"/>
      <c r="O452" s="88"/>
      <c r="P452" s="128"/>
      <c r="Q452" s="56"/>
    </row>
    <row r="453" spans="5:17" s="121" customFormat="1">
      <c r="E453" s="88"/>
      <c r="F453" s="128"/>
      <c r="G453" s="56"/>
      <c r="H453" s="98"/>
      <c r="J453" s="221"/>
      <c r="K453" s="221"/>
      <c r="L453" s="221"/>
      <c r="M453" s="221"/>
      <c r="N453" s="144"/>
      <c r="O453" s="88"/>
      <c r="P453" s="128"/>
      <c r="Q453" s="56"/>
    </row>
    <row r="454" spans="5:17" s="121" customFormat="1">
      <c r="E454" s="88"/>
      <c r="F454" s="128"/>
      <c r="G454" s="56"/>
      <c r="H454" s="98"/>
      <c r="J454" s="221"/>
      <c r="K454" s="221"/>
      <c r="L454" s="221"/>
      <c r="M454" s="221"/>
      <c r="N454" s="144"/>
      <c r="O454" s="88"/>
      <c r="P454" s="128"/>
      <c r="Q454" s="56"/>
    </row>
    <row r="455" spans="5:17" s="121" customFormat="1">
      <c r="E455" s="88"/>
      <c r="F455" s="128"/>
      <c r="G455" s="56"/>
      <c r="H455" s="98"/>
      <c r="J455" s="221"/>
      <c r="K455" s="221"/>
      <c r="L455" s="221"/>
      <c r="M455" s="221"/>
      <c r="N455" s="144"/>
      <c r="O455" s="88"/>
      <c r="P455" s="128"/>
      <c r="Q455" s="56"/>
    </row>
    <row r="456" spans="5:17" s="121" customFormat="1">
      <c r="E456" s="88"/>
      <c r="F456" s="128"/>
      <c r="G456" s="56"/>
      <c r="H456" s="98"/>
      <c r="J456" s="221"/>
      <c r="K456" s="221"/>
      <c r="L456" s="221"/>
      <c r="M456" s="221"/>
      <c r="N456" s="144"/>
      <c r="O456" s="88"/>
      <c r="P456" s="128"/>
      <c r="Q456" s="56"/>
    </row>
    <row r="457" spans="5:17" s="121" customFormat="1">
      <c r="E457" s="88"/>
      <c r="F457" s="128"/>
      <c r="G457" s="56"/>
      <c r="H457" s="98"/>
      <c r="J457" s="221"/>
      <c r="K457" s="221"/>
      <c r="L457" s="221"/>
      <c r="M457" s="221"/>
      <c r="N457" s="144"/>
      <c r="O457" s="88"/>
      <c r="P457" s="128"/>
      <c r="Q457" s="56"/>
    </row>
    <row r="458" spans="5:17" s="121" customFormat="1">
      <c r="E458" s="88"/>
      <c r="F458" s="128"/>
      <c r="G458" s="56"/>
      <c r="H458" s="98"/>
      <c r="J458" s="221"/>
      <c r="K458" s="221"/>
      <c r="L458" s="221"/>
      <c r="M458" s="221"/>
      <c r="N458" s="144"/>
      <c r="O458" s="88"/>
      <c r="P458" s="128"/>
      <c r="Q458" s="56"/>
    </row>
    <row r="459" spans="5:17" s="121" customFormat="1">
      <c r="E459" s="88"/>
      <c r="F459" s="128"/>
      <c r="G459" s="56"/>
      <c r="H459" s="98"/>
      <c r="J459" s="221"/>
      <c r="K459" s="221"/>
      <c r="L459" s="221"/>
      <c r="M459" s="221"/>
      <c r="N459" s="144"/>
      <c r="O459" s="88"/>
      <c r="P459" s="128"/>
      <c r="Q459" s="56"/>
    </row>
    <row r="460" spans="5:17" s="121" customFormat="1">
      <c r="E460" s="88"/>
      <c r="F460" s="128"/>
      <c r="G460" s="56"/>
      <c r="H460" s="98"/>
      <c r="J460" s="221"/>
      <c r="K460" s="221"/>
      <c r="L460" s="221"/>
      <c r="M460" s="221"/>
      <c r="N460" s="144"/>
      <c r="O460" s="88"/>
      <c r="P460" s="128"/>
      <c r="Q460" s="56"/>
    </row>
    <row r="461" spans="5:17" s="121" customFormat="1">
      <c r="E461" s="88"/>
      <c r="F461" s="128"/>
      <c r="G461" s="56"/>
      <c r="H461" s="98"/>
      <c r="J461" s="221"/>
      <c r="K461" s="221"/>
      <c r="L461" s="221"/>
      <c r="M461" s="221"/>
      <c r="N461" s="144"/>
      <c r="O461" s="88"/>
      <c r="P461" s="128"/>
      <c r="Q461" s="56"/>
    </row>
    <row r="462" spans="5:17" s="121" customFormat="1">
      <c r="E462" s="88"/>
      <c r="F462" s="128"/>
      <c r="G462" s="56"/>
      <c r="H462" s="98"/>
      <c r="J462" s="221"/>
      <c r="K462" s="221"/>
      <c r="L462" s="221"/>
      <c r="M462" s="221"/>
      <c r="N462" s="144"/>
      <c r="O462" s="88"/>
      <c r="P462" s="128"/>
      <c r="Q462" s="56"/>
    </row>
    <row r="463" spans="5:17" s="121" customFormat="1">
      <c r="E463" s="88"/>
      <c r="F463" s="128"/>
      <c r="G463" s="56"/>
      <c r="H463" s="98"/>
      <c r="J463" s="221"/>
      <c r="K463" s="221"/>
      <c r="L463" s="221"/>
      <c r="M463" s="221"/>
      <c r="N463" s="144"/>
      <c r="O463" s="88"/>
      <c r="P463" s="128"/>
      <c r="Q463" s="56"/>
    </row>
    <row r="464" spans="5:17" s="121" customFormat="1">
      <c r="E464" s="88"/>
      <c r="F464" s="128"/>
      <c r="G464" s="56"/>
      <c r="H464" s="98"/>
      <c r="J464" s="221"/>
      <c r="K464" s="221"/>
      <c r="L464" s="221"/>
      <c r="M464" s="221"/>
      <c r="N464" s="144"/>
      <c r="O464" s="88"/>
      <c r="P464" s="128"/>
      <c r="Q464" s="56"/>
    </row>
    <row r="465" spans="5:17" s="121" customFormat="1">
      <c r="E465" s="88"/>
      <c r="F465" s="128"/>
      <c r="G465" s="56"/>
      <c r="H465" s="98"/>
      <c r="J465" s="221"/>
      <c r="K465" s="221"/>
      <c r="L465" s="221"/>
      <c r="M465" s="221"/>
      <c r="N465" s="144"/>
      <c r="O465" s="88"/>
      <c r="P465" s="128"/>
      <c r="Q465" s="56"/>
    </row>
    <row r="466" spans="5:17" s="121" customFormat="1">
      <c r="E466" s="88"/>
      <c r="F466" s="128"/>
      <c r="G466" s="56"/>
      <c r="H466" s="98"/>
      <c r="J466" s="221"/>
      <c r="K466" s="221"/>
      <c r="L466" s="221"/>
      <c r="M466" s="221"/>
      <c r="N466" s="144"/>
      <c r="O466" s="88"/>
      <c r="P466" s="128"/>
      <c r="Q466" s="56"/>
    </row>
    <row r="467" spans="5:17" s="121" customFormat="1">
      <c r="E467" s="88"/>
      <c r="F467" s="128"/>
      <c r="G467" s="56"/>
      <c r="H467" s="98"/>
      <c r="J467" s="221"/>
      <c r="K467" s="221"/>
      <c r="L467" s="221"/>
      <c r="M467" s="221"/>
      <c r="N467" s="144"/>
      <c r="O467" s="88"/>
      <c r="P467" s="128"/>
      <c r="Q467" s="56"/>
    </row>
    <row r="468" spans="5:17" s="121" customFormat="1">
      <c r="E468" s="88"/>
      <c r="F468" s="128"/>
      <c r="G468" s="56"/>
      <c r="H468" s="98"/>
      <c r="J468" s="221"/>
      <c r="K468" s="221"/>
      <c r="L468" s="221"/>
      <c r="M468" s="221"/>
      <c r="N468" s="144"/>
      <c r="O468" s="88"/>
      <c r="P468" s="128"/>
      <c r="Q468" s="56"/>
    </row>
    <row r="469" spans="5:17" s="121" customFormat="1">
      <c r="E469" s="88"/>
      <c r="F469" s="128"/>
      <c r="G469" s="56"/>
      <c r="H469" s="98"/>
      <c r="J469" s="221"/>
      <c r="K469" s="221"/>
      <c r="L469" s="221"/>
      <c r="M469" s="221"/>
      <c r="N469" s="144"/>
      <c r="O469" s="88"/>
      <c r="P469" s="128"/>
      <c r="Q469" s="56"/>
    </row>
    <row r="470" spans="5:17" s="121" customFormat="1">
      <c r="E470" s="88"/>
      <c r="F470" s="128"/>
      <c r="G470" s="56"/>
      <c r="H470" s="98"/>
      <c r="J470" s="221"/>
      <c r="K470" s="221"/>
      <c r="L470" s="221"/>
      <c r="M470" s="221"/>
      <c r="N470" s="144"/>
      <c r="O470" s="88"/>
      <c r="P470" s="128"/>
      <c r="Q470" s="56"/>
    </row>
    <row r="471" spans="5:17" s="121" customFormat="1">
      <c r="E471" s="88"/>
      <c r="F471" s="128"/>
      <c r="G471" s="56"/>
      <c r="H471" s="98"/>
      <c r="J471" s="221"/>
      <c r="K471" s="221"/>
      <c r="L471" s="221"/>
      <c r="M471" s="221"/>
      <c r="N471" s="144"/>
      <c r="O471" s="88"/>
      <c r="P471" s="128"/>
      <c r="Q471" s="56"/>
    </row>
    <row r="472" spans="5:17" s="121" customFormat="1">
      <c r="E472" s="88"/>
      <c r="F472" s="128"/>
      <c r="G472" s="56"/>
      <c r="H472" s="98"/>
      <c r="J472" s="221"/>
      <c r="K472" s="221"/>
      <c r="L472" s="221"/>
      <c r="M472" s="221"/>
      <c r="N472" s="144"/>
      <c r="O472" s="88"/>
      <c r="P472" s="128"/>
      <c r="Q472" s="56"/>
    </row>
    <row r="473" spans="5:17" s="121" customFormat="1">
      <c r="E473" s="88"/>
      <c r="F473" s="128"/>
      <c r="G473" s="56"/>
      <c r="H473" s="98"/>
      <c r="J473" s="221"/>
      <c r="K473" s="221"/>
      <c r="L473" s="221"/>
      <c r="M473" s="221"/>
      <c r="N473" s="144"/>
      <c r="O473" s="88"/>
      <c r="P473" s="128"/>
      <c r="Q473" s="56"/>
    </row>
    <row r="474" spans="5:17" s="121" customFormat="1">
      <c r="E474" s="88"/>
      <c r="F474" s="128"/>
      <c r="G474" s="56"/>
      <c r="H474" s="98"/>
      <c r="J474" s="221"/>
      <c r="K474" s="221"/>
      <c r="L474" s="221"/>
      <c r="M474" s="221"/>
      <c r="N474" s="144"/>
      <c r="O474" s="88"/>
      <c r="P474" s="128"/>
      <c r="Q474" s="56"/>
    </row>
    <row r="475" spans="5:17" s="121" customFormat="1">
      <c r="E475" s="88"/>
      <c r="F475" s="128"/>
      <c r="G475" s="56"/>
      <c r="H475" s="98"/>
      <c r="J475" s="221"/>
      <c r="K475" s="221"/>
      <c r="L475" s="221"/>
      <c r="M475" s="221"/>
      <c r="N475" s="144"/>
      <c r="O475" s="88"/>
      <c r="P475" s="128"/>
      <c r="Q475" s="56"/>
    </row>
    <row r="476" spans="5:17" s="121" customFormat="1">
      <c r="E476" s="88"/>
      <c r="F476" s="128"/>
      <c r="G476" s="56"/>
      <c r="H476" s="98"/>
      <c r="J476" s="221"/>
      <c r="K476" s="221"/>
      <c r="L476" s="221"/>
      <c r="M476" s="221"/>
      <c r="N476" s="144"/>
      <c r="O476" s="88"/>
      <c r="P476" s="128"/>
      <c r="Q476" s="56"/>
    </row>
    <row r="477" spans="5:17" s="121" customFormat="1">
      <c r="E477" s="88"/>
      <c r="F477" s="128"/>
      <c r="G477" s="56"/>
      <c r="H477" s="98"/>
      <c r="J477" s="221"/>
      <c r="K477" s="221"/>
      <c r="L477" s="221"/>
      <c r="M477" s="221"/>
      <c r="N477" s="144"/>
      <c r="O477" s="88"/>
      <c r="P477" s="128"/>
      <c r="Q477" s="56"/>
    </row>
    <row r="478" spans="5:17" s="121" customFormat="1">
      <c r="E478" s="88"/>
      <c r="F478" s="128"/>
      <c r="G478" s="56"/>
      <c r="H478" s="98"/>
      <c r="J478" s="221"/>
      <c r="K478" s="221"/>
      <c r="L478" s="221"/>
      <c r="M478" s="221"/>
      <c r="N478" s="144"/>
      <c r="O478" s="88"/>
      <c r="P478" s="128"/>
      <c r="Q478" s="56"/>
    </row>
    <row r="479" spans="5:17" s="121" customFormat="1">
      <c r="E479" s="88"/>
      <c r="F479" s="128"/>
      <c r="G479" s="56"/>
      <c r="H479" s="98"/>
      <c r="J479" s="221"/>
      <c r="K479" s="221"/>
      <c r="L479" s="221"/>
      <c r="M479" s="221"/>
      <c r="N479" s="144"/>
      <c r="O479" s="88"/>
      <c r="P479" s="128"/>
      <c r="Q479" s="56"/>
    </row>
    <row r="480" spans="5:17" s="121" customFormat="1">
      <c r="E480" s="88"/>
      <c r="F480" s="128"/>
      <c r="G480" s="56"/>
      <c r="H480" s="98"/>
      <c r="J480" s="221"/>
      <c r="K480" s="221"/>
      <c r="L480" s="221"/>
      <c r="M480" s="221"/>
      <c r="N480" s="144"/>
      <c r="O480" s="88"/>
      <c r="P480" s="128"/>
      <c r="Q480" s="56"/>
    </row>
    <row r="481" spans="5:17" s="121" customFormat="1">
      <c r="E481" s="88"/>
      <c r="F481" s="128"/>
      <c r="G481" s="56"/>
      <c r="H481" s="98"/>
      <c r="J481" s="221"/>
      <c r="K481" s="221"/>
      <c r="L481" s="221"/>
      <c r="M481" s="221"/>
      <c r="N481" s="144"/>
      <c r="O481" s="88"/>
      <c r="P481" s="128"/>
      <c r="Q481" s="56"/>
    </row>
    <row r="482" spans="5:17" s="121" customFormat="1">
      <c r="E482" s="88"/>
      <c r="F482" s="128"/>
      <c r="G482" s="56"/>
      <c r="H482" s="98"/>
      <c r="J482" s="221"/>
      <c r="K482" s="221"/>
      <c r="L482" s="221"/>
      <c r="M482" s="221"/>
      <c r="N482" s="144"/>
      <c r="O482" s="88"/>
      <c r="P482" s="128"/>
      <c r="Q482" s="56"/>
    </row>
    <row r="483" spans="5:17" s="121" customFormat="1">
      <c r="E483" s="88"/>
      <c r="F483" s="128"/>
      <c r="G483" s="56"/>
      <c r="H483" s="98"/>
      <c r="J483" s="221"/>
      <c r="K483" s="221"/>
      <c r="L483" s="221"/>
      <c r="M483" s="221"/>
      <c r="N483" s="144"/>
      <c r="O483" s="88"/>
      <c r="P483" s="128"/>
      <c r="Q483" s="56"/>
    </row>
    <row r="484" spans="5:17" s="121" customFormat="1">
      <c r="E484" s="88"/>
      <c r="F484" s="128"/>
      <c r="G484" s="56"/>
      <c r="H484" s="98"/>
      <c r="J484" s="221"/>
      <c r="K484" s="221"/>
      <c r="L484" s="221"/>
      <c r="M484" s="221"/>
      <c r="N484" s="144"/>
      <c r="O484" s="88"/>
      <c r="P484" s="128"/>
      <c r="Q484" s="56"/>
    </row>
    <row r="485" spans="5:17" s="121" customFormat="1">
      <c r="E485" s="88"/>
      <c r="F485" s="128"/>
      <c r="G485" s="56"/>
      <c r="H485" s="98"/>
      <c r="J485" s="221"/>
      <c r="K485" s="221"/>
      <c r="L485" s="221"/>
      <c r="M485" s="221"/>
      <c r="N485" s="144"/>
      <c r="O485" s="88"/>
      <c r="P485" s="128"/>
      <c r="Q485" s="56"/>
    </row>
    <row r="486" spans="5:17" s="121" customFormat="1">
      <c r="E486" s="88"/>
      <c r="F486" s="128"/>
      <c r="G486" s="56"/>
      <c r="H486" s="98"/>
      <c r="J486" s="221"/>
      <c r="K486" s="221"/>
      <c r="L486" s="221"/>
      <c r="M486" s="221"/>
      <c r="N486" s="144"/>
      <c r="O486" s="88"/>
      <c r="P486" s="128"/>
      <c r="Q486" s="56"/>
    </row>
    <row r="487" spans="5:17" s="121" customFormat="1">
      <c r="E487" s="88"/>
      <c r="F487" s="128"/>
      <c r="G487" s="56"/>
      <c r="H487" s="98"/>
      <c r="J487" s="221"/>
      <c r="K487" s="221"/>
      <c r="L487" s="221"/>
      <c r="M487" s="221"/>
      <c r="N487" s="144"/>
      <c r="O487" s="88"/>
      <c r="P487" s="128"/>
      <c r="Q487" s="56"/>
    </row>
    <row r="488" spans="5:17" s="121" customFormat="1">
      <c r="E488" s="88"/>
      <c r="F488" s="128"/>
      <c r="G488" s="56"/>
      <c r="H488" s="98"/>
      <c r="J488" s="221"/>
      <c r="K488" s="221"/>
      <c r="L488" s="221"/>
      <c r="M488" s="221"/>
      <c r="N488" s="144"/>
      <c r="O488" s="88"/>
      <c r="P488" s="128"/>
      <c r="Q488" s="56"/>
    </row>
    <row r="489" spans="5:17" s="121" customFormat="1">
      <c r="E489" s="88"/>
      <c r="F489" s="128"/>
      <c r="G489" s="56"/>
      <c r="H489" s="98"/>
      <c r="J489" s="221"/>
      <c r="K489" s="221"/>
      <c r="L489" s="221"/>
      <c r="M489" s="221"/>
      <c r="N489" s="144"/>
      <c r="O489" s="88"/>
      <c r="P489" s="128"/>
      <c r="Q489" s="56"/>
    </row>
    <row r="490" spans="5:17" s="121" customFormat="1">
      <c r="E490" s="88"/>
      <c r="F490" s="128"/>
      <c r="G490" s="56"/>
      <c r="H490" s="98"/>
      <c r="J490" s="221"/>
      <c r="K490" s="221"/>
      <c r="L490" s="221"/>
      <c r="M490" s="221"/>
      <c r="N490" s="144"/>
      <c r="O490" s="88"/>
      <c r="P490" s="128"/>
      <c r="Q490" s="56"/>
    </row>
    <row r="491" spans="5:17" s="121" customFormat="1">
      <c r="E491" s="88"/>
      <c r="F491" s="128"/>
      <c r="G491" s="56"/>
      <c r="H491" s="98"/>
      <c r="J491" s="221"/>
      <c r="K491" s="221"/>
      <c r="L491" s="221"/>
      <c r="M491" s="221"/>
      <c r="N491" s="144"/>
      <c r="O491" s="88"/>
      <c r="P491" s="128"/>
      <c r="Q491" s="56"/>
    </row>
    <row r="492" spans="5:17" s="121" customFormat="1">
      <c r="E492" s="88"/>
      <c r="F492" s="128"/>
      <c r="G492" s="56"/>
      <c r="H492" s="98"/>
      <c r="J492" s="221"/>
      <c r="K492" s="221"/>
      <c r="L492" s="221"/>
      <c r="M492" s="221"/>
      <c r="N492" s="144"/>
      <c r="O492" s="88"/>
      <c r="P492" s="128"/>
      <c r="Q492" s="56"/>
    </row>
    <row r="493" spans="5:17" s="121" customFormat="1">
      <c r="E493" s="88"/>
      <c r="F493" s="128"/>
      <c r="G493" s="56"/>
      <c r="H493" s="98"/>
      <c r="J493" s="221"/>
      <c r="K493" s="221"/>
      <c r="L493" s="221"/>
      <c r="M493" s="221"/>
      <c r="N493" s="144"/>
      <c r="O493" s="88"/>
      <c r="P493" s="128"/>
      <c r="Q493" s="56"/>
    </row>
    <row r="494" spans="5:17" s="121" customFormat="1">
      <c r="E494" s="88"/>
      <c r="F494" s="128"/>
      <c r="G494" s="56"/>
      <c r="H494" s="98"/>
      <c r="J494" s="221"/>
      <c r="K494" s="221"/>
      <c r="L494" s="221"/>
      <c r="M494" s="221"/>
      <c r="N494" s="144"/>
      <c r="O494" s="88"/>
      <c r="P494" s="128"/>
      <c r="Q494" s="56"/>
    </row>
    <row r="495" spans="5:17" s="121" customFormat="1">
      <c r="E495" s="88"/>
      <c r="F495" s="128"/>
      <c r="G495" s="56"/>
      <c r="H495" s="98"/>
      <c r="J495" s="221"/>
      <c r="K495" s="221"/>
      <c r="L495" s="221"/>
      <c r="M495" s="221"/>
      <c r="N495" s="144"/>
      <c r="O495" s="88"/>
      <c r="P495" s="128"/>
      <c r="Q495" s="56"/>
    </row>
    <row r="496" spans="5:17" s="121" customFormat="1">
      <c r="E496" s="88"/>
      <c r="F496" s="128"/>
      <c r="G496" s="56"/>
      <c r="H496" s="98"/>
      <c r="J496" s="221"/>
      <c r="K496" s="221"/>
      <c r="L496" s="221"/>
      <c r="M496" s="221"/>
      <c r="N496" s="144"/>
      <c r="O496" s="88"/>
      <c r="P496" s="128"/>
      <c r="Q496" s="56"/>
    </row>
    <row r="497" spans="5:17" s="121" customFormat="1">
      <c r="E497" s="88"/>
      <c r="F497" s="128"/>
      <c r="G497" s="56"/>
      <c r="H497" s="98"/>
      <c r="J497" s="221"/>
      <c r="K497" s="221"/>
      <c r="L497" s="221"/>
      <c r="M497" s="221"/>
      <c r="N497" s="144"/>
      <c r="O497" s="88"/>
      <c r="P497" s="128"/>
      <c r="Q497" s="56"/>
    </row>
    <row r="498" spans="5:17" s="121" customFormat="1">
      <c r="E498" s="88"/>
      <c r="F498" s="128"/>
      <c r="G498" s="56"/>
      <c r="H498" s="98"/>
      <c r="J498" s="221"/>
      <c r="K498" s="221"/>
      <c r="L498" s="221"/>
      <c r="M498" s="221"/>
      <c r="N498" s="144"/>
      <c r="O498" s="88"/>
      <c r="P498" s="128"/>
      <c r="Q498" s="56"/>
    </row>
    <row r="499" spans="5:17" s="121" customFormat="1">
      <c r="E499" s="88"/>
      <c r="F499" s="128"/>
      <c r="G499" s="56"/>
      <c r="H499" s="98"/>
      <c r="J499" s="221"/>
      <c r="K499" s="221"/>
      <c r="L499" s="221"/>
      <c r="M499" s="221"/>
      <c r="N499" s="144"/>
      <c r="O499" s="88"/>
      <c r="P499" s="128"/>
      <c r="Q499" s="56"/>
    </row>
    <row r="500" spans="5:17" s="121" customFormat="1">
      <c r="E500" s="88"/>
      <c r="F500" s="128"/>
      <c r="G500" s="56"/>
      <c r="H500" s="98"/>
      <c r="J500" s="221"/>
      <c r="K500" s="221"/>
      <c r="L500" s="221"/>
      <c r="M500" s="221"/>
      <c r="N500" s="144"/>
      <c r="O500" s="88"/>
      <c r="P500" s="128"/>
      <c r="Q500" s="56"/>
    </row>
    <row r="501" spans="5:17" s="121" customFormat="1">
      <c r="E501" s="88"/>
      <c r="F501" s="128"/>
      <c r="G501" s="56"/>
      <c r="H501" s="98"/>
      <c r="J501" s="221"/>
      <c r="K501" s="221"/>
      <c r="L501" s="221"/>
      <c r="M501" s="221"/>
      <c r="N501" s="144"/>
      <c r="O501" s="88"/>
      <c r="P501" s="128"/>
      <c r="Q501" s="56"/>
    </row>
    <row r="502" spans="5:17" s="121" customFormat="1">
      <c r="E502" s="88"/>
      <c r="F502" s="128"/>
      <c r="G502" s="56"/>
      <c r="H502" s="98"/>
      <c r="J502" s="221"/>
      <c r="K502" s="221"/>
      <c r="L502" s="221"/>
      <c r="M502" s="221"/>
      <c r="N502" s="144"/>
      <c r="O502" s="88"/>
      <c r="P502" s="128"/>
      <c r="Q502" s="56"/>
    </row>
    <row r="503" spans="5:17" s="121" customFormat="1">
      <c r="E503" s="88"/>
      <c r="F503" s="128"/>
      <c r="G503" s="56"/>
      <c r="H503" s="98"/>
      <c r="J503" s="221"/>
      <c r="K503" s="221"/>
      <c r="L503" s="221"/>
      <c r="M503" s="221"/>
      <c r="N503" s="144"/>
      <c r="O503" s="88"/>
      <c r="P503" s="128"/>
      <c r="Q503" s="56"/>
    </row>
    <row r="504" spans="5:17" s="121" customFormat="1">
      <c r="E504" s="88"/>
      <c r="F504" s="128"/>
      <c r="G504" s="56"/>
      <c r="H504" s="98"/>
      <c r="J504" s="221"/>
      <c r="K504" s="221"/>
      <c r="L504" s="221"/>
      <c r="M504" s="221"/>
      <c r="N504" s="144"/>
      <c r="O504" s="88"/>
      <c r="P504" s="128"/>
      <c r="Q504" s="56"/>
    </row>
    <row r="505" spans="5:17" s="121" customFormat="1">
      <c r="E505" s="88"/>
      <c r="F505" s="128"/>
      <c r="G505" s="56"/>
      <c r="H505" s="98"/>
      <c r="J505" s="221"/>
      <c r="K505" s="221"/>
      <c r="L505" s="221"/>
      <c r="M505" s="221"/>
      <c r="N505" s="144"/>
      <c r="O505" s="88"/>
      <c r="P505" s="128"/>
      <c r="Q505" s="56"/>
    </row>
    <row r="506" spans="5:17" s="121" customFormat="1">
      <c r="E506" s="88"/>
      <c r="F506" s="128"/>
      <c r="G506" s="56"/>
      <c r="H506" s="98"/>
      <c r="J506" s="221"/>
      <c r="K506" s="221"/>
      <c r="L506" s="221"/>
      <c r="M506" s="221"/>
      <c r="N506" s="144"/>
      <c r="O506" s="88"/>
      <c r="P506" s="128"/>
      <c r="Q506" s="56"/>
    </row>
    <row r="507" spans="5:17" s="121" customFormat="1">
      <c r="E507" s="88"/>
      <c r="F507" s="128"/>
      <c r="G507" s="56"/>
      <c r="H507" s="98"/>
      <c r="J507" s="221"/>
      <c r="K507" s="221"/>
      <c r="L507" s="221"/>
      <c r="M507" s="221"/>
      <c r="N507" s="144"/>
      <c r="O507" s="88"/>
      <c r="P507" s="128"/>
      <c r="Q507" s="56"/>
    </row>
    <row r="508" spans="5:17" s="121" customFormat="1">
      <c r="E508" s="88"/>
      <c r="F508" s="128"/>
      <c r="G508" s="56"/>
      <c r="H508" s="98"/>
      <c r="J508" s="221"/>
      <c r="K508" s="221"/>
      <c r="L508" s="221"/>
      <c r="M508" s="221"/>
      <c r="N508" s="144"/>
      <c r="O508" s="88"/>
      <c r="P508" s="128"/>
      <c r="Q508" s="56"/>
    </row>
    <row r="509" spans="5:17" s="121" customFormat="1">
      <c r="E509" s="88"/>
      <c r="F509" s="128"/>
      <c r="G509" s="56"/>
      <c r="H509" s="98"/>
      <c r="J509" s="221"/>
      <c r="K509" s="221"/>
      <c r="L509" s="221"/>
      <c r="M509" s="221"/>
      <c r="N509" s="144"/>
      <c r="O509" s="88"/>
      <c r="P509" s="128"/>
      <c r="Q509" s="56"/>
    </row>
    <row r="510" spans="5:17" s="121" customFormat="1">
      <c r="E510" s="88"/>
      <c r="F510" s="128"/>
      <c r="G510" s="56"/>
      <c r="H510" s="98"/>
      <c r="J510" s="221"/>
      <c r="K510" s="221"/>
      <c r="L510" s="221"/>
      <c r="M510" s="221"/>
      <c r="N510" s="144"/>
      <c r="O510" s="88"/>
      <c r="P510" s="128"/>
      <c r="Q510" s="56"/>
    </row>
    <row r="511" spans="5:17" s="121" customFormat="1">
      <c r="E511" s="88"/>
      <c r="F511" s="128"/>
      <c r="G511" s="56"/>
      <c r="H511" s="98"/>
      <c r="J511" s="221"/>
      <c r="K511" s="221"/>
      <c r="L511" s="221"/>
      <c r="M511" s="221"/>
      <c r="N511" s="144"/>
      <c r="O511" s="88"/>
      <c r="P511" s="128"/>
      <c r="Q511" s="56"/>
    </row>
    <row r="512" spans="5:17" s="121" customFormat="1">
      <c r="E512" s="88"/>
      <c r="F512" s="128"/>
      <c r="G512" s="56"/>
      <c r="H512" s="98"/>
      <c r="J512" s="221"/>
      <c r="K512" s="221"/>
      <c r="L512" s="221"/>
      <c r="M512" s="221"/>
      <c r="N512" s="144"/>
      <c r="O512" s="88"/>
      <c r="P512" s="128"/>
      <c r="Q512" s="56"/>
    </row>
    <row r="513" spans="5:17" s="121" customFormat="1">
      <c r="E513" s="88"/>
      <c r="F513" s="128"/>
      <c r="G513" s="56"/>
      <c r="H513" s="98"/>
      <c r="J513" s="221"/>
      <c r="K513" s="221"/>
      <c r="L513" s="221"/>
      <c r="M513" s="221"/>
      <c r="N513" s="144"/>
      <c r="O513" s="88"/>
      <c r="P513" s="128"/>
      <c r="Q513" s="56"/>
    </row>
    <row r="514" spans="5:17" s="121" customFormat="1">
      <c r="E514" s="88"/>
      <c r="F514" s="128"/>
      <c r="G514" s="56"/>
      <c r="H514" s="98"/>
      <c r="J514" s="221"/>
      <c r="K514" s="221"/>
      <c r="L514" s="221"/>
      <c r="M514" s="221"/>
      <c r="N514" s="144"/>
      <c r="O514" s="88"/>
      <c r="P514" s="128"/>
      <c r="Q514" s="56"/>
    </row>
    <row r="515" spans="5:17" s="121" customFormat="1">
      <c r="E515" s="88"/>
      <c r="F515" s="128"/>
      <c r="G515" s="56"/>
      <c r="H515" s="98"/>
      <c r="J515" s="221"/>
      <c r="K515" s="221"/>
      <c r="L515" s="221"/>
      <c r="M515" s="221"/>
      <c r="N515" s="144"/>
      <c r="O515" s="88"/>
      <c r="P515" s="128"/>
      <c r="Q515" s="56"/>
    </row>
    <row r="516" spans="5:17" s="121" customFormat="1">
      <c r="E516" s="88"/>
      <c r="F516" s="128"/>
      <c r="G516" s="56"/>
      <c r="H516" s="98"/>
      <c r="J516" s="221"/>
      <c r="K516" s="221"/>
      <c r="L516" s="221"/>
      <c r="M516" s="221"/>
      <c r="N516" s="144"/>
      <c r="O516" s="88"/>
      <c r="P516" s="128"/>
      <c r="Q516" s="56"/>
    </row>
    <row r="517" spans="5:17" s="121" customFormat="1">
      <c r="E517" s="88"/>
      <c r="F517" s="128"/>
      <c r="G517" s="56"/>
      <c r="H517" s="98"/>
      <c r="J517" s="221"/>
      <c r="K517" s="221"/>
      <c r="L517" s="221"/>
      <c r="M517" s="221"/>
      <c r="N517" s="144"/>
      <c r="O517" s="88"/>
      <c r="P517" s="128"/>
      <c r="Q517" s="56"/>
    </row>
    <row r="518" spans="5:17" s="121" customFormat="1">
      <c r="E518" s="88"/>
      <c r="F518" s="128"/>
      <c r="G518" s="56"/>
      <c r="H518" s="98"/>
      <c r="J518" s="221"/>
      <c r="K518" s="221"/>
      <c r="L518" s="221"/>
      <c r="M518" s="221"/>
      <c r="N518" s="144"/>
      <c r="O518" s="88"/>
      <c r="P518" s="128"/>
      <c r="Q518" s="56"/>
    </row>
    <row r="519" spans="5:17" s="121" customFormat="1">
      <c r="E519" s="88"/>
      <c r="F519" s="128"/>
      <c r="G519" s="56"/>
      <c r="H519" s="98"/>
      <c r="J519" s="221"/>
      <c r="K519" s="221"/>
      <c r="L519" s="221"/>
      <c r="M519" s="221"/>
      <c r="N519" s="144"/>
      <c r="O519" s="88"/>
      <c r="P519" s="128"/>
      <c r="Q519" s="56"/>
    </row>
    <row r="520" spans="5:17" s="121" customFormat="1">
      <c r="E520" s="88"/>
      <c r="F520" s="128"/>
      <c r="G520" s="56"/>
      <c r="H520" s="98"/>
      <c r="J520" s="221"/>
      <c r="K520" s="221"/>
      <c r="L520" s="221"/>
      <c r="M520" s="221"/>
      <c r="N520" s="144"/>
      <c r="O520" s="88"/>
      <c r="P520" s="128"/>
      <c r="Q520" s="56"/>
    </row>
    <row r="521" spans="5:17" s="121" customFormat="1">
      <c r="E521" s="88"/>
      <c r="F521" s="128"/>
      <c r="G521" s="56"/>
      <c r="H521" s="98"/>
      <c r="J521" s="221"/>
      <c r="K521" s="221"/>
      <c r="L521" s="221"/>
      <c r="M521" s="221"/>
      <c r="N521" s="144"/>
      <c r="O521" s="88"/>
      <c r="P521" s="128"/>
      <c r="Q521" s="56"/>
    </row>
    <row r="522" spans="5:17" s="121" customFormat="1">
      <c r="E522" s="88"/>
      <c r="F522" s="128"/>
      <c r="G522" s="56"/>
      <c r="H522" s="98"/>
      <c r="J522" s="221"/>
      <c r="K522" s="221"/>
      <c r="L522" s="221"/>
      <c r="M522" s="221"/>
      <c r="N522" s="144"/>
      <c r="O522" s="88"/>
      <c r="P522" s="128"/>
      <c r="Q522" s="56"/>
    </row>
    <row r="523" spans="5:17" s="121" customFormat="1">
      <c r="E523" s="88"/>
      <c r="F523" s="128"/>
      <c r="G523" s="56"/>
      <c r="H523" s="98"/>
      <c r="J523" s="221"/>
      <c r="K523" s="221"/>
      <c r="L523" s="221"/>
      <c r="M523" s="221"/>
      <c r="N523" s="144"/>
      <c r="O523" s="88"/>
      <c r="P523" s="128"/>
      <c r="Q523" s="56"/>
    </row>
    <row r="524" spans="5:17" s="121" customFormat="1">
      <c r="E524" s="88"/>
      <c r="F524" s="128"/>
      <c r="G524" s="56"/>
      <c r="H524" s="98"/>
      <c r="J524" s="221"/>
      <c r="K524" s="221"/>
      <c r="L524" s="221"/>
      <c r="M524" s="221"/>
      <c r="N524" s="144"/>
      <c r="O524" s="88"/>
      <c r="P524" s="128"/>
      <c r="Q524" s="56"/>
    </row>
    <row r="525" spans="5:17" s="121" customFormat="1">
      <c r="E525" s="88"/>
      <c r="F525" s="128"/>
      <c r="G525" s="56"/>
      <c r="H525" s="98"/>
      <c r="J525" s="221"/>
      <c r="K525" s="221"/>
      <c r="L525" s="221"/>
      <c r="M525" s="221"/>
      <c r="N525" s="144"/>
      <c r="O525" s="88"/>
      <c r="P525" s="128"/>
      <c r="Q525" s="56"/>
    </row>
    <row r="526" spans="5:17" s="121" customFormat="1">
      <c r="E526" s="88"/>
      <c r="F526" s="128"/>
      <c r="G526" s="56"/>
      <c r="H526" s="98"/>
      <c r="J526" s="221"/>
      <c r="K526" s="221"/>
      <c r="L526" s="221"/>
      <c r="M526" s="221"/>
      <c r="N526" s="144"/>
      <c r="O526" s="88"/>
      <c r="P526" s="128"/>
      <c r="Q526" s="56"/>
    </row>
    <row r="527" spans="5:17" s="121" customFormat="1">
      <c r="E527" s="88"/>
      <c r="F527" s="128"/>
      <c r="G527" s="56"/>
      <c r="H527" s="98"/>
      <c r="J527" s="221"/>
      <c r="K527" s="221"/>
      <c r="L527" s="221"/>
      <c r="M527" s="221"/>
      <c r="N527" s="144"/>
      <c r="O527" s="88"/>
      <c r="P527" s="128"/>
      <c r="Q527" s="56"/>
    </row>
    <row r="528" spans="5:17" s="121" customFormat="1">
      <c r="E528" s="88"/>
      <c r="F528" s="128"/>
      <c r="G528" s="56"/>
      <c r="H528" s="98"/>
      <c r="J528" s="221"/>
      <c r="K528" s="221"/>
      <c r="L528" s="221"/>
      <c r="M528" s="221"/>
      <c r="N528" s="144"/>
      <c r="O528" s="88"/>
      <c r="P528" s="128"/>
      <c r="Q528" s="56"/>
    </row>
    <row r="529" spans="5:17" s="121" customFormat="1">
      <c r="E529" s="88"/>
      <c r="F529" s="128"/>
      <c r="G529" s="56"/>
      <c r="H529" s="98"/>
      <c r="J529" s="221"/>
      <c r="K529" s="221"/>
      <c r="L529" s="221"/>
      <c r="M529" s="221"/>
      <c r="N529" s="144"/>
      <c r="O529" s="88"/>
      <c r="P529" s="128"/>
      <c r="Q529" s="56"/>
    </row>
    <row r="530" spans="5:17" s="121" customFormat="1">
      <c r="E530" s="88"/>
      <c r="F530" s="128"/>
      <c r="G530" s="56"/>
      <c r="H530" s="98"/>
      <c r="J530" s="221"/>
      <c r="K530" s="221"/>
      <c r="L530" s="221"/>
      <c r="M530" s="221"/>
      <c r="N530" s="144"/>
      <c r="O530" s="88"/>
      <c r="P530" s="128"/>
      <c r="Q530" s="56"/>
    </row>
    <row r="531" spans="5:17" s="121" customFormat="1">
      <c r="E531" s="88"/>
      <c r="F531" s="128"/>
      <c r="G531" s="56"/>
      <c r="H531" s="98"/>
      <c r="J531" s="221"/>
      <c r="K531" s="221"/>
      <c r="L531" s="221"/>
      <c r="M531" s="221"/>
      <c r="N531" s="144"/>
      <c r="O531" s="88"/>
      <c r="P531" s="128"/>
      <c r="Q531" s="56"/>
    </row>
    <row r="532" spans="5:17" s="121" customFormat="1">
      <c r="E532" s="88"/>
      <c r="F532" s="128"/>
      <c r="G532" s="56"/>
      <c r="H532" s="98"/>
      <c r="J532" s="221"/>
      <c r="K532" s="221"/>
      <c r="L532" s="221"/>
      <c r="M532" s="221"/>
      <c r="N532" s="144"/>
      <c r="O532" s="88"/>
      <c r="P532" s="128"/>
      <c r="Q532" s="56"/>
    </row>
    <row r="533" spans="5:17" s="121" customFormat="1">
      <c r="E533" s="88"/>
      <c r="F533" s="128"/>
      <c r="G533" s="56"/>
      <c r="H533" s="98"/>
      <c r="J533" s="221"/>
      <c r="K533" s="221"/>
      <c r="L533" s="221"/>
      <c r="M533" s="221"/>
      <c r="N533" s="144"/>
      <c r="O533" s="88"/>
      <c r="P533" s="128"/>
      <c r="Q533" s="56"/>
    </row>
    <row r="534" spans="5:17" s="121" customFormat="1">
      <c r="E534" s="88"/>
      <c r="F534" s="128"/>
      <c r="G534" s="56"/>
      <c r="H534" s="98"/>
      <c r="J534" s="221"/>
      <c r="K534" s="221"/>
      <c r="L534" s="221"/>
      <c r="M534" s="221"/>
      <c r="N534" s="144"/>
      <c r="O534" s="88"/>
      <c r="P534" s="128"/>
      <c r="Q534" s="56"/>
    </row>
    <row r="535" spans="5:17" s="121" customFormat="1">
      <c r="E535" s="88"/>
      <c r="F535" s="128"/>
      <c r="G535" s="56"/>
      <c r="H535" s="98"/>
      <c r="J535" s="221"/>
      <c r="K535" s="221"/>
      <c r="L535" s="221"/>
      <c r="M535" s="221"/>
      <c r="N535" s="144"/>
      <c r="O535" s="88"/>
      <c r="P535" s="128"/>
      <c r="Q535" s="56"/>
    </row>
    <row r="536" spans="5:17" s="121" customFormat="1">
      <c r="E536" s="88"/>
      <c r="F536" s="128"/>
      <c r="G536" s="56"/>
      <c r="H536" s="98"/>
      <c r="J536" s="221"/>
      <c r="K536" s="221"/>
      <c r="L536" s="221"/>
      <c r="M536" s="221"/>
      <c r="N536" s="144"/>
      <c r="O536" s="88"/>
      <c r="P536" s="128"/>
      <c r="Q536" s="56"/>
    </row>
    <row r="537" spans="5:17" s="121" customFormat="1">
      <c r="E537" s="88"/>
      <c r="F537" s="128"/>
      <c r="G537" s="56"/>
      <c r="H537" s="98"/>
      <c r="J537" s="221"/>
      <c r="K537" s="221"/>
      <c r="L537" s="221"/>
      <c r="M537" s="221"/>
      <c r="N537" s="144"/>
      <c r="O537" s="88"/>
      <c r="P537" s="128"/>
      <c r="Q537" s="56"/>
    </row>
    <row r="538" spans="5:17" s="121" customFormat="1">
      <c r="E538" s="88"/>
      <c r="F538" s="128"/>
      <c r="G538" s="56"/>
      <c r="H538" s="98"/>
      <c r="J538" s="221"/>
      <c r="K538" s="221"/>
      <c r="L538" s="221"/>
      <c r="M538" s="221"/>
      <c r="N538" s="144"/>
      <c r="O538" s="88"/>
      <c r="P538" s="128"/>
      <c r="Q538" s="56"/>
    </row>
    <row r="539" spans="5:17" s="121" customFormat="1">
      <c r="E539" s="88"/>
      <c r="F539" s="128"/>
      <c r="G539" s="56"/>
      <c r="H539" s="98"/>
      <c r="J539" s="221"/>
      <c r="K539" s="221"/>
      <c r="L539" s="221"/>
      <c r="M539" s="221"/>
      <c r="N539" s="144"/>
      <c r="O539" s="88"/>
      <c r="P539" s="128"/>
      <c r="Q539" s="56"/>
    </row>
    <row r="540" spans="5:17" s="121" customFormat="1">
      <c r="E540" s="88"/>
      <c r="F540" s="128"/>
      <c r="G540" s="56"/>
      <c r="H540" s="98"/>
      <c r="J540" s="221"/>
      <c r="K540" s="221"/>
      <c r="L540" s="221"/>
      <c r="M540" s="221"/>
      <c r="N540" s="144"/>
      <c r="O540" s="88"/>
      <c r="P540" s="128"/>
      <c r="Q540" s="56"/>
    </row>
    <row r="541" spans="5:17" s="121" customFormat="1">
      <c r="E541" s="88"/>
      <c r="F541" s="128"/>
      <c r="G541" s="56"/>
      <c r="H541" s="98"/>
      <c r="J541" s="221"/>
      <c r="K541" s="221"/>
      <c r="L541" s="221"/>
      <c r="M541" s="221"/>
      <c r="N541" s="144"/>
      <c r="O541" s="88"/>
      <c r="P541" s="128"/>
      <c r="Q541" s="56"/>
    </row>
    <row r="542" spans="5:17" s="121" customFormat="1">
      <c r="E542" s="88"/>
      <c r="F542" s="128"/>
      <c r="G542" s="56"/>
      <c r="H542" s="98"/>
      <c r="J542" s="221"/>
      <c r="K542" s="221"/>
      <c r="L542" s="221"/>
      <c r="M542" s="221"/>
      <c r="N542" s="144"/>
      <c r="O542" s="88"/>
      <c r="P542" s="128"/>
      <c r="Q542" s="56"/>
    </row>
    <row r="543" spans="5:17" s="121" customFormat="1">
      <c r="E543" s="88"/>
      <c r="F543" s="128"/>
      <c r="G543" s="56"/>
      <c r="H543" s="98"/>
      <c r="J543" s="221"/>
      <c r="K543" s="221"/>
      <c r="L543" s="221"/>
      <c r="M543" s="221"/>
      <c r="N543" s="144"/>
      <c r="O543" s="88"/>
      <c r="P543" s="128"/>
      <c r="Q543" s="56"/>
    </row>
    <row r="544" spans="5:17" s="121" customFormat="1">
      <c r="E544" s="88"/>
      <c r="F544" s="128"/>
      <c r="G544" s="56"/>
      <c r="H544" s="98"/>
      <c r="J544" s="221"/>
      <c r="K544" s="221"/>
      <c r="L544" s="221"/>
      <c r="M544" s="221"/>
      <c r="N544" s="144"/>
      <c r="O544" s="88"/>
      <c r="P544" s="128"/>
      <c r="Q544" s="56"/>
    </row>
    <row r="545" spans="5:17" s="121" customFormat="1">
      <c r="E545" s="88"/>
      <c r="F545" s="128"/>
      <c r="G545" s="56"/>
      <c r="H545" s="98"/>
      <c r="J545" s="221"/>
      <c r="K545" s="221"/>
      <c r="L545" s="221"/>
      <c r="M545" s="221"/>
      <c r="N545" s="144"/>
      <c r="O545" s="88"/>
      <c r="P545" s="128"/>
      <c r="Q545" s="56"/>
    </row>
    <row r="546" spans="5:17" s="121" customFormat="1">
      <c r="E546" s="88"/>
      <c r="F546" s="128"/>
      <c r="G546" s="56"/>
      <c r="H546" s="98"/>
      <c r="J546" s="221"/>
      <c r="K546" s="221"/>
      <c r="L546" s="221"/>
      <c r="M546" s="221"/>
      <c r="N546" s="144"/>
      <c r="O546" s="88"/>
      <c r="P546" s="128"/>
      <c r="Q546" s="56"/>
    </row>
    <row r="547" spans="5:17" s="121" customFormat="1">
      <c r="E547" s="88"/>
      <c r="F547" s="128"/>
      <c r="G547" s="56"/>
      <c r="H547" s="98"/>
      <c r="J547" s="221"/>
      <c r="K547" s="221"/>
      <c r="L547" s="221"/>
      <c r="M547" s="221"/>
      <c r="N547" s="144"/>
      <c r="O547" s="88"/>
      <c r="P547" s="128"/>
      <c r="Q547" s="56"/>
    </row>
    <row r="548" spans="5:17" s="121" customFormat="1">
      <c r="E548" s="88"/>
      <c r="F548" s="128"/>
      <c r="G548" s="56"/>
      <c r="H548" s="98"/>
      <c r="J548" s="221"/>
      <c r="K548" s="221"/>
      <c r="L548" s="221"/>
      <c r="M548" s="221"/>
      <c r="N548" s="144"/>
      <c r="O548" s="88"/>
      <c r="P548" s="128"/>
      <c r="Q548" s="56"/>
    </row>
    <row r="549" spans="5:17" s="121" customFormat="1">
      <c r="E549" s="88"/>
      <c r="F549" s="128"/>
      <c r="G549" s="56"/>
      <c r="H549" s="98"/>
      <c r="J549" s="221"/>
      <c r="K549" s="221"/>
      <c r="L549" s="221"/>
      <c r="M549" s="221"/>
      <c r="N549" s="144"/>
      <c r="O549" s="88"/>
      <c r="P549" s="128"/>
      <c r="Q549" s="56"/>
    </row>
    <row r="550" spans="5:17" s="121" customFormat="1">
      <c r="E550" s="88"/>
      <c r="F550" s="128"/>
      <c r="G550" s="56"/>
      <c r="H550" s="98"/>
      <c r="J550" s="221"/>
      <c r="K550" s="221"/>
      <c r="L550" s="221"/>
      <c r="M550" s="221"/>
      <c r="N550" s="144"/>
      <c r="O550" s="88"/>
      <c r="P550" s="128"/>
      <c r="Q550" s="56"/>
    </row>
    <row r="551" spans="5:17" s="121" customFormat="1">
      <c r="E551" s="88"/>
      <c r="F551" s="128"/>
      <c r="G551" s="56"/>
      <c r="H551" s="98"/>
      <c r="J551" s="221"/>
      <c r="K551" s="221"/>
      <c r="L551" s="221"/>
      <c r="M551" s="221"/>
      <c r="N551" s="144"/>
      <c r="O551" s="88"/>
      <c r="P551" s="128"/>
      <c r="Q551" s="56"/>
    </row>
    <row r="552" spans="5:17" s="121" customFormat="1">
      <c r="E552" s="88"/>
      <c r="F552" s="128"/>
      <c r="G552" s="56"/>
      <c r="H552" s="98"/>
      <c r="J552" s="221"/>
      <c r="K552" s="221"/>
      <c r="L552" s="221"/>
      <c r="M552" s="221"/>
      <c r="N552" s="144"/>
      <c r="O552" s="88"/>
      <c r="P552" s="128"/>
      <c r="Q552" s="56"/>
    </row>
    <row r="553" spans="5:17" s="121" customFormat="1">
      <c r="E553" s="88"/>
      <c r="F553" s="128"/>
      <c r="G553" s="56"/>
      <c r="H553" s="98"/>
      <c r="J553" s="221"/>
      <c r="K553" s="221"/>
      <c r="L553" s="221"/>
      <c r="M553" s="221"/>
      <c r="N553" s="144"/>
      <c r="O553" s="88"/>
      <c r="P553" s="128"/>
      <c r="Q553" s="56"/>
    </row>
    <row r="554" spans="5:17" s="121" customFormat="1">
      <c r="E554" s="88"/>
      <c r="F554" s="128"/>
      <c r="G554" s="56"/>
      <c r="H554" s="98"/>
      <c r="J554" s="221"/>
      <c r="K554" s="221"/>
      <c r="L554" s="221"/>
      <c r="M554" s="221"/>
      <c r="N554" s="144"/>
      <c r="O554" s="88"/>
      <c r="P554" s="128"/>
      <c r="Q554" s="56"/>
    </row>
    <row r="555" spans="5:17" s="121" customFormat="1">
      <c r="E555" s="88"/>
      <c r="F555" s="128"/>
      <c r="G555" s="56"/>
      <c r="H555" s="98"/>
      <c r="J555" s="221"/>
      <c r="K555" s="221"/>
      <c r="L555" s="221"/>
      <c r="M555" s="221"/>
      <c r="N555" s="144"/>
      <c r="O555" s="88"/>
      <c r="P555" s="128"/>
      <c r="Q555" s="56"/>
    </row>
    <row r="556" spans="5:17" s="121" customFormat="1">
      <c r="E556" s="88"/>
      <c r="F556" s="128"/>
      <c r="G556" s="56"/>
      <c r="H556" s="98"/>
      <c r="J556" s="221"/>
      <c r="K556" s="221"/>
      <c r="L556" s="221"/>
      <c r="M556" s="221"/>
      <c r="N556" s="144"/>
      <c r="O556" s="88"/>
      <c r="P556" s="128"/>
      <c r="Q556" s="56"/>
    </row>
    <row r="557" spans="5:17" s="121" customFormat="1">
      <c r="E557" s="88"/>
      <c r="F557" s="128"/>
      <c r="G557" s="56"/>
      <c r="H557" s="98"/>
      <c r="J557" s="221"/>
      <c r="K557" s="221"/>
      <c r="L557" s="221"/>
      <c r="M557" s="221"/>
      <c r="N557" s="144"/>
      <c r="O557" s="88"/>
      <c r="P557" s="128"/>
      <c r="Q557" s="56"/>
    </row>
    <row r="558" spans="5:17" s="121" customFormat="1">
      <c r="E558" s="88"/>
      <c r="F558" s="128"/>
      <c r="G558" s="56"/>
      <c r="H558" s="98"/>
      <c r="J558" s="221"/>
      <c r="K558" s="221"/>
      <c r="L558" s="221"/>
      <c r="M558" s="221"/>
      <c r="N558" s="144"/>
      <c r="O558" s="88"/>
      <c r="P558" s="128"/>
      <c r="Q558" s="56"/>
    </row>
    <row r="559" spans="5:17" s="121" customFormat="1">
      <c r="E559" s="88"/>
      <c r="F559" s="128"/>
      <c r="G559" s="56"/>
      <c r="H559" s="98"/>
      <c r="J559" s="221"/>
      <c r="K559" s="221"/>
      <c r="L559" s="221"/>
      <c r="M559" s="221"/>
      <c r="N559" s="144"/>
      <c r="O559" s="88"/>
      <c r="P559" s="128"/>
      <c r="Q559" s="56"/>
    </row>
    <row r="560" spans="5:17" s="121" customFormat="1">
      <c r="E560" s="88"/>
      <c r="F560" s="128"/>
      <c r="G560" s="56"/>
      <c r="H560" s="98"/>
      <c r="J560" s="221"/>
      <c r="K560" s="221"/>
      <c r="L560" s="221"/>
      <c r="M560" s="221"/>
      <c r="N560" s="144"/>
      <c r="O560" s="88"/>
      <c r="P560" s="128"/>
      <c r="Q560" s="56"/>
    </row>
    <row r="561" spans="5:17" s="121" customFormat="1">
      <c r="E561" s="88"/>
      <c r="F561" s="128"/>
      <c r="G561" s="56"/>
      <c r="H561" s="98"/>
      <c r="J561" s="221"/>
      <c r="K561" s="221"/>
      <c r="L561" s="221"/>
      <c r="M561" s="221"/>
      <c r="N561" s="144"/>
      <c r="O561" s="88"/>
      <c r="P561" s="128"/>
      <c r="Q561" s="56"/>
    </row>
    <row r="562" spans="5:17" s="121" customFormat="1">
      <c r="E562" s="88"/>
      <c r="F562" s="128"/>
      <c r="G562" s="56"/>
      <c r="H562" s="98"/>
      <c r="J562" s="221"/>
      <c r="K562" s="221"/>
      <c r="L562" s="221"/>
      <c r="M562" s="221"/>
      <c r="N562" s="144"/>
      <c r="O562" s="88"/>
      <c r="P562" s="128"/>
      <c r="Q562" s="56"/>
    </row>
    <row r="563" spans="5:17" s="121" customFormat="1">
      <c r="E563" s="88"/>
      <c r="F563" s="128"/>
      <c r="G563" s="56"/>
      <c r="H563" s="98"/>
      <c r="J563" s="221"/>
      <c r="K563" s="221"/>
      <c r="L563" s="221"/>
      <c r="M563" s="221"/>
      <c r="N563" s="144"/>
      <c r="O563" s="88"/>
      <c r="P563" s="128"/>
      <c r="Q563" s="56"/>
    </row>
    <row r="564" spans="5:17" s="121" customFormat="1">
      <c r="E564" s="88"/>
      <c r="F564" s="128"/>
      <c r="G564" s="56"/>
      <c r="H564" s="98"/>
      <c r="J564" s="221"/>
      <c r="K564" s="221"/>
      <c r="L564" s="221"/>
      <c r="M564" s="221"/>
      <c r="N564" s="144"/>
      <c r="O564" s="88"/>
      <c r="P564" s="128"/>
      <c r="Q564" s="56"/>
    </row>
    <row r="565" spans="5:17" s="121" customFormat="1">
      <c r="E565" s="88"/>
      <c r="F565" s="128"/>
      <c r="G565" s="56"/>
      <c r="H565" s="98"/>
      <c r="J565" s="221"/>
      <c r="K565" s="221"/>
      <c r="L565" s="221"/>
      <c r="M565" s="221"/>
      <c r="N565" s="144"/>
      <c r="O565" s="88"/>
      <c r="P565" s="128"/>
      <c r="Q565" s="56"/>
    </row>
    <row r="566" spans="5:17" s="121" customFormat="1">
      <c r="E566" s="88"/>
      <c r="F566" s="128"/>
      <c r="G566" s="56"/>
      <c r="H566" s="98"/>
      <c r="J566" s="221"/>
      <c r="K566" s="221"/>
      <c r="L566" s="221"/>
      <c r="M566" s="221"/>
      <c r="N566" s="144"/>
      <c r="O566" s="88"/>
      <c r="P566" s="128"/>
      <c r="Q566" s="56"/>
    </row>
    <row r="567" spans="5:17" s="121" customFormat="1">
      <c r="E567" s="88"/>
      <c r="F567" s="128"/>
      <c r="G567" s="56"/>
      <c r="H567" s="98"/>
      <c r="J567" s="221"/>
      <c r="K567" s="221"/>
      <c r="L567" s="221"/>
      <c r="M567" s="221"/>
      <c r="N567" s="144"/>
      <c r="O567" s="88"/>
      <c r="P567" s="128"/>
      <c r="Q567" s="56"/>
    </row>
    <row r="568" spans="5:17" s="121" customFormat="1">
      <c r="E568" s="88"/>
      <c r="F568" s="128"/>
      <c r="G568" s="56"/>
      <c r="H568" s="98"/>
      <c r="J568" s="221"/>
      <c r="K568" s="221"/>
      <c r="L568" s="221"/>
      <c r="M568" s="221"/>
      <c r="N568" s="144"/>
      <c r="O568" s="88"/>
      <c r="P568" s="128"/>
      <c r="Q568" s="56"/>
    </row>
    <row r="569" spans="5:17" s="121" customFormat="1">
      <c r="E569" s="88"/>
      <c r="F569" s="128"/>
      <c r="G569" s="56"/>
      <c r="H569" s="98"/>
      <c r="J569" s="221"/>
      <c r="K569" s="221"/>
      <c r="L569" s="221"/>
      <c r="M569" s="221"/>
      <c r="N569" s="144"/>
      <c r="O569" s="88"/>
      <c r="P569" s="128"/>
      <c r="Q569" s="56"/>
    </row>
    <row r="570" spans="5:17" s="121" customFormat="1">
      <c r="E570" s="88"/>
      <c r="F570" s="128"/>
      <c r="G570" s="56"/>
      <c r="H570" s="98"/>
      <c r="J570" s="221"/>
      <c r="K570" s="221"/>
      <c r="L570" s="221"/>
      <c r="M570" s="221"/>
      <c r="N570" s="144"/>
      <c r="O570" s="88"/>
      <c r="P570" s="128"/>
      <c r="Q570" s="56"/>
    </row>
    <row r="571" spans="5:17" s="121" customFormat="1">
      <c r="E571" s="88"/>
      <c r="F571" s="128"/>
      <c r="G571" s="56"/>
      <c r="H571" s="98"/>
      <c r="J571" s="221"/>
      <c r="K571" s="221"/>
      <c r="L571" s="221"/>
      <c r="M571" s="221"/>
      <c r="N571" s="144"/>
      <c r="O571" s="88"/>
      <c r="P571" s="128"/>
      <c r="Q571" s="56"/>
    </row>
    <row r="572" spans="5:17" s="121" customFormat="1">
      <c r="E572" s="88"/>
      <c r="F572" s="128"/>
      <c r="G572" s="56"/>
      <c r="H572" s="98"/>
      <c r="J572" s="221"/>
      <c r="K572" s="221"/>
      <c r="L572" s="221"/>
      <c r="M572" s="221"/>
      <c r="N572" s="144"/>
      <c r="O572" s="88"/>
      <c r="P572" s="128"/>
      <c r="Q572" s="56"/>
    </row>
    <row r="573" spans="5:17" s="121" customFormat="1">
      <c r="E573" s="88"/>
      <c r="F573" s="128"/>
      <c r="G573" s="56"/>
      <c r="H573" s="98"/>
      <c r="J573" s="221"/>
      <c r="K573" s="221"/>
      <c r="L573" s="221"/>
      <c r="M573" s="221"/>
      <c r="N573" s="144"/>
      <c r="O573" s="88"/>
      <c r="P573" s="128"/>
      <c r="Q573" s="56"/>
    </row>
    <row r="574" spans="5:17" s="121" customFormat="1">
      <c r="E574" s="88"/>
      <c r="F574" s="128"/>
      <c r="G574" s="56"/>
      <c r="H574" s="98"/>
      <c r="J574" s="221"/>
      <c r="K574" s="221"/>
      <c r="L574" s="221"/>
      <c r="M574" s="221"/>
      <c r="N574" s="144"/>
      <c r="O574" s="88"/>
      <c r="P574" s="128"/>
      <c r="Q574" s="56"/>
    </row>
    <row r="575" spans="5:17" s="121" customFormat="1">
      <c r="E575" s="88"/>
      <c r="F575" s="128"/>
      <c r="G575" s="56"/>
      <c r="H575" s="98"/>
      <c r="J575" s="221"/>
      <c r="K575" s="221"/>
      <c r="L575" s="221"/>
      <c r="M575" s="221"/>
      <c r="N575" s="144"/>
      <c r="O575" s="88"/>
      <c r="P575" s="128"/>
      <c r="Q575" s="56"/>
    </row>
    <row r="576" spans="5:17" s="121" customFormat="1">
      <c r="E576" s="88"/>
      <c r="F576" s="128"/>
      <c r="G576" s="56"/>
      <c r="H576" s="98"/>
      <c r="J576" s="221"/>
      <c r="K576" s="221"/>
      <c r="L576" s="221"/>
      <c r="M576" s="221"/>
      <c r="N576" s="144"/>
      <c r="O576" s="88"/>
      <c r="P576" s="128"/>
      <c r="Q576" s="56"/>
    </row>
    <row r="577" spans="5:17" s="121" customFormat="1">
      <c r="E577" s="88"/>
      <c r="F577" s="128"/>
      <c r="G577" s="56"/>
      <c r="H577" s="98"/>
      <c r="J577" s="221"/>
      <c r="K577" s="221"/>
      <c r="L577" s="221"/>
      <c r="M577" s="221"/>
      <c r="N577" s="144"/>
      <c r="O577" s="88"/>
      <c r="P577" s="128"/>
      <c r="Q577" s="56"/>
    </row>
    <row r="578" spans="5:17" s="121" customFormat="1">
      <c r="E578" s="88"/>
      <c r="F578" s="128"/>
      <c r="G578" s="56"/>
      <c r="H578" s="98"/>
      <c r="J578" s="221"/>
      <c r="K578" s="221"/>
      <c r="L578" s="221"/>
      <c r="M578" s="221"/>
      <c r="N578" s="144"/>
      <c r="O578" s="88"/>
      <c r="P578" s="128"/>
      <c r="Q578" s="56"/>
    </row>
    <row r="579" spans="5:17" s="121" customFormat="1">
      <c r="E579" s="88"/>
      <c r="F579" s="128"/>
      <c r="G579" s="56"/>
      <c r="H579" s="98"/>
      <c r="J579" s="221"/>
      <c r="K579" s="221"/>
      <c r="L579" s="221"/>
      <c r="M579" s="221"/>
      <c r="N579" s="144"/>
      <c r="O579" s="88"/>
      <c r="P579" s="128"/>
      <c r="Q579" s="56"/>
    </row>
    <row r="580" spans="5:17" s="121" customFormat="1">
      <c r="E580" s="88"/>
      <c r="F580" s="128"/>
      <c r="G580" s="56"/>
      <c r="H580" s="98"/>
      <c r="J580" s="221"/>
      <c r="K580" s="221"/>
      <c r="L580" s="221"/>
      <c r="M580" s="221"/>
      <c r="N580" s="144"/>
      <c r="O580" s="88"/>
      <c r="P580" s="128"/>
      <c r="Q580" s="56"/>
    </row>
    <row r="581" spans="5:17" s="121" customFormat="1">
      <c r="E581" s="88"/>
      <c r="F581" s="128"/>
      <c r="G581" s="56"/>
      <c r="H581" s="98"/>
      <c r="J581" s="221"/>
      <c r="K581" s="221"/>
      <c r="L581" s="221"/>
      <c r="M581" s="221"/>
      <c r="N581" s="144"/>
      <c r="O581" s="88"/>
      <c r="P581" s="128"/>
      <c r="Q581" s="56"/>
    </row>
    <row r="582" spans="5:17" s="121" customFormat="1">
      <c r="E582" s="88"/>
      <c r="F582" s="128"/>
      <c r="G582" s="56"/>
      <c r="H582" s="98"/>
      <c r="J582" s="221"/>
      <c r="K582" s="221"/>
      <c r="L582" s="221"/>
      <c r="M582" s="221"/>
      <c r="N582" s="144"/>
      <c r="O582" s="88"/>
      <c r="P582" s="128"/>
      <c r="Q582" s="56"/>
    </row>
    <row r="583" spans="5:17" s="121" customFormat="1">
      <c r="E583" s="88"/>
      <c r="F583" s="128"/>
      <c r="G583" s="56"/>
      <c r="H583" s="98"/>
      <c r="J583" s="221"/>
      <c r="K583" s="221"/>
      <c r="L583" s="221"/>
      <c r="M583" s="221"/>
      <c r="N583" s="144"/>
      <c r="O583" s="88"/>
      <c r="P583" s="128"/>
      <c r="Q583" s="56"/>
    </row>
    <row r="584" spans="5:17" s="121" customFormat="1">
      <c r="E584" s="88"/>
      <c r="F584" s="128"/>
      <c r="G584" s="56"/>
      <c r="H584" s="98"/>
      <c r="J584" s="221"/>
      <c r="K584" s="221"/>
      <c r="L584" s="221"/>
      <c r="M584" s="221"/>
      <c r="N584" s="144"/>
      <c r="O584" s="88"/>
      <c r="P584" s="128"/>
      <c r="Q584" s="56"/>
    </row>
    <row r="585" spans="5:17" s="121" customFormat="1">
      <c r="E585" s="88"/>
      <c r="F585" s="128"/>
      <c r="G585" s="56"/>
      <c r="H585" s="98"/>
      <c r="J585" s="221"/>
      <c r="K585" s="221"/>
      <c r="L585" s="221"/>
      <c r="M585" s="221"/>
      <c r="N585" s="144"/>
      <c r="O585" s="88"/>
      <c r="P585" s="128"/>
      <c r="Q585" s="56"/>
    </row>
    <row r="586" spans="5:17" s="121" customFormat="1">
      <c r="E586" s="88"/>
      <c r="F586" s="128"/>
      <c r="G586" s="56"/>
      <c r="H586" s="98"/>
      <c r="J586" s="221"/>
      <c r="K586" s="221"/>
      <c r="L586" s="221"/>
      <c r="M586" s="221"/>
      <c r="N586" s="144"/>
      <c r="O586" s="88"/>
      <c r="P586" s="128"/>
      <c r="Q586" s="56"/>
    </row>
    <row r="587" spans="5:17" s="121" customFormat="1">
      <c r="E587" s="88"/>
      <c r="F587" s="128"/>
      <c r="G587" s="56"/>
      <c r="H587" s="98"/>
      <c r="J587" s="221"/>
      <c r="K587" s="221"/>
      <c r="L587" s="221"/>
      <c r="M587" s="221"/>
      <c r="N587" s="144"/>
      <c r="O587" s="88"/>
      <c r="P587" s="128"/>
      <c r="Q587" s="56"/>
    </row>
    <row r="588" spans="5:17" s="121" customFormat="1">
      <c r="E588" s="88"/>
      <c r="F588" s="128"/>
      <c r="G588" s="56"/>
      <c r="H588" s="98"/>
      <c r="J588" s="221"/>
      <c r="K588" s="221"/>
      <c r="L588" s="221"/>
      <c r="M588" s="221"/>
      <c r="N588" s="144"/>
      <c r="O588" s="88"/>
      <c r="P588" s="128"/>
      <c r="Q588" s="56"/>
    </row>
    <row r="589" spans="5:17" s="121" customFormat="1">
      <c r="E589" s="88"/>
      <c r="F589" s="128"/>
      <c r="G589" s="56"/>
      <c r="H589" s="98"/>
      <c r="J589" s="221"/>
      <c r="K589" s="221"/>
      <c r="L589" s="221"/>
      <c r="M589" s="221"/>
      <c r="N589" s="144"/>
      <c r="O589" s="88"/>
      <c r="P589" s="128"/>
      <c r="Q589" s="56"/>
    </row>
    <row r="590" spans="5:17" s="121" customFormat="1">
      <c r="E590" s="88"/>
      <c r="F590" s="128"/>
      <c r="G590" s="56"/>
      <c r="H590" s="98"/>
      <c r="J590" s="221"/>
      <c r="K590" s="221"/>
      <c r="L590" s="221"/>
      <c r="M590" s="221"/>
      <c r="N590" s="144"/>
      <c r="O590" s="88"/>
      <c r="P590" s="128"/>
      <c r="Q590" s="56"/>
    </row>
    <row r="591" spans="5:17" s="121" customFormat="1">
      <c r="E591" s="88"/>
      <c r="F591" s="128"/>
      <c r="G591" s="56"/>
      <c r="H591" s="98"/>
      <c r="J591" s="221"/>
      <c r="K591" s="221"/>
      <c r="L591" s="221"/>
      <c r="M591" s="221"/>
      <c r="N591" s="144"/>
      <c r="O591" s="88"/>
      <c r="P591" s="128"/>
      <c r="Q591" s="56"/>
    </row>
    <row r="592" spans="5:17" s="121" customFormat="1">
      <c r="E592" s="88"/>
      <c r="F592" s="128"/>
      <c r="G592" s="56"/>
      <c r="H592" s="98"/>
      <c r="J592" s="221"/>
      <c r="K592" s="221"/>
      <c r="L592" s="221"/>
      <c r="M592" s="221"/>
      <c r="N592" s="144"/>
      <c r="O592" s="88"/>
      <c r="P592" s="128"/>
      <c r="Q592" s="56"/>
    </row>
    <row r="593" spans="5:17" s="121" customFormat="1">
      <c r="E593" s="88"/>
      <c r="F593" s="128"/>
      <c r="G593" s="56"/>
      <c r="H593" s="98"/>
      <c r="J593" s="221"/>
      <c r="K593" s="221"/>
      <c r="L593" s="221"/>
      <c r="M593" s="221"/>
      <c r="N593" s="144"/>
      <c r="O593" s="88"/>
      <c r="P593" s="128"/>
      <c r="Q593" s="56"/>
    </row>
    <row r="594" spans="5:17" s="121" customFormat="1">
      <c r="E594" s="88"/>
      <c r="F594" s="128"/>
      <c r="G594" s="56"/>
      <c r="H594" s="98"/>
      <c r="J594" s="221"/>
      <c r="K594" s="221"/>
      <c r="L594" s="221"/>
      <c r="M594" s="221"/>
      <c r="N594" s="144"/>
      <c r="O594" s="88"/>
      <c r="P594" s="128"/>
      <c r="Q594" s="56"/>
    </row>
    <row r="595" spans="5:17" s="121" customFormat="1">
      <c r="E595" s="88"/>
      <c r="F595" s="128"/>
      <c r="G595" s="56"/>
      <c r="H595" s="98"/>
      <c r="J595" s="221"/>
      <c r="K595" s="221"/>
      <c r="L595" s="221"/>
      <c r="M595" s="221"/>
      <c r="N595" s="144"/>
      <c r="O595" s="88"/>
      <c r="P595" s="128"/>
      <c r="Q595" s="56"/>
    </row>
    <row r="596" spans="5:17" s="121" customFormat="1">
      <c r="E596" s="88"/>
      <c r="F596" s="128"/>
      <c r="G596" s="56"/>
      <c r="H596" s="98"/>
      <c r="J596" s="221"/>
      <c r="K596" s="221"/>
      <c r="L596" s="221"/>
      <c r="M596" s="221"/>
      <c r="N596" s="144"/>
      <c r="O596" s="88"/>
      <c r="P596" s="128"/>
      <c r="Q596" s="56"/>
    </row>
    <row r="597" spans="5:17" s="121" customFormat="1">
      <c r="E597" s="88"/>
      <c r="F597" s="128"/>
      <c r="G597" s="56"/>
      <c r="H597" s="98"/>
      <c r="J597" s="221"/>
      <c r="K597" s="221"/>
      <c r="L597" s="221"/>
      <c r="M597" s="221"/>
      <c r="N597" s="144"/>
      <c r="O597" s="88"/>
      <c r="P597" s="128"/>
      <c r="Q597" s="56"/>
    </row>
    <row r="598" spans="5:17" s="121" customFormat="1">
      <c r="E598" s="88"/>
      <c r="F598" s="128"/>
      <c r="G598" s="56"/>
      <c r="H598" s="98"/>
      <c r="J598" s="221"/>
      <c r="K598" s="221"/>
      <c r="L598" s="221"/>
      <c r="M598" s="221"/>
      <c r="N598" s="144"/>
      <c r="O598" s="88"/>
      <c r="P598" s="128"/>
      <c r="Q598" s="56"/>
    </row>
    <row r="599" spans="5:17" s="121" customFormat="1">
      <c r="E599" s="88"/>
      <c r="F599" s="128"/>
      <c r="G599" s="56"/>
      <c r="H599" s="98"/>
      <c r="J599" s="221"/>
      <c r="K599" s="221"/>
      <c r="L599" s="221"/>
      <c r="M599" s="221"/>
      <c r="N599" s="144"/>
      <c r="O599" s="88"/>
      <c r="P599" s="128"/>
      <c r="Q599" s="56"/>
    </row>
    <row r="600" spans="5:17" s="121" customFormat="1">
      <c r="E600" s="88"/>
      <c r="F600" s="128"/>
      <c r="G600" s="56"/>
      <c r="H600" s="98"/>
      <c r="J600" s="221"/>
      <c r="K600" s="221"/>
      <c r="L600" s="221"/>
      <c r="M600" s="221"/>
      <c r="N600" s="144"/>
      <c r="O600" s="88"/>
      <c r="P600" s="128"/>
      <c r="Q600" s="56"/>
    </row>
    <row r="601" spans="5:17" s="121" customFormat="1">
      <c r="E601" s="88"/>
      <c r="F601" s="128"/>
      <c r="G601" s="56"/>
      <c r="H601" s="98"/>
      <c r="J601" s="221"/>
      <c r="K601" s="221"/>
      <c r="L601" s="221"/>
      <c r="M601" s="221"/>
      <c r="N601" s="144"/>
      <c r="O601" s="88"/>
      <c r="P601" s="128"/>
      <c r="Q601" s="56"/>
    </row>
    <row r="602" spans="5:17" s="121" customFormat="1">
      <c r="E602" s="88"/>
      <c r="F602" s="128"/>
      <c r="G602" s="56"/>
      <c r="H602" s="98"/>
      <c r="J602" s="221"/>
      <c r="K602" s="221"/>
      <c r="L602" s="221"/>
      <c r="M602" s="221"/>
      <c r="N602" s="144"/>
      <c r="O602" s="88"/>
      <c r="P602" s="128"/>
      <c r="Q602" s="56"/>
    </row>
    <row r="603" spans="5:17" s="121" customFormat="1">
      <c r="E603" s="88"/>
      <c r="F603" s="128"/>
      <c r="G603" s="56"/>
      <c r="H603" s="98"/>
      <c r="J603" s="221"/>
      <c r="K603" s="221"/>
      <c r="L603" s="221"/>
      <c r="M603" s="221"/>
      <c r="N603" s="144"/>
      <c r="O603" s="88"/>
      <c r="P603" s="128"/>
      <c r="Q603" s="56"/>
    </row>
    <row r="604" spans="5:17" s="121" customFormat="1">
      <c r="E604" s="88"/>
      <c r="F604" s="128"/>
      <c r="G604" s="56"/>
      <c r="H604" s="98"/>
      <c r="J604" s="221"/>
      <c r="K604" s="221"/>
      <c r="L604" s="221"/>
      <c r="M604" s="221"/>
      <c r="N604" s="144"/>
      <c r="O604" s="88"/>
      <c r="P604" s="128"/>
      <c r="Q604" s="56"/>
    </row>
    <row r="605" spans="5:17" s="121" customFormat="1">
      <c r="E605" s="88"/>
      <c r="F605" s="128"/>
      <c r="G605" s="56"/>
      <c r="H605" s="98"/>
      <c r="J605" s="221"/>
      <c r="K605" s="221"/>
      <c r="L605" s="221"/>
      <c r="M605" s="221"/>
      <c r="N605" s="144"/>
      <c r="O605" s="88"/>
      <c r="P605" s="128"/>
      <c r="Q605" s="56"/>
    </row>
    <row r="606" spans="5:17" s="121" customFormat="1">
      <c r="E606" s="88"/>
      <c r="F606" s="128"/>
      <c r="G606" s="56"/>
      <c r="H606" s="98"/>
      <c r="J606" s="221"/>
      <c r="K606" s="221"/>
      <c r="L606" s="221"/>
      <c r="M606" s="221"/>
      <c r="N606" s="144"/>
      <c r="O606" s="88"/>
      <c r="P606" s="128"/>
      <c r="Q606" s="56"/>
    </row>
    <row r="607" spans="5:17" s="121" customFormat="1">
      <c r="E607" s="88"/>
      <c r="F607" s="128"/>
      <c r="G607" s="56"/>
      <c r="H607" s="98"/>
      <c r="J607" s="221"/>
      <c r="K607" s="221"/>
      <c r="L607" s="221"/>
      <c r="M607" s="221"/>
      <c r="N607" s="144"/>
      <c r="O607" s="88"/>
      <c r="P607" s="128"/>
      <c r="Q607" s="56"/>
    </row>
    <row r="608" spans="5:17" s="121" customFormat="1">
      <c r="E608" s="88"/>
      <c r="F608" s="128"/>
      <c r="G608" s="56"/>
      <c r="H608" s="98"/>
      <c r="J608" s="221"/>
      <c r="K608" s="221"/>
      <c r="L608" s="221"/>
      <c r="M608" s="221"/>
      <c r="N608" s="144"/>
      <c r="O608" s="88"/>
      <c r="P608" s="128"/>
      <c r="Q608" s="56"/>
    </row>
    <row r="609" spans="5:17" s="121" customFormat="1">
      <c r="E609" s="88"/>
      <c r="F609" s="128"/>
      <c r="G609" s="56"/>
      <c r="H609" s="98"/>
      <c r="J609" s="221"/>
      <c r="K609" s="221"/>
      <c r="L609" s="221"/>
      <c r="M609" s="221"/>
      <c r="N609" s="144"/>
      <c r="O609" s="88"/>
      <c r="P609" s="128"/>
      <c r="Q609" s="56"/>
    </row>
    <row r="610" spans="5:17" s="121" customFormat="1">
      <c r="E610" s="88"/>
      <c r="F610" s="128"/>
      <c r="G610" s="56"/>
      <c r="H610" s="98"/>
      <c r="J610" s="221"/>
      <c r="K610" s="221"/>
      <c r="L610" s="221"/>
      <c r="M610" s="221"/>
      <c r="N610" s="144"/>
      <c r="O610" s="88"/>
      <c r="P610" s="128"/>
      <c r="Q610" s="56"/>
    </row>
    <row r="611" spans="5:17" s="121" customFormat="1">
      <c r="E611" s="88"/>
      <c r="F611" s="128"/>
      <c r="G611" s="56"/>
      <c r="H611" s="98"/>
      <c r="J611" s="221"/>
      <c r="K611" s="221"/>
      <c r="L611" s="221"/>
      <c r="M611" s="221"/>
      <c r="N611" s="144"/>
      <c r="O611" s="88"/>
      <c r="P611" s="128"/>
      <c r="Q611" s="56"/>
    </row>
    <row r="612" spans="5:17" s="121" customFormat="1">
      <c r="E612" s="88"/>
      <c r="F612" s="128"/>
      <c r="G612" s="56"/>
      <c r="H612" s="98"/>
      <c r="J612" s="221"/>
      <c r="K612" s="221"/>
      <c r="L612" s="221"/>
      <c r="M612" s="221"/>
      <c r="N612" s="144"/>
      <c r="O612" s="88"/>
      <c r="P612" s="128"/>
      <c r="Q612" s="56"/>
    </row>
    <row r="613" spans="5:17" s="121" customFormat="1">
      <c r="E613" s="88"/>
      <c r="F613" s="128"/>
      <c r="G613" s="56"/>
      <c r="H613" s="98"/>
      <c r="J613" s="221"/>
      <c r="K613" s="221"/>
      <c r="L613" s="221"/>
      <c r="M613" s="221"/>
      <c r="N613" s="144"/>
      <c r="O613" s="88"/>
      <c r="P613" s="128"/>
      <c r="Q613" s="56"/>
    </row>
    <row r="614" spans="5:17" s="121" customFormat="1">
      <c r="E614" s="88"/>
      <c r="F614" s="128"/>
      <c r="G614" s="56"/>
      <c r="H614" s="98"/>
      <c r="J614" s="221"/>
      <c r="K614" s="221"/>
      <c r="L614" s="221"/>
      <c r="M614" s="221"/>
      <c r="N614" s="144"/>
      <c r="O614" s="88"/>
      <c r="P614" s="128"/>
      <c r="Q614" s="56"/>
    </row>
    <row r="615" spans="5:17" s="121" customFormat="1">
      <c r="E615" s="88"/>
      <c r="F615" s="128"/>
      <c r="G615" s="56"/>
      <c r="H615" s="98"/>
      <c r="J615" s="221"/>
      <c r="K615" s="221"/>
      <c r="L615" s="221"/>
      <c r="M615" s="221"/>
      <c r="N615" s="144"/>
      <c r="O615" s="88"/>
      <c r="P615" s="128"/>
      <c r="Q615" s="56"/>
    </row>
    <row r="616" spans="5:17" s="121" customFormat="1">
      <c r="E616" s="88"/>
      <c r="F616" s="128"/>
      <c r="G616" s="56"/>
      <c r="H616" s="98"/>
      <c r="J616" s="221"/>
      <c r="K616" s="221"/>
      <c r="L616" s="221"/>
      <c r="M616" s="221"/>
      <c r="N616" s="144"/>
      <c r="O616" s="88"/>
      <c r="P616" s="128"/>
      <c r="Q616" s="56"/>
    </row>
    <row r="617" spans="5:17" s="121" customFormat="1">
      <c r="E617" s="88"/>
      <c r="F617" s="128"/>
      <c r="G617" s="56"/>
      <c r="H617" s="98"/>
      <c r="J617" s="221"/>
      <c r="K617" s="221"/>
      <c r="L617" s="221"/>
      <c r="M617" s="221"/>
      <c r="N617" s="144"/>
      <c r="O617" s="88"/>
      <c r="P617" s="128"/>
      <c r="Q617" s="56"/>
    </row>
    <row r="618" spans="5:17" s="121" customFormat="1">
      <c r="E618" s="88"/>
      <c r="F618" s="128"/>
      <c r="G618" s="56"/>
      <c r="H618" s="98"/>
      <c r="J618" s="221"/>
      <c r="K618" s="221"/>
      <c r="L618" s="221"/>
      <c r="M618" s="221"/>
      <c r="N618" s="144"/>
      <c r="O618" s="88"/>
      <c r="P618" s="128"/>
      <c r="Q618" s="56"/>
    </row>
    <row r="619" spans="5:17" s="121" customFormat="1">
      <c r="E619" s="88"/>
      <c r="F619" s="128"/>
      <c r="G619" s="56"/>
      <c r="H619" s="98"/>
      <c r="J619" s="221"/>
      <c r="K619" s="221"/>
      <c r="L619" s="221"/>
      <c r="M619" s="221"/>
      <c r="N619" s="144"/>
      <c r="O619" s="88"/>
      <c r="P619" s="128"/>
      <c r="Q619" s="56"/>
    </row>
    <row r="620" spans="5:17" s="121" customFormat="1">
      <c r="E620" s="88"/>
      <c r="F620" s="128"/>
      <c r="G620" s="56"/>
      <c r="H620" s="98"/>
      <c r="J620" s="221"/>
      <c r="K620" s="221"/>
      <c r="L620" s="221"/>
      <c r="M620" s="221"/>
      <c r="N620" s="144"/>
      <c r="O620" s="88"/>
      <c r="P620" s="128"/>
      <c r="Q620" s="56"/>
    </row>
    <row r="621" spans="5:17" s="121" customFormat="1">
      <c r="E621" s="88"/>
      <c r="F621" s="128"/>
      <c r="G621" s="56"/>
      <c r="H621" s="98"/>
      <c r="J621" s="221"/>
      <c r="K621" s="221"/>
      <c r="L621" s="221"/>
      <c r="M621" s="221"/>
      <c r="N621" s="144"/>
      <c r="O621" s="88"/>
      <c r="P621" s="128"/>
      <c r="Q621" s="56"/>
    </row>
    <row r="622" spans="5:17" s="121" customFormat="1">
      <c r="E622" s="88"/>
      <c r="F622" s="128"/>
      <c r="G622" s="56"/>
      <c r="H622" s="98"/>
      <c r="J622" s="221"/>
      <c r="K622" s="221"/>
      <c r="L622" s="221"/>
      <c r="M622" s="221"/>
      <c r="N622" s="144"/>
      <c r="O622" s="88"/>
      <c r="P622" s="128"/>
      <c r="Q622" s="56"/>
    </row>
    <row r="623" spans="5:17" s="121" customFormat="1">
      <c r="E623" s="88"/>
      <c r="F623" s="128"/>
      <c r="G623" s="56"/>
      <c r="H623" s="98"/>
      <c r="J623" s="221"/>
      <c r="K623" s="221"/>
      <c r="L623" s="221"/>
      <c r="M623" s="221"/>
      <c r="N623" s="144"/>
      <c r="O623" s="88"/>
      <c r="P623" s="128"/>
      <c r="Q623" s="56"/>
    </row>
    <row r="624" spans="5:17" s="121" customFormat="1">
      <c r="E624" s="88"/>
      <c r="F624" s="128"/>
      <c r="G624" s="56"/>
      <c r="H624" s="98"/>
      <c r="J624" s="221"/>
      <c r="K624" s="221"/>
      <c r="L624" s="221"/>
      <c r="M624" s="221"/>
      <c r="N624" s="144"/>
      <c r="O624" s="88"/>
      <c r="P624" s="128"/>
      <c r="Q624" s="56"/>
    </row>
    <row r="625" spans="5:17" s="121" customFormat="1">
      <c r="E625" s="88"/>
      <c r="F625" s="128"/>
      <c r="G625" s="56"/>
      <c r="H625" s="98"/>
      <c r="J625" s="221"/>
      <c r="K625" s="221"/>
      <c r="L625" s="221"/>
      <c r="M625" s="221"/>
      <c r="N625" s="144"/>
      <c r="O625" s="88"/>
      <c r="P625" s="128"/>
      <c r="Q625" s="56"/>
    </row>
    <row r="626" spans="5:17" s="121" customFormat="1">
      <c r="E626" s="88"/>
      <c r="F626" s="128"/>
      <c r="G626" s="56"/>
      <c r="H626" s="98"/>
      <c r="J626" s="221"/>
      <c r="K626" s="221"/>
      <c r="L626" s="221"/>
      <c r="M626" s="221"/>
      <c r="N626" s="144"/>
      <c r="O626" s="88"/>
      <c r="P626" s="128"/>
      <c r="Q626" s="56"/>
    </row>
    <row r="627" spans="5:17" s="121" customFormat="1">
      <c r="E627" s="88"/>
      <c r="F627" s="128"/>
      <c r="G627" s="56"/>
      <c r="H627" s="98"/>
      <c r="J627" s="221"/>
      <c r="K627" s="221"/>
      <c r="L627" s="221"/>
      <c r="M627" s="221"/>
      <c r="N627" s="144"/>
      <c r="O627" s="88"/>
      <c r="P627" s="128"/>
      <c r="Q627" s="56"/>
    </row>
    <row r="628" spans="5:17" s="121" customFormat="1">
      <c r="E628" s="88"/>
      <c r="F628" s="128"/>
      <c r="G628" s="56"/>
      <c r="H628" s="98"/>
      <c r="J628" s="221"/>
      <c r="K628" s="221"/>
      <c r="L628" s="221"/>
      <c r="M628" s="221"/>
      <c r="N628" s="144"/>
      <c r="O628" s="88"/>
      <c r="P628" s="128"/>
      <c r="Q628" s="56"/>
    </row>
    <row r="629" spans="5:17" s="121" customFormat="1">
      <c r="E629" s="88"/>
      <c r="F629" s="128"/>
      <c r="G629" s="56"/>
      <c r="H629" s="98"/>
      <c r="J629" s="221"/>
      <c r="K629" s="221"/>
      <c r="L629" s="221"/>
      <c r="M629" s="221"/>
      <c r="N629" s="144"/>
      <c r="O629" s="88"/>
      <c r="P629" s="128"/>
      <c r="Q629" s="56"/>
    </row>
    <row r="630" spans="5:17" s="121" customFormat="1">
      <c r="E630" s="88"/>
      <c r="F630" s="128"/>
      <c r="G630" s="56"/>
      <c r="H630" s="98"/>
      <c r="J630" s="221"/>
      <c r="K630" s="221"/>
      <c r="L630" s="221"/>
      <c r="M630" s="221"/>
      <c r="N630" s="144"/>
      <c r="O630" s="88"/>
      <c r="P630" s="128"/>
      <c r="Q630" s="56"/>
    </row>
    <row r="631" spans="5:17" s="121" customFormat="1">
      <c r="E631" s="88"/>
      <c r="F631" s="128"/>
      <c r="G631" s="56"/>
      <c r="H631" s="98"/>
      <c r="J631" s="221"/>
      <c r="K631" s="221"/>
      <c r="L631" s="221"/>
      <c r="M631" s="221"/>
      <c r="N631" s="144"/>
      <c r="O631" s="88"/>
      <c r="P631" s="128"/>
      <c r="Q631" s="56"/>
    </row>
    <row r="632" spans="5:17" s="121" customFormat="1">
      <c r="E632" s="88"/>
      <c r="F632" s="128"/>
      <c r="G632" s="56"/>
      <c r="H632" s="98"/>
      <c r="J632" s="221"/>
      <c r="K632" s="221"/>
      <c r="L632" s="221"/>
      <c r="M632" s="221"/>
      <c r="N632" s="144"/>
      <c r="O632" s="88"/>
      <c r="P632" s="128"/>
      <c r="Q632" s="56"/>
    </row>
    <row r="633" spans="5:17" s="121" customFormat="1">
      <c r="E633" s="88"/>
      <c r="F633" s="128"/>
      <c r="G633" s="56"/>
      <c r="H633" s="98"/>
      <c r="J633" s="221"/>
      <c r="K633" s="221"/>
      <c r="L633" s="221"/>
      <c r="M633" s="221"/>
      <c r="N633" s="144"/>
      <c r="O633" s="88"/>
      <c r="P633" s="128"/>
      <c r="Q633" s="56"/>
    </row>
    <row r="634" spans="5:17" s="121" customFormat="1">
      <c r="E634" s="88"/>
      <c r="F634" s="128"/>
      <c r="G634" s="56"/>
      <c r="H634" s="98"/>
      <c r="J634" s="221"/>
      <c r="K634" s="221"/>
      <c r="L634" s="221"/>
      <c r="M634" s="221"/>
      <c r="N634" s="144"/>
      <c r="O634" s="88"/>
      <c r="P634" s="128"/>
      <c r="Q634" s="56"/>
    </row>
    <row r="635" spans="5:17" s="121" customFormat="1">
      <c r="E635" s="88"/>
      <c r="F635" s="128"/>
      <c r="G635" s="56"/>
      <c r="H635" s="98"/>
      <c r="J635" s="221"/>
      <c r="K635" s="221"/>
      <c r="L635" s="221"/>
      <c r="M635" s="221"/>
      <c r="N635" s="144"/>
      <c r="O635" s="88"/>
      <c r="P635" s="128"/>
      <c r="Q635" s="56"/>
    </row>
    <row r="636" spans="5:17" s="121" customFormat="1">
      <c r="E636" s="88"/>
      <c r="F636" s="128"/>
      <c r="G636" s="56"/>
      <c r="H636" s="98"/>
      <c r="J636" s="221"/>
      <c r="K636" s="221"/>
      <c r="L636" s="221"/>
      <c r="M636" s="221"/>
      <c r="N636" s="144"/>
      <c r="O636" s="88"/>
      <c r="P636" s="128"/>
      <c r="Q636" s="56"/>
    </row>
    <row r="637" spans="5:17" s="121" customFormat="1">
      <c r="E637" s="88"/>
      <c r="F637" s="128"/>
      <c r="G637" s="56"/>
      <c r="H637" s="98"/>
      <c r="J637" s="221"/>
      <c r="K637" s="221"/>
      <c r="L637" s="221"/>
      <c r="M637" s="221"/>
      <c r="N637" s="144"/>
      <c r="O637" s="88"/>
      <c r="P637" s="128"/>
      <c r="Q637" s="56"/>
    </row>
    <row r="638" spans="5:17" s="121" customFormat="1">
      <c r="E638" s="88"/>
      <c r="F638" s="128"/>
      <c r="G638" s="56"/>
      <c r="H638" s="98"/>
      <c r="J638" s="221"/>
      <c r="K638" s="221"/>
      <c r="L638" s="221"/>
      <c r="M638" s="221"/>
      <c r="N638" s="144"/>
      <c r="O638" s="88"/>
      <c r="P638" s="128"/>
      <c r="Q638" s="56"/>
    </row>
    <row r="639" spans="5:17" s="121" customFormat="1">
      <c r="E639" s="88"/>
      <c r="F639" s="128"/>
      <c r="G639" s="56"/>
      <c r="H639" s="98"/>
      <c r="J639" s="221"/>
      <c r="K639" s="221"/>
      <c r="L639" s="221"/>
      <c r="M639" s="221"/>
      <c r="N639" s="144"/>
      <c r="O639" s="88"/>
      <c r="P639" s="128"/>
      <c r="Q639" s="56"/>
    </row>
    <row r="640" spans="5:17" s="121" customFormat="1">
      <c r="E640" s="88"/>
      <c r="F640" s="128"/>
      <c r="G640" s="56"/>
      <c r="H640" s="98"/>
      <c r="J640" s="221"/>
      <c r="K640" s="221"/>
      <c r="L640" s="221"/>
      <c r="M640" s="221"/>
      <c r="N640" s="144"/>
      <c r="O640" s="88"/>
      <c r="P640" s="128"/>
      <c r="Q640" s="56"/>
    </row>
    <row r="641" spans="5:17" s="121" customFormat="1">
      <c r="E641" s="88"/>
      <c r="F641" s="128"/>
      <c r="G641" s="56"/>
      <c r="H641" s="98"/>
      <c r="J641" s="221"/>
      <c r="K641" s="221"/>
      <c r="L641" s="221"/>
      <c r="M641" s="221"/>
      <c r="N641" s="144"/>
      <c r="O641" s="88"/>
      <c r="P641" s="128"/>
      <c r="Q641" s="56"/>
    </row>
    <row r="642" spans="5:17" s="121" customFormat="1">
      <c r="E642" s="88"/>
      <c r="F642" s="128"/>
      <c r="G642" s="56"/>
      <c r="H642" s="98"/>
      <c r="J642" s="221"/>
      <c r="K642" s="221"/>
      <c r="L642" s="221"/>
      <c r="M642" s="221"/>
      <c r="N642" s="144"/>
      <c r="O642" s="88"/>
      <c r="P642" s="128"/>
      <c r="Q642" s="56"/>
    </row>
    <row r="643" spans="5:17" s="121" customFormat="1">
      <c r="E643" s="88"/>
      <c r="F643" s="128"/>
      <c r="G643" s="56"/>
      <c r="H643" s="98"/>
      <c r="J643" s="221"/>
      <c r="K643" s="221"/>
      <c r="L643" s="221"/>
      <c r="M643" s="221"/>
      <c r="N643" s="144"/>
      <c r="O643" s="88"/>
      <c r="P643" s="128"/>
      <c r="Q643" s="56"/>
    </row>
    <row r="644" spans="5:17" s="121" customFormat="1">
      <c r="E644" s="88"/>
      <c r="F644" s="128"/>
      <c r="G644" s="56"/>
      <c r="H644" s="98"/>
      <c r="J644" s="221"/>
      <c r="K644" s="221"/>
      <c r="L644" s="221"/>
      <c r="M644" s="221"/>
      <c r="N644" s="144"/>
      <c r="O644" s="88"/>
      <c r="P644" s="128"/>
      <c r="Q644" s="56"/>
    </row>
    <row r="645" spans="5:17" s="121" customFormat="1">
      <c r="E645" s="88"/>
      <c r="F645" s="128"/>
      <c r="G645" s="56"/>
      <c r="H645" s="98"/>
      <c r="J645" s="221"/>
      <c r="K645" s="221"/>
      <c r="L645" s="221"/>
      <c r="M645" s="221"/>
      <c r="N645" s="144"/>
      <c r="O645" s="88"/>
      <c r="P645" s="128"/>
      <c r="Q645" s="56"/>
    </row>
    <row r="646" spans="5:17" s="121" customFormat="1">
      <c r="E646" s="88"/>
      <c r="F646" s="128"/>
      <c r="G646" s="56"/>
      <c r="H646" s="98"/>
      <c r="J646" s="221"/>
      <c r="K646" s="221"/>
      <c r="L646" s="221"/>
      <c r="M646" s="221"/>
      <c r="N646" s="144"/>
      <c r="O646" s="88"/>
      <c r="P646" s="128"/>
      <c r="Q646" s="56"/>
    </row>
    <row r="647" spans="5:17" s="121" customFormat="1">
      <c r="E647" s="88"/>
      <c r="F647" s="128"/>
      <c r="G647" s="56"/>
      <c r="H647" s="98"/>
      <c r="J647" s="221"/>
      <c r="K647" s="221"/>
      <c r="L647" s="221"/>
      <c r="M647" s="221"/>
      <c r="N647" s="144"/>
      <c r="O647" s="88"/>
      <c r="P647" s="128"/>
      <c r="Q647" s="56"/>
    </row>
    <row r="648" spans="5:17" s="121" customFormat="1">
      <c r="E648" s="88"/>
      <c r="F648" s="128"/>
      <c r="G648" s="56"/>
      <c r="H648" s="98"/>
      <c r="J648" s="221"/>
      <c r="K648" s="221"/>
      <c r="L648" s="221"/>
      <c r="M648" s="221"/>
      <c r="N648" s="144"/>
      <c r="O648" s="88"/>
      <c r="P648" s="128"/>
      <c r="Q648" s="56"/>
    </row>
    <row r="649" spans="5:17" s="121" customFormat="1">
      <c r="E649" s="88"/>
      <c r="F649" s="128"/>
      <c r="G649" s="56"/>
      <c r="H649" s="98"/>
      <c r="J649" s="221"/>
      <c r="K649" s="221"/>
      <c r="L649" s="221"/>
      <c r="M649" s="221"/>
      <c r="N649" s="144"/>
      <c r="O649" s="88"/>
      <c r="P649" s="128"/>
      <c r="Q649" s="56"/>
    </row>
    <row r="650" spans="5:17" s="121" customFormat="1">
      <c r="E650" s="88"/>
      <c r="F650" s="128"/>
      <c r="G650" s="56"/>
      <c r="H650" s="98"/>
      <c r="J650" s="221"/>
      <c r="K650" s="221"/>
      <c r="L650" s="221"/>
      <c r="M650" s="221"/>
      <c r="N650" s="144"/>
      <c r="O650" s="88"/>
      <c r="P650" s="128"/>
      <c r="Q650" s="56"/>
    </row>
    <row r="651" spans="5:17" s="121" customFormat="1">
      <c r="E651" s="88"/>
      <c r="F651" s="128"/>
      <c r="G651" s="56"/>
      <c r="H651" s="98"/>
      <c r="J651" s="221"/>
      <c r="K651" s="221"/>
      <c r="L651" s="221"/>
      <c r="M651" s="221"/>
      <c r="N651" s="144"/>
      <c r="O651" s="88"/>
      <c r="P651" s="128"/>
      <c r="Q651" s="56"/>
    </row>
    <row r="652" spans="5:17" s="121" customFormat="1">
      <c r="E652" s="88"/>
      <c r="F652" s="128"/>
      <c r="G652" s="56"/>
      <c r="H652" s="98"/>
      <c r="J652" s="221"/>
      <c r="K652" s="221"/>
      <c r="L652" s="221"/>
      <c r="M652" s="221"/>
      <c r="N652" s="144"/>
      <c r="O652" s="88"/>
      <c r="P652" s="128"/>
      <c r="Q652" s="56"/>
    </row>
    <row r="653" spans="5:17" s="121" customFormat="1">
      <c r="E653" s="88"/>
      <c r="F653" s="128"/>
      <c r="G653" s="56"/>
      <c r="H653" s="98"/>
      <c r="J653" s="221"/>
      <c r="K653" s="221"/>
      <c r="L653" s="221"/>
      <c r="M653" s="221"/>
      <c r="N653" s="144"/>
      <c r="O653" s="88"/>
      <c r="P653" s="128"/>
      <c r="Q653" s="56"/>
    </row>
    <row r="654" spans="5:17" s="121" customFormat="1">
      <c r="E654" s="88"/>
      <c r="F654" s="128"/>
      <c r="G654" s="56"/>
      <c r="H654" s="98"/>
      <c r="J654" s="221"/>
      <c r="K654" s="221"/>
      <c r="L654" s="221"/>
      <c r="M654" s="221"/>
      <c r="N654" s="144"/>
      <c r="O654" s="88"/>
      <c r="P654" s="128"/>
      <c r="Q654" s="56"/>
    </row>
    <row r="655" spans="5:17" s="121" customFormat="1">
      <c r="E655" s="88"/>
      <c r="F655" s="128"/>
      <c r="G655" s="56"/>
      <c r="H655" s="98"/>
      <c r="J655" s="221"/>
      <c r="K655" s="221"/>
      <c r="L655" s="221"/>
      <c r="M655" s="221"/>
      <c r="N655" s="144"/>
      <c r="O655" s="88"/>
      <c r="P655" s="128"/>
      <c r="Q655" s="56"/>
    </row>
    <row r="656" spans="5:17" s="121" customFormat="1">
      <c r="E656" s="88"/>
      <c r="F656" s="128"/>
      <c r="G656" s="56"/>
      <c r="H656" s="98"/>
      <c r="J656" s="221"/>
      <c r="K656" s="221"/>
      <c r="L656" s="221"/>
      <c r="M656" s="221"/>
      <c r="N656" s="144"/>
      <c r="O656" s="88"/>
      <c r="P656" s="128"/>
      <c r="Q656" s="56"/>
    </row>
    <row r="657" spans="5:17" s="121" customFormat="1">
      <c r="E657" s="88"/>
      <c r="F657" s="128"/>
      <c r="G657" s="56"/>
      <c r="H657" s="98"/>
      <c r="J657" s="221"/>
      <c r="K657" s="221"/>
      <c r="L657" s="221"/>
      <c r="M657" s="221"/>
      <c r="N657" s="144"/>
      <c r="O657" s="88"/>
      <c r="P657" s="128"/>
      <c r="Q657" s="56"/>
    </row>
    <row r="658" spans="5:17" s="121" customFormat="1">
      <c r="E658" s="88"/>
      <c r="F658" s="128"/>
      <c r="G658" s="56"/>
      <c r="H658" s="98"/>
      <c r="J658" s="221"/>
      <c r="K658" s="221"/>
      <c r="L658" s="221"/>
      <c r="M658" s="221"/>
      <c r="N658" s="144"/>
      <c r="O658" s="88"/>
      <c r="P658" s="128"/>
      <c r="Q658" s="56"/>
    </row>
    <row r="659" spans="5:17" s="121" customFormat="1">
      <c r="E659" s="88"/>
      <c r="F659" s="128"/>
      <c r="G659" s="56"/>
      <c r="H659" s="98"/>
      <c r="J659" s="221"/>
      <c r="K659" s="221"/>
      <c r="L659" s="221"/>
      <c r="M659" s="221"/>
      <c r="N659" s="144"/>
      <c r="O659" s="88"/>
      <c r="P659" s="128"/>
      <c r="Q659" s="56"/>
    </row>
    <row r="660" spans="5:17" s="121" customFormat="1">
      <c r="E660" s="88"/>
      <c r="F660" s="128"/>
      <c r="G660" s="56"/>
      <c r="H660" s="98"/>
      <c r="J660" s="221"/>
      <c r="K660" s="221"/>
      <c r="L660" s="221"/>
      <c r="M660" s="221"/>
      <c r="N660" s="144"/>
      <c r="O660" s="88"/>
      <c r="P660" s="128"/>
      <c r="Q660" s="56"/>
    </row>
    <row r="661" spans="5:17" s="121" customFormat="1">
      <c r="E661" s="88"/>
      <c r="F661" s="128"/>
      <c r="G661" s="56"/>
      <c r="H661" s="98"/>
      <c r="J661" s="221"/>
      <c r="K661" s="221"/>
      <c r="L661" s="221"/>
      <c r="M661" s="221"/>
      <c r="N661" s="144"/>
      <c r="O661" s="88"/>
      <c r="P661" s="128"/>
      <c r="Q661" s="56"/>
    </row>
    <row r="662" spans="5:17" s="121" customFormat="1">
      <c r="E662" s="88"/>
      <c r="F662" s="128"/>
      <c r="G662" s="56"/>
      <c r="H662" s="98"/>
      <c r="J662" s="221"/>
      <c r="K662" s="221"/>
      <c r="L662" s="221"/>
      <c r="M662" s="221"/>
      <c r="N662" s="144"/>
      <c r="O662" s="88"/>
      <c r="P662" s="128"/>
      <c r="Q662" s="56"/>
    </row>
    <row r="663" spans="5:17" s="121" customFormat="1">
      <c r="E663" s="88"/>
      <c r="F663" s="128"/>
      <c r="G663" s="56"/>
      <c r="H663" s="98"/>
      <c r="J663" s="221"/>
      <c r="K663" s="221"/>
      <c r="L663" s="221"/>
      <c r="M663" s="221"/>
      <c r="N663" s="144"/>
      <c r="O663" s="88"/>
      <c r="P663" s="128"/>
      <c r="Q663" s="56"/>
    </row>
    <row r="664" spans="5:17" s="121" customFormat="1">
      <c r="E664" s="88"/>
      <c r="F664" s="128"/>
      <c r="G664" s="56"/>
      <c r="H664" s="98"/>
      <c r="J664" s="221"/>
      <c r="K664" s="221"/>
      <c r="L664" s="221"/>
      <c r="M664" s="221"/>
      <c r="N664" s="144"/>
      <c r="O664" s="88"/>
      <c r="P664" s="128"/>
      <c r="Q664" s="56"/>
    </row>
    <row r="665" spans="5:17" s="121" customFormat="1">
      <c r="E665" s="88"/>
      <c r="F665" s="128"/>
      <c r="G665" s="56"/>
      <c r="H665" s="98"/>
      <c r="J665" s="221"/>
      <c r="K665" s="221"/>
      <c r="L665" s="221"/>
      <c r="M665" s="221"/>
      <c r="N665" s="144"/>
      <c r="O665" s="88"/>
      <c r="P665" s="128"/>
      <c r="Q665" s="56"/>
    </row>
    <row r="666" spans="5:17" s="121" customFormat="1">
      <c r="E666" s="88"/>
      <c r="F666" s="128"/>
      <c r="G666" s="56"/>
      <c r="H666" s="98"/>
      <c r="J666" s="221"/>
      <c r="K666" s="221"/>
      <c r="L666" s="221"/>
      <c r="M666" s="221"/>
      <c r="N666" s="144"/>
      <c r="O666" s="88"/>
      <c r="P666" s="128"/>
      <c r="Q666" s="56"/>
    </row>
    <row r="667" spans="5:17" s="121" customFormat="1">
      <c r="E667" s="88"/>
      <c r="F667" s="128"/>
      <c r="G667" s="56"/>
      <c r="H667" s="98"/>
      <c r="J667" s="221"/>
      <c r="K667" s="221"/>
      <c r="L667" s="221"/>
      <c r="M667" s="221"/>
      <c r="N667" s="144"/>
      <c r="O667" s="88"/>
      <c r="P667" s="128"/>
      <c r="Q667" s="56"/>
    </row>
    <row r="668" spans="5:17" s="121" customFormat="1">
      <c r="E668" s="88"/>
      <c r="F668" s="128"/>
      <c r="G668" s="56"/>
      <c r="H668" s="98"/>
      <c r="J668" s="221"/>
      <c r="K668" s="221"/>
      <c r="L668" s="221"/>
      <c r="M668" s="221"/>
      <c r="N668" s="144"/>
      <c r="O668" s="88"/>
      <c r="P668" s="128"/>
      <c r="Q668" s="56"/>
    </row>
    <row r="669" spans="5:17" s="121" customFormat="1">
      <c r="E669" s="88"/>
      <c r="F669" s="128"/>
      <c r="G669" s="56"/>
      <c r="H669" s="98"/>
      <c r="J669" s="221"/>
      <c r="K669" s="221"/>
      <c r="L669" s="221"/>
      <c r="M669" s="221"/>
      <c r="N669" s="144"/>
      <c r="O669" s="88"/>
      <c r="P669" s="128"/>
      <c r="Q669" s="56"/>
    </row>
    <row r="670" spans="5:17" s="121" customFormat="1">
      <c r="E670" s="88"/>
      <c r="F670" s="128"/>
      <c r="G670" s="56"/>
      <c r="H670" s="98"/>
      <c r="J670" s="221"/>
      <c r="K670" s="221"/>
      <c r="L670" s="221"/>
      <c r="M670" s="221"/>
      <c r="N670" s="144"/>
      <c r="O670" s="88"/>
      <c r="P670" s="128"/>
      <c r="Q670" s="56"/>
    </row>
    <row r="671" spans="5:17" s="121" customFormat="1">
      <c r="E671" s="88"/>
      <c r="F671" s="128"/>
      <c r="G671" s="56"/>
      <c r="H671" s="98"/>
      <c r="J671" s="221"/>
      <c r="K671" s="221"/>
      <c r="L671" s="221"/>
      <c r="M671" s="221"/>
      <c r="N671" s="144"/>
      <c r="O671" s="88"/>
      <c r="P671" s="128"/>
      <c r="Q671" s="56"/>
    </row>
    <row r="672" spans="5:17" s="121" customFormat="1">
      <c r="E672" s="88"/>
      <c r="F672" s="128"/>
      <c r="G672" s="56"/>
      <c r="H672" s="98"/>
      <c r="J672" s="221"/>
      <c r="K672" s="221"/>
      <c r="L672" s="221"/>
      <c r="M672" s="221"/>
      <c r="N672" s="144"/>
      <c r="O672" s="88"/>
      <c r="P672" s="128"/>
      <c r="Q672" s="56"/>
    </row>
    <row r="673" spans="5:17" s="121" customFormat="1">
      <c r="E673" s="88"/>
      <c r="F673" s="128"/>
      <c r="G673" s="56"/>
      <c r="H673" s="98"/>
      <c r="J673" s="221"/>
      <c r="K673" s="221"/>
      <c r="L673" s="221"/>
      <c r="M673" s="221"/>
      <c r="N673" s="144"/>
      <c r="O673" s="88"/>
      <c r="P673" s="128"/>
      <c r="Q673" s="56"/>
    </row>
    <row r="674" spans="5:17" s="121" customFormat="1">
      <c r="E674" s="88"/>
      <c r="F674" s="128"/>
      <c r="G674" s="56"/>
      <c r="H674" s="98"/>
      <c r="J674" s="221"/>
      <c r="K674" s="221"/>
      <c r="L674" s="221"/>
      <c r="M674" s="221"/>
      <c r="N674" s="144"/>
      <c r="O674" s="88"/>
      <c r="P674" s="128"/>
      <c r="Q674" s="56"/>
    </row>
    <row r="675" spans="5:17" s="121" customFormat="1">
      <c r="E675" s="88"/>
      <c r="F675" s="128"/>
      <c r="G675" s="56"/>
      <c r="H675" s="98"/>
      <c r="J675" s="221"/>
      <c r="K675" s="221"/>
      <c r="L675" s="221"/>
      <c r="M675" s="221"/>
      <c r="N675" s="144"/>
      <c r="O675" s="88"/>
      <c r="P675" s="128"/>
      <c r="Q675" s="56"/>
    </row>
    <row r="676" spans="5:17" s="121" customFormat="1">
      <c r="E676" s="88"/>
      <c r="F676" s="128"/>
      <c r="G676" s="56"/>
      <c r="H676" s="98"/>
      <c r="J676" s="221"/>
      <c r="K676" s="221"/>
      <c r="L676" s="221"/>
      <c r="M676" s="221"/>
      <c r="N676" s="144"/>
      <c r="O676" s="88"/>
      <c r="P676" s="128"/>
      <c r="Q676" s="56"/>
    </row>
    <row r="677" spans="5:17" s="121" customFormat="1">
      <c r="E677" s="88"/>
      <c r="F677" s="128"/>
      <c r="G677" s="56"/>
      <c r="H677" s="98"/>
      <c r="J677" s="221"/>
      <c r="K677" s="221"/>
      <c r="L677" s="221"/>
      <c r="M677" s="221"/>
      <c r="N677" s="144"/>
      <c r="O677" s="88"/>
      <c r="P677" s="128"/>
      <c r="Q677" s="56"/>
    </row>
    <row r="678" spans="5:17" s="121" customFormat="1">
      <c r="E678" s="88"/>
      <c r="F678" s="128"/>
      <c r="G678" s="56"/>
      <c r="H678" s="98"/>
      <c r="J678" s="221"/>
      <c r="K678" s="221"/>
      <c r="L678" s="221"/>
      <c r="M678" s="221"/>
      <c r="N678" s="144"/>
      <c r="O678" s="88"/>
      <c r="P678" s="128"/>
      <c r="Q678" s="56"/>
    </row>
    <row r="679" spans="5:17" s="121" customFormat="1">
      <c r="E679" s="88"/>
      <c r="F679" s="128"/>
      <c r="G679" s="56"/>
      <c r="H679" s="98"/>
      <c r="J679" s="221"/>
      <c r="K679" s="221"/>
      <c r="L679" s="221"/>
      <c r="M679" s="221"/>
      <c r="N679" s="144"/>
      <c r="O679" s="88"/>
      <c r="P679" s="128"/>
      <c r="Q679" s="56"/>
    </row>
    <row r="680" spans="5:17" s="121" customFormat="1">
      <c r="E680" s="88"/>
      <c r="F680" s="128"/>
      <c r="G680" s="56"/>
      <c r="H680" s="98"/>
      <c r="J680" s="221"/>
      <c r="K680" s="221"/>
      <c r="L680" s="221"/>
      <c r="M680" s="221"/>
      <c r="N680" s="144"/>
      <c r="O680" s="88"/>
      <c r="P680" s="128"/>
      <c r="Q680" s="56"/>
    </row>
    <row r="681" spans="5:17" s="121" customFormat="1">
      <c r="E681" s="88"/>
      <c r="F681" s="128"/>
      <c r="G681" s="56"/>
      <c r="H681" s="98"/>
      <c r="J681" s="221"/>
      <c r="K681" s="221"/>
      <c r="L681" s="221"/>
      <c r="M681" s="221"/>
      <c r="N681" s="144"/>
      <c r="O681" s="88"/>
      <c r="P681" s="128"/>
      <c r="Q681" s="56"/>
    </row>
    <row r="682" spans="5:17" s="121" customFormat="1">
      <c r="E682" s="88"/>
      <c r="F682" s="128"/>
      <c r="G682" s="56"/>
      <c r="H682" s="98"/>
      <c r="J682" s="221"/>
      <c r="K682" s="221"/>
      <c r="L682" s="221"/>
      <c r="M682" s="221"/>
      <c r="N682" s="144"/>
      <c r="O682" s="88"/>
      <c r="P682" s="128"/>
      <c r="Q682" s="56"/>
    </row>
    <row r="683" spans="5:17" s="121" customFormat="1">
      <c r="E683" s="88"/>
      <c r="F683" s="128"/>
      <c r="G683" s="56"/>
      <c r="H683" s="98"/>
      <c r="J683" s="221"/>
      <c r="K683" s="221"/>
      <c r="L683" s="221"/>
      <c r="M683" s="221"/>
      <c r="N683" s="144"/>
      <c r="O683" s="88"/>
      <c r="P683" s="128"/>
      <c r="Q683" s="56"/>
    </row>
    <row r="684" spans="5:17" s="121" customFormat="1">
      <c r="E684" s="88"/>
      <c r="F684" s="128"/>
      <c r="G684" s="56"/>
      <c r="H684" s="98"/>
      <c r="J684" s="221"/>
      <c r="K684" s="221"/>
      <c r="L684" s="221"/>
      <c r="M684" s="221"/>
      <c r="N684" s="144"/>
      <c r="O684" s="88"/>
      <c r="P684" s="128"/>
      <c r="Q684" s="56"/>
    </row>
    <row r="685" spans="5:17" s="121" customFormat="1">
      <c r="E685" s="88"/>
      <c r="F685" s="128"/>
      <c r="G685" s="56"/>
      <c r="H685" s="98"/>
      <c r="J685" s="221"/>
      <c r="K685" s="221"/>
      <c r="L685" s="221"/>
      <c r="M685" s="221"/>
      <c r="N685" s="144"/>
      <c r="O685" s="88"/>
      <c r="P685" s="128"/>
      <c r="Q685" s="56"/>
    </row>
    <row r="686" spans="5:17" s="121" customFormat="1">
      <c r="E686" s="88"/>
      <c r="F686" s="128"/>
      <c r="G686" s="56"/>
      <c r="H686" s="98"/>
      <c r="J686" s="221"/>
      <c r="K686" s="221"/>
      <c r="L686" s="221"/>
      <c r="M686" s="221"/>
      <c r="N686" s="144"/>
      <c r="O686" s="88"/>
      <c r="P686" s="128"/>
      <c r="Q686" s="56"/>
    </row>
    <row r="687" spans="5:17" s="121" customFormat="1">
      <c r="E687" s="88"/>
      <c r="F687" s="128"/>
      <c r="G687" s="56"/>
      <c r="H687" s="98"/>
      <c r="J687" s="221"/>
      <c r="K687" s="221"/>
      <c r="L687" s="221"/>
      <c r="M687" s="221"/>
      <c r="N687" s="144"/>
      <c r="O687" s="88"/>
      <c r="P687" s="128"/>
      <c r="Q687" s="56"/>
    </row>
    <row r="688" spans="5:17" s="121" customFormat="1">
      <c r="E688" s="88"/>
      <c r="F688" s="128"/>
      <c r="G688" s="56"/>
      <c r="H688" s="98"/>
      <c r="J688" s="221"/>
      <c r="K688" s="221"/>
      <c r="L688" s="221"/>
      <c r="M688" s="221"/>
      <c r="N688" s="144"/>
      <c r="O688" s="88"/>
      <c r="P688" s="128"/>
      <c r="Q688" s="56"/>
    </row>
    <row r="689" spans="1:50">
      <c r="A689" s="121"/>
      <c r="B689" s="121"/>
      <c r="D689" s="121"/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  <c r="R689" s="121"/>
      <c r="U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</row>
    <row r="690" spans="1:50">
      <c r="A690" s="121"/>
      <c r="B690" s="121"/>
      <c r="D690" s="121"/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  <c r="R690" s="121"/>
      <c r="U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</row>
    <row r="691" spans="1:50">
      <c r="A691" s="121"/>
      <c r="B691" s="121"/>
      <c r="D691" s="121"/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  <c r="R691" s="121"/>
      <c r="U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</row>
    <row r="692" spans="1:50">
      <c r="A692" s="121"/>
      <c r="B692" s="121"/>
      <c r="D692" s="121"/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  <c r="R692" s="121"/>
      <c r="U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</row>
    <row r="693" spans="1:50">
      <c r="A693" s="121"/>
      <c r="B693" s="121"/>
      <c r="D693" s="121"/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  <c r="R693" s="121"/>
      <c r="U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</row>
    <row r="694" spans="1:50">
      <c r="A694" s="121"/>
      <c r="B694" s="121"/>
      <c r="D694" s="121"/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  <c r="R694" s="121"/>
      <c r="U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</row>
    <row r="695" spans="1:50">
      <c r="A695" s="121"/>
      <c r="B695" s="121"/>
      <c r="D695" s="121"/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  <c r="R695" s="121"/>
      <c r="U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</row>
    <row r="696" spans="1:50">
      <c r="A696" s="121"/>
      <c r="B696" s="121"/>
      <c r="D696" s="121"/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  <c r="R696" s="121"/>
      <c r="U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</row>
    <row r="697" spans="1:50">
      <c r="A697" s="121"/>
      <c r="B697" s="121"/>
      <c r="D697" s="121"/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</row>
    <row r="698" spans="1:50">
      <c r="A698" s="121"/>
      <c r="B698" s="121"/>
      <c r="D698" s="121"/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</row>
    <row r="699" spans="1:50">
      <c r="A699" s="121"/>
      <c r="B699" s="121"/>
      <c r="D699" s="121"/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</row>
    <row r="700" spans="1:50">
      <c r="A700" s="121"/>
      <c r="B700" s="121"/>
      <c r="D700" s="121"/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</row>
    <row r="701" spans="1:50">
      <c r="A701" s="121"/>
      <c r="B701" s="121"/>
      <c r="D701" s="121"/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</row>
    <row r="702" spans="1:50">
      <c r="A702" s="121"/>
      <c r="B702" s="121"/>
      <c r="D702" s="121"/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</row>
    <row r="703" spans="1:50">
      <c r="A703" s="121"/>
      <c r="B703" s="121"/>
      <c r="D703" s="121"/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</row>
    <row r="704" spans="1:50">
      <c r="A704" s="121"/>
      <c r="B704" s="121"/>
      <c r="D704" s="121"/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</row>
    <row r="705" spans="1:50">
      <c r="A705" s="121"/>
      <c r="B705" s="121"/>
      <c r="D705" s="121"/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</row>
    <row r="706" spans="1:50">
      <c r="A706" s="121"/>
      <c r="B706" s="121"/>
      <c r="D706" s="121"/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</row>
    <row r="707" spans="1:50">
      <c r="A707" s="121"/>
      <c r="B707" s="121"/>
      <c r="D707" s="121"/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</row>
    <row r="708" spans="1:50">
      <c r="A708" s="121"/>
      <c r="B708" s="121"/>
      <c r="D708" s="121"/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</row>
    <row r="709" spans="1:50">
      <c r="A709" s="121"/>
      <c r="B709" s="121"/>
      <c r="D709" s="121"/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</row>
    <row r="710" spans="1:50">
      <c r="A710" s="121"/>
      <c r="B710" s="121"/>
      <c r="D710" s="121"/>
      <c r="J710" s="191"/>
      <c r="K710" s="191"/>
      <c r="L710" s="191"/>
      <c r="M710" s="191"/>
      <c r="N710" s="144"/>
      <c r="O710" s="191"/>
      <c r="P710" s="88"/>
      <c r="Q710" s="19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</row>
    <row r="711" spans="1:50" ht="13.5">
      <c r="A711" s="121"/>
      <c r="B711" s="121"/>
      <c r="D711" s="121"/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O12:O18 O23 O29 O31:O35">
    <cfRule type="containsText" dxfId="89" priority="7" operator="containsText" text="ERROR">
      <formula>NOT(ISERROR(SEARCH("ERROR",O12)))</formula>
    </cfRule>
  </conditionalFormatting>
  <conditionalFormatting sqref="F38">
    <cfRule type="containsText" dxfId="88" priority="10" operator="containsText" text="ERROR">
      <formula>NOT(ISERROR(SEARCH("ERROR",F38)))</formula>
    </cfRule>
  </conditionalFormatting>
  <conditionalFormatting sqref="J38">
    <cfRule type="containsText" dxfId="87" priority="9" operator="containsText" text="ERROR">
      <formula>NOT(ISERROR(SEARCH("ERROR",J38)))</formula>
    </cfRule>
  </conditionalFormatting>
  <conditionalFormatting sqref="T14">
    <cfRule type="containsText" dxfId="86" priority="8" operator="containsText" text="ERROR">
      <formula>NOT(ISERROR(SEARCH("ERROR",T14)))</formula>
    </cfRule>
  </conditionalFormatting>
  <conditionalFormatting sqref="O36">
    <cfRule type="containsText" dxfId="85" priority="6" operator="containsText" text="ERROR">
      <formula>NOT(ISERROR(SEARCH("ERROR",O36)))</formula>
    </cfRule>
  </conditionalFormatting>
  <conditionalFormatting sqref="O9">
    <cfRule type="containsText" dxfId="84" priority="4" operator="containsText" text="ERROR">
      <formula>NOT(ISERROR(SEARCH("ERROR",O9)))</formula>
    </cfRule>
  </conditionalFormatting>
  <conditionalFormatting sqref="O19:O22">
    <cfRule type="containsText" dxfId="83" priority="3" operator="containsText" text="ERROR">
      <formula>NOT(ISERROR(SEARCH("ERROR",O19)))</formula>
    </cfRule>
  </conditionalFormatting>
  <conditionalFormatting sqref="O24:O28">
    <cfRule type="containsText" dxfId="82" priority="2" operator="containsText" text="ERROR">
      <formula>NOT(ISERROR(SEARCH("ERROR",O24)))</formula>
    </cfRule>
  </conditionalFormatting>
  <conditionalFormatting sqref="O30">
    <cfRule type="containsText" dxfId="81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1" zoomScaleNormal="100" workbookViewId="0">
      <selection activeCell="E35" sqref="E35:E36"/>
    </sheetView>
  </sheetViews>
  <sheetFormatPr defaultColWidth="11.54296875" defaultRowHeight="10"/>
  <cols>
    <col min="1" max="1" width="8.7265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178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80" priority="10" operator="containsText" text="ERROR">
      <formula>NOT(ISERROR(SEARCH("ERROR",F38)))</formula>
    </cfRule>
  </conditionalFormatting>
  <conditionalFormatting sqref="J38">
    <cfRule type="containsText" dxfId="79" priority="9" operator="containsText" text="ERROR">
      <formula>NOT(ISERROR(SEARCH("ERROR",J38)))</formula>
    </cfRule>
  </conditionalFormatting>
  <conditionalFormatting sqref="T14">
    <cfRule type="containsText" dxfId="78" priority="8" operator="containsText" text="ERROR">
      <formula>NOT(ISERROR(SEARCH("ERROR",T14)))</formula>
    </cfRule>
  </conditionalFormatting>
  <conditionalFormatting sqref="O12:O18 O23 O29 O31:O35">
    <cfRule type="containsText" dxfId="77" priority="7" operator="containsText" text="ERROR">
      <formula>NOT(ISERROR(SEARCH("ERROR",O12)))</formula>
    </cfRule>
  </conditionalFormatting>
  <conditionalFormatting sqref="O36">
    <cfRule type="containsText" dxfId="76" priority="6" operator="containsText" text="ERROR">
      <formula>NOT(ISERROR(SEARCH("ERROR",O36)))</formula>
    </cfRule>
  </conditionalFormatting>
  <conditionalFormatting sqref="O9">
    <cfRule type="containsText" dxfId="75" priority="4" operator="containsText" text="ERROR">
      <formula>NOT(ISERROR(SEARCH("ERROR",O9)))</formula>
    </cfRule>
  </conditionalFormatting>
  <conditionalFormatting sqref="O19:O22">
    <cfRule type="containsText" dxfId="74" priority="3" operator="containsText" text="ERROR">
      <formula>NOT(ISERROR(SEARCH("ERROR",O19)))</formula>
    </cfRule>
  </conditionalFormatting>
  <conditionalFormatting sqref="O24:O28">
    <cfRule type="containsText" dxfId="73" priority="2" operator="containsText" text="ERROR">
      <formula>NOT(ISERROR(SEARCH("ERROR",O24)))</formula>
    </cfRule>
  </conditionalFormatting>
  <conditionalFormatting sqref="O30">
    <cfRule type="containsText" dxfId="72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4" zoomScaleNormal="100" workbookViewId="0">
      <selection activeCell="E35" sqref="E35:E36"/>
    </sheetView>
  </sheetViews>
  <sheetFormatPr defaultColWidth="11.54296875" defaultRowHeight="10"/>
  <cols>
    <col min="1" max="1" width="6.4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>
        <v>1025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 ca="1">+J8</f>
        <v>0</v>
      </c>
      <c r="K7" s="73">
        <f ca="1">+K8</f>
        <v>0</v>
      </c>
      <c r="M7" s="73">
        <f ca="1"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ca="1" si="19">SUM(J9:J9)</f>
        <v>0</v>
      </c>
      <c r="K8" s="46">
        <f t="shared" ref="K8" ca="1" si="20">SUM(K9:K9)</f>
        <v>0</v>
      </c>
      <c r="M8" s="46">
        <f t="shared" ref="M8" ca="1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>
        <f t="shared" ref="J9" ca="1" si="28">SUMIF($J$42:$M$709,B9&amp;"- "&amp;C9,$Q$42:$Q$709)</f>
        <v>0</v>
      </c>
      <c r="K9" s="56">
        <f t="shared" ref="K9" ca="1" si="29">I9+J9</f>
        <v>0</v>
      </c>
      <c r="M9" s="56">
        <f t="shared" ref="M9" ca="1" si="30">G9-K9</f>
        <v>0</v>
      </c>
      <c r="N9" s="51"/>
      <c r="O9" s="47" t="str">
        <f ca="1">IF(M9=0,"",IF(N9=0,"ERROR",""))</f>
        <v/>
      </c>
      <c r="P9" s="48" t="str">
        <f t="shared" ref="P9" ca="1" si="31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2">+I11+I23+I29+I31</f>
        <v>0</v>
      </c>
      <c r="J10" s="73">
        <f t="shared" ca="1" si="32"/>
        <v>0</v>
      </c>
      <c r="K10" s="73">
        <f t="shared" ca="1" si="32"/>
        <v>0</v>
      </c>
      <c r="M10" s="73">
        <f t="shared" ca="1" si="32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3">SUM(J12:J22)</f>
        <v>0</v>
      </c>
      <c r="K11" s="46">
        <f t="shared" ca="1" si="33"/>
        <v>0</v>
      </c>
      <c r="M11" s="46">
        <f t="shared" ca="1" si="33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4">G12-K12</f>
        <v>0</v>
      </c>
      <c r="N12" s="50"/>
      <c r="O12" s="47" t="str">
        <f ca="1">IF(M12=0,"",IF(N12=0,"ERROR",""))</f>
        <v/>
      </c>
      <c r="P12" s="48" t="str">
        <f t="shared" ref="P12:P35" ca="1" si="35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6">SUMIF($A$42:$A$709,B13&amp;"- "&amp;C13,$G$42:$G$709)</f>
        <v>0</v>
      </c>
      <c r="G13" s="56">
        <f t="shared" ref="G13:G32" si="37">E13+F13</f>
        <v>0</v>
      </c>
      <c r="I13" s="56"/>
      <c r="J13" s="56">
        <f t="shared" ref="J13:J30" ca="1" si="38">SUMIF($J$42:$M$709,B13&amp;"- "&amp;C13,$Q$42:$Q$709)</f>
        <v>0</v>
      </c>
      <c r="K13" s="56">
        <f t="shared" ref="K13:K32" ca="1" si="39">I13+J13</f>
        <v>0</v>
      </c>
      <c r="M13" s="56">
        <f t="shared" ca="1" si="34"/>
        <v>0</v>
      </c>
      <c r="N13" s="51"/>
      <c r="O13" s="47" t="str">
        <f t="shared" ref="O13:O35" ca="1" si="40">IF(M13=0,"",IF(N13=0,"ERROR",""))</f>
        <v/>
      </c>
      <c r="P13" s="48" t="str">
        <f t="shared" ca="1" si="35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6"/>
        <v>0</v>
      </c>
      <c r="G14" s="189">
        <f t="shared" si="37"/>
        <v>0</v>
      </c>
      <c r="I14" s="189"/>
      <c r="J14" s="189">
        <f t="shared" ca="1" si="38"/>
        <v>0</v>
      </c>
      <c r="K14" s="189">
        <f t="shared" ca="1" si="39"/>
        <v>0</v>
      </c>
      <c r="M14" s="189">
        <f t="shared" ca="1" si="34"/>
        <v>0</v>
      </c>
      <c r="N14" s="50"/>
      <c r="O14" s="47" t="str">
        <f t="shared" ca="1" si="40"/>
        <v/>
      </c>
      <c r="P14" s="48" t="str">
        <f t="shared" ca="1" si="35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1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2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6"/>
        <v>0</v>
      </c>
      <c r="G15" s="56">
        <f t="shared" si="37"/>
        <v>0</v>
      </c>
      <c r="I15" s="56"/>
      <c r="J15" s="56">
        <f t="shared" ca="1" si="38"/>
        <v>0</v>
      </c>
      <c r="K15" s="56">
        <f t="shared" ca="1" si="39"/>
        <v>0</v>
      </c>
      <c r="M15" s="56">
        <f t="shared" ca="1" si="34"/>
        <v>0</v>
      </c>
      <c r="N15" s="51"/>
      <c r="O15" s="47" t="str">
        <f t="shared" ca="1" si="40"/>
        <v/>
      </c>
      <c r="P15" s="48" t="str">
        <f t="shared" ca="1" si="35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1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2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6"/>
        <v>0</v>
      </c>
      <c r="G16" s="189">
        <f t="shared" si="37"/>
        <v>0</v>
      </c>
      <c r="I16" s="189"/>
      <c r="J16" s="189">
        <f t="shared" ca="1" si="38"/>
        <v>0</v>
      </c>
      <c r="K16" s="189">
        <f t="shared" ca="1" si="39"/>
        <v>0</v>
      </c>
      <c r="M16" s="189">
        <f t="shared" ca="1" si="34"/>
        <v>0</v>
      </c>
      <c r="N16" s="50"/>
      <c r="O16" s="47" t="str">
        <f t="shared" ca="1" si="40"/>
        <v/>
      </c>
      <c r="P16" s="48" t="str">
        <f t="shared" ca="1" si="35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1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2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6"/>
        <v>0</v>
      </c>
      <c r="G17" s="56">
        <f t="shared" si="37"/>
        <v>0</v>
      </c>
      <c r="I17" s="56"/>
      <c r="J17" s="56">
        <f t="shared" ca="1" si="38"/>
        <v>0</v>
      </c>
      <c r="K17" s="56">
        <f t="shared" ca="1" si="39"/>
        <v>0</v>
      </c>
      <c r="M17" s="56">
        <f t="shared" ca="1" si="34"/>
        <v>0</v>
      </c>
      <c r="N17" s="51"/>
      <c r="O17" s="47" t="str">
        <f t="shared" ca="1" si="40"/>
        <v/>
      </c>
      <c r="P17" s="48" t="str">
        <f t="shared" ca="1" si="35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1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2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6"/>
        <v>0</v>
      </c>
      <c r="G18" s="189">
        <f t="shared" si="37"/>
        <v>0</v>
      </c>
      <c r="I18" s="189"/>
      <c r="J18" s="189">
        <f t="shared" ca="1" si="38"/>
        <v>0</v>
      </c>
      <c r="K18" s="189">
        <f t="shared" ca="1" si="39"/>
        <v>0</v>
      </c>
      <c r="M18" s="189">
        <f t="shared" ca="1" si="34"/>
        <v>0</v>
      </c>
      <c r="N18" s="50"/>
      <c r="O18" s="47" t="str">
        <f t="shared" ca="1" si="40"/>
        <v/>
      </c>
      <c r="P18" s="48" t="str">
        <f t="shared" ca="1" si="35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6"/>
        <v>0</v>
      </c>
      <c r="G19" s="56">
        <f t="shared" si="37"/>
        <v>0</v>
      </c>
      <c r="I19" s="56"/>
      <c r="J19" s="56">
        <f t="shared" ca="1" si="38"/>
        <v>0</v>
      </c>
      <c r="K19" s="56">
        <f t="shared" ca="1" si="39"/>
        <v>0</v>
      </c>
      <c r="M19" s="56">
        <f t="shared" ca="1" si="34"/>
        <v>0</v>
      </c>
      <c r="N19" s="51"/>
      <c r="O19" s="47" t="str">
        <f t="shared" ca="1" si="40"/>
        <v/>
      </c>
      <c r="P19" s="48" t="str">
        <f t="shared" ref="P19:P22" ca="1" si="43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4">SUMPRODUCT(($A$42:$A$709=$Y19&amp;"- "&amp;$Z19)*($C$42:$C$709=AA$1)*($G$42:$G$709))</f>
        <v>#REF!</v>
      </c>
      <c r="AB19" s="56" t="e">
        <f t="shared" si="44"/>
        <v>#REF!</v>
      </c>
      <c r="AC19" s="56" t="e">
        <f t="shared" si="44"/>
        <v>#REF!</v>
      </c>
      <c r="AD19" s="56" t="e">
        <f t="shared" si="44"/>
        <v>#REF!</v>
      </c>
      <c r="AE19" s="56" t="e">
        <f t="shared" si="44"/>
        <v>#REF!</v>
      </c>
      <c r="AF19" s="56" t="e">
        <f t="shared" si="44"/>
        <v>#REF!</v>
      </c>
      <c r="AG19" s="56" t="e">
        <f t="shared" si="44"/>
        <v>#REF!</v>
      </c>
      <c r="AH19" s="56" t="e">
        <f t="shared" si="44"/>
        <v>#REF!</v>
      </c>
      <c r="AI19" s="56" t="e">
        <f t="shared" si="44"/>
        <v>#REF!</v>
      </c>
      <c r="AJ19" s="56" t="e">
        <f t="shared" si="44"/>
        <v>#REF!</v>
      </c>
      <c r="AK19" s="56" t="e">
        <f t="shared" ref="AK19:AK20" si="45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6">SUMPRODUCT(($J$42:$M$708=$AN19&amp;"- "&amp;$AO19)*($N$42:$N$708=AP$1)*($Q$42:$Q$708))</f>
        <v>#REF!</v>
      </c>
      <c r="AQ19" s="56" t="e">
        <f t="shared" si="46"/>
        <v>#REF!</v>
      </c>
      <c r="AR19" s="56" t="e">
        <f t="shared" si="46"/>
        <v>#REF!</v>
      </c>
      <c r="AS19" s="56" t="e">
        <f t="shared" si="46"/>
        <v>#REF!</v>
      </c>
      <c r="AT19" s="56" t="e">
        <f t="shared" si="46"/>
        <v>#REF!</v>
      </c>
      <c r="AU19" s="56" t="e">
        <f t="shared" si="46"/>
        <v>#REF!</v>
      </c>
      <c r="AV19" s="56" t="e">
        <f t="shared" si="46"/>
        <v>#REF!</v>
      </c>
      <c r="AW19" s="56" t="e">
        <f t="shared" si="46"/>
        <v>#REF!</v>
      </c>
      <c r="AX19" s="56" t="e">
        <f t="shared" ref="AX19:AX20" si="47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8">SUMPRODUCT(($C$12:$C$36=$BB19)*($N$12:$N$36=BC$1)*($M$12:$M$36))</f>
        <v>#REF!</v>
      </c>
      <c r="BD19" s="56" t="e">
        <f t="shared" ca="1" si="48"/>
        <v>#REF!</v>
      </c>
      <c r="BE19" s="56" t="e">
        <f t="shared" ca="1" si="48"/>
        <v>#REF!</v>
      </c>
      <c r="BF19" s="56" t="e">
        <f t="shared" ca="1" si="48"/>
        <v>#REF!</v>
      </c>
      <c r="BG19" s="56" t="e">
        <f t="shared" ca="1" si="48"/>
        <v>#REF!</v>
      </c>
      <c r="BH19" s="56" t="e">
        <f t="shared" ca="1" si="48"/>
        <v>#REF!</v>
      </c>
      <c r="BI19" s="56" t="e">
        <f t="shared" ca="1" si="48"/>
        <v>#REF!</v>
      </c>
      <c r="BJ19" s="56" t="e">
        <f t="shared" ca="1" si="48"/>
        <v>#REF!</v>
      </c>
      <c r="BK19" s="56" t="e">
        <f t="shared" ca="1" si="48"/>
        <v>#REF!</v>
      </c>
      <c r="BL19" s="56" t="e">
        <f t="shared" ca="1" si="48"/>
        <v>#REF!</v>
      </c>
      <c r="BM19" s="56" t="e">
        <f t="shared" ca="1" si="48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6"/>
        <v>0</v>
      </c>
      <c r="G20" s="189">
        <f t="shared" si="37"/>
        <v>0</v>
      </c>
      <c r="I20" s="189"/>
      <c r="J20" s="189">
        <f t="shared" ca="1" si="38"/>
        <v>0</v>
      </c>
      <c r="K20" s="189">
        <f t="shared" ca="1" si="39"/>
        <v>0</v>
      </c>
      <c r="M20" s="189">
        <f t="shared" ca="1" si="34"/>
        <v>0</v>
      </c>
      <c r="N20" s="50"/>
      <c r="O20" s="47" t="str">
        <f t="shared" ca="1" si="40"/>
        <v/>
      </c>
      <c r="P20" s="48" t="str">
        <f t="shared" ca="1" si="43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4"/>
        <v>#REF!</v>
      </c>
      <c r="AB20" s="189" t="e">
        <f t="shared" si="44"/>
        <v>#REF!</v>
      </c>
      <c r="AC20" s="189" t="e">
        <f t="shared" si="44"/>
        <v>#REF!</v>
      </c>
      <c r="AD20" s="189" t="e">
        <f t="shared" si="44"/>
        <v>#REF!</v>
      </c>
      <c r="AE20" s="189" t="e">
        <f t="shared" si="44"/>
        <v>#REF!</v>
      </c>
      <c r="AF20" s="189" t="e">
        <f t="shared" si="44"/>
        <v>#REF!</v>
      </c>
      <c r="AG20" s="189" t="e">
        <f t="shared" si="44"/>
        <v>#REF!</v>
      </c>
      <c r="AH20" s="189" t="e">
        <f t="shared" si="44"/>
        <v>#REF!</v>
      </c>
      <c r="AI20" s="189" t="e">
        <f t="shared" si="44"/>
        <v>#REF!</v>
      </c>
      <c r="AJ20" s="189" t="e">
        <f t="shared" si="44"/>
        <v>#REF!</v>
      </c>
      <c r="AK20" s="189" t="e">
        <f t="shared" si="45"/>
        <v>#REF!</v>
      </c>
      <c r="AN20" s="10" t="e">
        <f t="shared" si="1"/>
        <v>#REF!</v>
      </c>
      <c r="AO20" s="106" t="e">
        <f>C25</f>
        <v>#REF!</v>
      </c>
      <c r="AP20" s="189" t="e">
        <f t="shared" si="46"/>
        <v>#REF!</v>
      </c>
      <c r="AQ20" s="189" t="e">
        <f t="shared" si="46"/>
        <v>#REF!</v>
      </c>
      <c r="AR20" s="189" t="e">
        <f t="shared" si="46"/>
        <v>#REF!</v>
      </c>
      <c r="AS20" s="189" t="e">
        <f t="shared" si="46"/>
        <v>#REF!</v>
      </c>
      <c r="AT20" s="189" t="e">
        <f t="shared" si="46"/>
        <v>#REF!</v>
      </c>
      <c r="AU20" s="189" t="e">
        <f t="shared" si="46"/>
        <v>#REF!</v>
      </c>
      <c r="AV20" s="189" t="e">
        <f t="shared" si="46"/>
        <v>#REF!</v>
      </c>
      <c r="AW20" s="189" t="e">
        <f t="shared" si="46"/>
        <v>#REF!</v>
      </c>
      <c r="AX20" s="189" t="e">
        <f t="shared" si="47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8"/>
        <v>#REF!</v>
      </c>
      <c r="BD20" s="189" t="e">
        <f t="shared" ca="1" si="48"/>
        <v>#REF!</v>
      </c>
      <c r="BE20" s="189" t="e">
        <f t="shared" ca="1" si="48"/>
        <v>#REF!</v>
      </c>
      <c r="BF20" s="189" t="e">
        <f t="shared" ca="1" si="48"/>
        <v>#REF!</v>
      </c>
      <c r="BG20" s="189" t="e">
        <f t="shared" ca="1" si="48"/>
        <v>#REF!</v>
      </c>
      <c r="BH20" s="189" t="e">
        <f t="shared" ca="1" si="48"/>
        <v>#REF!</v>
      </c>
      <c r="BI20" s="189" t="e">
        <f t="shared" ca="1" si="48"/>
        <v>#REF!</v>
      </c>
      <c r="BJ20" s="189" t="e">
        <f t="shared" ca="1" si="48"/>
        <v>#REF!</v>
      </c>
      <c r="BK20" s="189" t="e">
        <f t="shared" ca="1" si="48"/>
        <v>#REF!</v>
      </c>
      <c r="BL20" s="189" t="e">
        <f t="shared" ca="1" si="48"/>
        <v>#REF!</v>
      </c>
      <c r="BM20" s="189" t="e">
        <f t="shared" ca="1" si="48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6"/>
        <v>0</v>
      </c>
      <c r="G21" s="56">
        <f t="shared" si="37"/>
        <v>0</v>
      </c>
      <c r="I21" s="56"/>
      <c r="J21" s="56">
        <f t="shared" ca="1" si="38"/>
        <v>0</v>
      </c>
      <c r="K21" s="56">
        <f t="shared" ca="1" si="39"/>
        <v>0</v>
      </c>
      <c r="M21" s="56">
        <f t="shared" ca="1" si="34"/>
        <v>0</v>
      </c>
      <c r="N21" s="51"/>
      <c r="O21" s="47" t="str">
        <f t="shared" ca="1" si="40"/>
        <v/>
      </c>
      <c r="P21" s="48" t="str">
        <f t="shared" ca="1" si="43"/>
        <v/>
      </c>
      <c r="Q21" s="23"/>
      <c r="R21" s="121"/>
      <c r="U21" s="80" t="e">
        <f>#REF!</f>
        <v>#REF!</v>
      </c>
      <c r="V21" s="121">
        <f t="shared" ref="V21:V28" si="49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4"/>
        <v>#REF!</v>
      </c>
      <c r="AB21" s="56" t="e">
        <f t="shared" si="44"/>
        <v>#REF!</v>
      </c>
      <c r="AC21" s="56" t="e">
        <f t="shared" si="44"/>
        <v>#REF!</v>
      </c>
      <c r="AD21" s="56" t="e">
        <f t="shared" si="44"/>
        <v>#REF!</v>
      </c>
      <c r="AE21" s="56" t="e">
        <f t="shared" si="44"/>
        <v>#REF!</v>
      </c>
      <c r="AF21" s="56" t="e">
        <f t="shared" si="44"/>
        <v>#REF!</v>
      </c>
      <c r="AG21" s="56" t="e">
        <f t="shared" si="44"/>
        <v>#REF!</v>
      </c>
      <c r="AH21" s="56" t="e">
        <f t="shared" si="44"/>
        <v>#REF!</v>
      </c>
      <c r="AI21" s="56" t="e">
        <f t="shared" si="44"/>
        <v>#REF!</v>
      </c>
      <c r="AJ21" s="56" t="e">
        <f t="shared" si="44"/>
        <v>#REF!</v>
      </c>
      <c r="AK21" s="56" t="e">
        <f t="shared" ref="AK21:AK23" si="50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6"/>
        <v>#REF!</v>
      </c>
      <c r="AQ21" s="56" t="e">
        <f t="shared" si="46"/>
        <v>#REF!</v>
      </c>
      <c r="AR21" s="56" t="e">
        <f t="shared" si="46"/>
        <v>#REF!</v>
      </c>
      <c r="AS21" s="56" t="e">
        <f t="shared" si="46"/>
        <v>#REF!</v>
      </c>
      <c r="AT21" s="56" t="e">
        <f t="shared" si="46"/>
        <v>#REF!</v>
      </c>
      <c r="AU21" s="56" t="e">
        <f t="shared" si="46"/>
        <v>#REF!</v>
      </c>
      <c r="AV21" s="56" t="e">
        <f t="shared" si="46"/>
        <v>#REF!</v>
      </c>
      <c r="AW21" s="56" t="e">
        <f t="shared" si="46"/>
        <v>#REF!</v>
      </c>
      <c r="AX21" s="56" t="e">
        <f t="shared" ref="AX21:AX23" si="51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8"/>
        <v>#REF!</v>
      </c>
      <c r="BD21" s="56" t="e">
        <f t="shared" ca="1" si="48"/>
        <v>#REF!</v>
      </c>
      <c r="BE21" s="56" t="e">
        <f t="shared" ca="1" si="48"/>
        <v>#REF!</v>
      </c>
      <c r="BF21" s="56" t="e">
        <f t="shared" ca="1" si="48"/>
        <v>#REF!</v>
      </c>
      <c r="BG21" s="56" t="e">
        <f t="shared" ca="1" si="48"/>
        <v>#REF!</v>
      </c>
      <c r="BH21" s="56" t="e">
        <f t="shared" ca="1" si="48"/>
        <v>#REF!</v>
      </c>
      <c r="BI21" s="56" t="e">
        <f t="shared" ca="1" si="48"/>
        <v>#REF!</v>
      </c>
      <c r="BJ21" s="56" t="e">
        <f t="shared" ca="1" si="48"/>
        <v>#REF!</v>
      </c>
      <c r="BK21" s="56" t="e">
        <f t="shared" ca="1" si="48"/>
        <v>#REF!</v>
      </c>
      <c r="BL21" s="56" t="e">
        <f t="shared" ca="1" si="48"/>
        <v>#REF!</v>
      </c>
      <c r="BM21" s="56" t="e">
        <f t="shared" ca="1" si="48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6"/>
        <v>0</v>
      </c>
      <c r="G22" s="189">
        <f t="shared" si="37"/>
        <v>0</v>
      </c>
      <c r="I22" s="189"/>
      <c r="J22" s="189">
        <f t="shared" ca="1" si="38"/>
        <v>0</v>
      </c>
      <c r="K22" s="189">
        <f t="shared" ca="1" si="39"/>
        <v>0</v>
      </c>
      <c r="M22" s="189">
        <f t="shared" ca="1" si="34"/>
        <v>0</v>
      </c>
      <c r="N22" s="50"/>
      <c r="O22" s="47" t="str">
        <f t="shared" ca="1" si="40"/>
        <v/>
      </c>
      <c r="P22" s="48" t="str">
        <f t="shared" ca="1" si="43"/>
        <v/>
      </c>
      <c r="Q22" s="23"/>
      <c r="R22" s="121"/>
      <c r="U22" s="121" t="e">
        <f>#REF!</f>
        <v>#REF!</v>
      </c>
      <c r="V22" s="121">
        <f t="shared" si="49"/>
        <v>0</v>
      </c>
      <c r="Y22" s="10" t="e">
        <f t="shared" si="0"/>
        <v>#REF!</v>
      </c>
      <c r="Z22" s="106" t="e">
        <f>C27</f>
        <v>#REF!</v>
      </c>
      <c r="AA22" s="189" t="e">
        <f t="shared" si="44"/>
        <v>#REF!</v>
      </c>
      <c r="AB22" s="189" t="e">
        <f t="shared" si="44"/>
        <v>#REF!</v>
      </c>
      <c r="AC22" s="189" t="e">
        <f t="shared" si="44"/>
        <v>#REF!</v>
      </c>
      <c r="AD22" s="189" t="e">
        <f t="shared" si="44"/>
        <v>#REF!</v>
      </c>
      <c r="AE22" s="189" t="e">
        <f t="shared" si="44"/>
        <v>#REF!</v>
      </c>
      <c r="AF22" s="189" t="e">
        <f t="shared" si="44"/>
        <v>#REF!</v>
      </c>
      <c r="AG22" s="189" t="e">
        <f t="shared" si="44"/>
        <v>#REF!</v>
      </c>
      <c r="AH22" s="189" t="e">
        <f t="shared" si="44"/>
        <v>#REF!</v>
      </c>
      <c r="AI22" s="189" t="e">
        <f t="shared" si="44"/>
        <v>#REF!</v>
      </c>
      <c r="AJ22" s="189" t="e">
        <f t="shared" si="44"/>
        <v>#REF!</v>
      </c>
      <c r="AK22" s="189" t="e">
        <f t="shared" si="50"/>
        <v>#REF!</v>
      </c>
      <c r="AN22" s="10" t="e">
        <f t="shared" si="1"/>
        <v>#REF!</v>
      </c>
      <c r="AO22" s="106" t="e">
        <f>C27</f>
        <v>#REF!</v>
      </c>
      <c r="AP22" s="189" t="e">
        <f t="shared" si="46"/>
        <v>#REF!</v>
      </c>
      <c r="AQ22" s="189" t="e">
        <f t="shared" si="46"/>
        <v>#REF!</v>
      </c>
      <c r="AR22" s="189" t="e">
        <f t="shared" si="46"/>
        <v>#REF!</v>
      </c>
      <c r="AS22" s="189" t="e">
        <f t="shared" si="46"/>
        <v>#REF!</v>
      </c>
      <c r="AT22" s="189" t="e">
        <f t="shared" si="46"/>
        <v>#REF!</v>
      </c>
      <c r="AU22" s="189" t="e">
        <f t="shared" si="46"/>
        <v>#REF!</v>
      </c>
      <c r="AV22" s="189" t="e">
        <f t="shared" si="46"/>
        <v>#REF!</v>
      </c>
      <c r="AW22" s="189" t="e">
        <f t="shared" si="46"/>
        <v>#REF!</v>
      </c>
      <c r="AX22" s="189" t="e">
        <f t="shared" si="51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8"/>
        <v>#REF!</v>
      </c>
      <c r="BD22" s="189" t="e">
        <f t="shared" ca="1" si="48"/>
        <v>#REF!</v>
      </c>
      <c r="BE22" s="189" t="e">
        <f t="shared" ca="1" si="48"/>
        <v>#REF!</v>
      </c>
      <c r="BF22" s="189" t="e">
        <f t="shared" ca="1" si="48"/>
        <v>#REF!</v>
      </c>
      <c r="BG22" s="189" t="e">
        <f t="shared" ca="1" si="48"/>
        <v>#REF!</v>
      </c>
      <c r="BH22" s="189" t="e">
        <f t="shared" ca="1" si="48"/>
        <v>#REF!</v>
      </c>
      <c r="BI22" s="189" t="e">
        <f t="shared" ca="1" si="48"/>
        <v>#REF!</v>
      </c>
      <c r="BJ22" s="189" t="e">
        <f t="shared" ca="1" si="48"/>
        <v>#REF!</v>
      </c>
      <c r="BK22" s="189" t="e">
        <f t="shared" ca="1" si="48"/>
        <v>#REF!</v>
      </c>
      <c r="BL22" s="189" t="e">
        <f t="shared" ca="1" si="48"/>
        <v>#REF!</v>
      </c>
      <c r="BM22" s="189" t="e">
        <f t="shared" ca="1" si="48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2">SUM(F24:F28)</f>
        <v>0</v>
      </c>
      <c r="G23" s="46">
        <f t="shared" si="52"/>
        <v>0</v>
      </c>
      <c r="I23" s="46">
        <f t="shared" ref="I23:K23" si="53">SUM(I24:I28)</f>
        <v>0</v>
      </c>
      <c r="J23" s="46">
        <f t="shared" ca="1" si="53"/>
        <v>0</v>
      </c>
      <c r="K23" s="46">
        <f t="shared" ca="1" si="53"/>
        <v>0</v>
      </c>
      <c r="M23" s="46">
        <f ca="1"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9"/>
        <v>0</v>
      </c>
      <c r="Y23" s="2" t="e">
        <f t="shared" si="0"/>
        <v>#REF!</v>
      </c>
      <c r="Z23" s="107" t="e">
        <f>C28</f>
        <v>#REF!</v>
      </c>
      <c r="AA23" s="56" t="e">
        <f t="shared" si="44"/>
        <v>#REF!</v>
      </c>
      <c r="AB23" s="56" t="e">
        <f t="shared" si="44"/>
        <v>#REF!</v>
      </c>
      <c r="AC23" s="56" t="e">
        <f t="shared" si="44"/>
        <v>#REF!</v>
      </c>
      <c r="AD23" s="56" t="e">
        <f t="shared" si="44"/>
        <v>#REF!</v>
      </c>
      <c r="AE23" s="56" t="e">
        <f t="shared" si="44"/>
        <v>#REF!</v>
      </c>
      <c r="AF23" s="56" t="e">
        <f t="shared" si="44"/>
        <v>#REF!</v>
      </c>
      <c r="AG23" s="56" t="e">
        <f t="shared" si="44"/>
        <v>#REF!</v>
      </c>
      <c r="AH23" s="56" t="e">
        <f t="shared" si="44"/>
        <v>#REF!</v>
      </c>
      <c r="AI23" s="56" t="e">
        <f t="shared" si="44"/>
        <v>#REF!</v>
      </c>
      <c r="AJ23" s="56" t="e">
        <f t="shared" si="44"/>
        <v>#REF!</v>
      </c>
      <c r="AK23" s="56" t="e">
        <f t="shared" si="50"/>
        <v>#REF!</v>
      </c>
      <c r="AN23" s="2" t="e">
        <f t="shared" si="1"/>
        <v>#REF!</v>
      </c>
      <c r="AO23" s="107" t="e">
        <f>C28</f>
        <v>#REF!</v>
      </c>
      <c r="AP23" s="56" t="e">
        <f t="shared" si="46"/>
        <v>#REF!</v>
      </c>
      <c r="AQ23" s="56" t="e">
        <f t="shared" si="46"/>
        <v>#REF!</v>
      </c>
      <c r="AR23" s="56" t="e">
        <f t="shared" si="46"/>
        <v>#REF!</v>
      </c>
      <c r="AS23" s="56" t="e">
        <f t="shared" si="46"/>
        <v>#REF!</v>
      </c>
      <c r="AT23" s="56" t="e">
        <f t="shared" si="46"/>
        <v>#REF!</v>
      </c>
      <c r="AU23" s="56" t="e">
        <f t="shared" si="46"/>
        <v>#REF!</v>
      </c>
      <c r="AV23" s="56" t="e">
        <f t="shared" si="46"/>
        <v>#REF!</v>
      </c>
      <c r="AW23" s="56" t="e">
        <f t="shared" si="46"/>
        <v>#REF!</v>
      </c>
      <c r="AX23" s="56" t="e">
        <f t="shared" si="51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8"/>
        <v>#REF!</v>
      </c>
      <c r="BD23" s="56" t="e">
        <f t="shared" ca="1" si="48"/>
        <v>#REF!</v>
      </c>
      <c r="BE23" s="56" t="e">
        <f t="shared" ca="1" si="48"/>
        <v>#REF!</v>
      </c>
      <c r="BF23" s="56" t="e">
        <f t="shared" ca="1" si="48"/>
        <v>#REF!</v>
      </c>
      <c r="BG23" s="56" t="e">
        <f t="shared" ca="1" si="48"/>
        <v>#REF!</v>
      </c>
      <c r="BH23" s="56" t="e">
        <f t="shared" ca="1" si="48"/>
        <v>#REF!</v>
      </c>
      <c r="BI23" s="56" t="e">
        <f t="shared" ca="1" si="48"/>
        <v>#REF!</v>
      </c>
      <c r="BJ23" s="56" t="e">
        <f t="shared" ca="1" si="48"/>
        <v>#REF!</v>
      </c>
      <c r="BK23" s="56" t="e">
        <f t="shared" ca="1" si="48"/>
        <v>#REF!</v>
      </c>
      <c r="BL23" s="56" t="e">
        <f t="shared" ca="1" si="48"/>
        <v>#REF!</v>
      </c>
      <c r="BM23" s="56" t="e">
        <f t="shared" ca="1" si="48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7"/>
        <v>0</v>
      </c>
      <c r="I24" s="56"/>
      <c r="J24" s="56">
        <f t="shared" ca="1" si="38"/>
        <v>0</v>
      </c>
      <c r="K24" s="56">
        <f t="shared" ca="1" si="39"/>
        <v>0</v>
      </c>
      <c r="M24" s="56">
        <f t="shared" ca="1" si="34"/>
        <v>0</v>
      </c>
      <c r="N24" s="51"/>
      <c r="O24" s="47" t="str">
        <f t="shared" ref="O24:O28" ca="1" si="54">IF(M24=0,"",IF(N24=0,"ERROR",""))</f>
        <v/>
      </c>
      <c r="P24" s="48" t="str">
        <f t="shared" ref="P24:P28" ca="1" si="55">IF(O24="ERROR","Please insert comment","")</f>
        <v/>
      </c>
      <c r="Q24" s="23"/>
      <c r="U24" s="80" t="e">
        <f>#REF!</f>
        <v>#REF!</v>
      </c>
      <c r="V24" s="121">
        <f t="shared" si="49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7"/>
        <v>0</v>
      </c>
      <c r="I25" s="189"/>
      <c r="J25" s="189">
        <f t="shared" ca="1" si="38"/>
        <v>0</v>
      </c>
      <c r="K25" s="189">
        <f t="shared" ca="1" si="39"/>
        <v>0</v>
      </c>
      <c r="M25" s="189">
        <f t="shared" ca="1" si="34"/>
        <v>0</v>
      </c>
      <c r="N25" s="50"/>
      <c r="O25" s="47" t="str">
        <f t="shared" ca="1" si="54"/>
        <v/>
      </c>
      <c r="P25" s="48" t="str">
        <f t="shared" ca="1" si="55"/>
        <v/>
      </c>
      <c r="Q25" s="23"/>
      <c r="U25" s="80" t="e">
        <f>#REF!</f>
        <v>#REF!</v>
      </c>
      <c r="V25" s="121">
        <f t="shared" si="49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6">SUMPRODUCT(($A$42:$A$709=$Y25&amp;"- "&amp;$Z25)*($C$42:$C$709=AA$1)*($G$42:$G$709))</f>
        <v>#REF!</v>
      </c>
      <c r="AB25" s="189" t="e">
        <f t="shared" si="56"/>
        <v>#REF!</v>
      </c>
      <c r="AC25" s="189" t="e">
        <f t="shared" si="56"/>
        <v>#REF!</v>
      </c>
      <c r="AD25" s="189" t="e">
        <f t="shared" si="56"/>
        <v>#REF!</v>
      </c>
      <c r="AE25" s="189" t="e">
        <f t="shared" si="56"/>
        <v>#REF!</v>
      </c>
      <c r="AF25" s="189" t="e">
        <f t="shared" si="56"/>
        <v>#REF!</v>
      </c>
      <c r="AG25" s="189" t="e">
        <f t="shared" si="56"/>
        <v>#REF!</v>
      </c>
      <c r="AH25" s="189" t="e">
        <f t="shared" si="56"/>
        <v>#REF!</v>
      </c>
      <c r="AI25" s="189" t="e">
        <f t="shared" si="56"/>
        <v>#REF!</v>
      </c>
      <c r="AJ25" s="189" t="e">
        <f t="shared" si="56"/>
        <v>#REF!</v>
      </c>
      <c r="AK25" s="189" t="e">
        <f t="shared" ref="AK25" si="57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8">SUMPRODUCT(($J$42:$M$708=$AN25&amp;"- "&amp;$AO25)*($N$42:$N$708=AP$1)*($Q$42:$Q$708))</f>
        <v>#REF!</v>
      </c>
      <c r="AQ25" s="189" t="e">
        <f t="shared" si="58"/>
        <v>#REF!</v>
      </c>
      <c r="AR25" s="189" t="e">
        <f t="shared" si="58"/>
        <v>#REF!</v>
      </c>
      <c r="AS25" s="189" t="e">
        <f t="shared" si="58"/>
        <v>#REF!</v>
      </c>
      <c r="AT25" s="189" t="e">
        <f t="shared" si="58"/>
        <v>#REF!</v>
      </c>
      <c r="AU25" s="189" t="e">
        <f t="shared" si="58"/>
        <v>#REF!</v>
      </c>
      <c r="AV25" s="189" t="e">
        <f t="shared" si="58"/>
        <v>#REF!</v>
      </c>
      <c r="AW25" s="189" t="e">
        <f t="shared" si="58"/>
        <v>#REF!</v>
      </c>
      <c r="AX25" s="189" t="e">
        <f t="shared" ref="AX25" si="59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60">SUMPRODUCT(($C$12:$C$36=$BB25)*($N$12:$N$36=BC$1)*($M$12:$M$36))</f>
        <v>#REF!</v>
      </c>
      <c r="BD25" s="189" t="e">
        <f t="shared" ca="1" si="60"/>
        <v>#REF!</v>
      </c>
      <c r="BE25" s="189" t="e">
        <f t="shared" ca="1" si="60"/>
        <v>#REF!</v>
      </c>
      <c r="BF25" s="189" t="e">
        <f t="shared" ca="1" si="60"/>
        <v>#REF!</v>
      </c>
      <c r="BG25" s="189" t="e">
        <f t="shared" ca="1" si="60"/>
        <v>#REF!</v>
      </c>
      <c r="BH25" s="189" t="e">
        <f t="shared" ca="1" si="60"/>
        <v>#REF!</v>
      </c>
      <c r="BI25" s="189" t="e">
        <f t="shared" ca="1" si="60"/>
        <v>#REF!</v>
      </c>
      <c r="BJ25" s="189" t="e">
        <f t="shared" ca="1" si="60"/>
        <v>#REF!</v>
      </c>
      <c r="BK25" s="189" t="e">
        <f t="shared" ca="1" si="60"/>
        <v>#REF!</v>
      </c>
      <c r="BL25" s="189" t="e">
        <f t="shared" ca="1" si="60"/>
        <v>#REF!</v>
      </c>
      <c r="BM25" s="189" t="e">
        <f t="shared" ca="1" si="60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7"/>
        <v>0</v>
      </c>
      <c r="I26" s="56"/>
      <c r="J26" s="56">
        <f t="shared" ca="1" si="38"/>
        <v>0</v>
      </c>
      <c r="K26" s="56">
        <f t="shared" ca="1" si="39"/>
        <v>0</v>
      </c>
      <c r="M26" s="56">
        <f t="shared" ca="1" si="34"/>
        <v>0</v>
      </c>
      <c r="N26" s="51"/>
      <c r="O26" s="47" t="str">
        <f t="shared" ca="1" si="54"/>
        <v/>
      </c>
      <c r="P26" s="48" t="str">
        <f t="shared" ca="1" si="55"/>
        <v/>
      </c>
      <c r="Q26" s="23"/>
      <c r="U26" s="80" t="e">
        <f>#REF!</f>
        <v>#REF!</v>
      </c>
      <c r="V26" s="121">
        <f t="shared" si="49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7"/>
        <v>0</v>
      </c>
      <c r="I27" s="189"/>
      <c r="J27" s="189">
        <f t="shared" ca="1" si="38"/>
        <v>0</v>
      </c>
      <c r="K27" s="189">
        <f t="shared" ca="1" si="39"/>
        <v>0</v>
      </c>
      <c r="M27" s="189">
        <f t="shared" ca="1" si="34"/>
        <v>0</v>
      </c>
      <c r="N27" s="50"/>
      <c r="O27" s="47" t="str">
        <f t="shared" ca="1" si="54"/>
        <v/>
      </c>
      <c r="P27" s="48" t="str">
        <f t="shared" ca="1" si="55"/>
        <v/>
      </c>
      <c r="Q27" s="23"/>
      <c r="U27" s="80" t="e">
        <f>#REF!</f>
        <v>#REF!</v>
      </c>
      <c r="V27" s="121">
        <f t="shared" si="49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1">SUMPRODUCT(($A$42:$A$709=$Y27&amp;"- "&amp;$Z27)*($C$42:$C$709=AA$1)*($G$42:$G$709))</f>
        <v>#REF!</v>
      </c>
      <c r="AB27" s="56" t="e">
        <f t="shared" si="61"/>
        <v>#REF!</v>
      </c>
      <c r="AC27" s="56" t="e">
        <f t="shared" si="61"/>
        <v>#REF!</v>
      </c>
      <c r="AD27" s="56" t="e">
        <f t="shared" si="61"/>
        <v>#REF!</v>
      </c>
      <c r="AE27" s="56" t="e">
        <f t="shared" si="61"/>
        <v>#REF!</v>
      </c>
      <c r="AF27" s="56" t="e">
        <f t="shared" si="61"/>
        <v>#REF!</v>
      </c>
      <c r="AG27" s="56" t="e">
        <f t="shared" si="61"/>
        <v>#REF!</v>
      </c>
      <c r="AH27" s="56" t="e">
        <f t="shared" si="61"/>
        <v>#REF!</v>
      </c>
      <c r="AI27" s="56" t="e">
        <f t="shared" si="61"/>
        <v>#REF!</v>
      </c>
      <c r="AJ27" s="56" t="e">
        <f t="shared" si="61"/>
        <v>#REF!</v>
      </c>
      <c r="AK27" s="56" t="e">
        <f t="shared" ref="AK27" si="62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3">SUMPRODUCT(($J$42:$M$708=$AN27&amp;"- "&amp;$AO27)*($N$42:$N$708=AP$1)*($Q$42:$Q$708))</f>
        <v>#REF!</v>
      </c>
      <c r="AQ27" s="56" t="e">
        <f t="shared" si="63"/>
        <v>#REF!</v>
      </c>
      <c r="AR27" s="56" t="e">
        <f t="shared" si="63"/>
        <v>#REF!</v>
      </c>
      <c r="AS27" s="56" t="e">
        <f t="shared" si="63"/>
        <v>#REF!</v>
      </c>
      <c r="AT27" s="56" t="e">
        <f t="shared" si="63"/>
        <v>#REF!</v>
      </c>
      <c r="AU27" s="56" t="e">
        <f t="shared" si="63"/>
        <v>#REF!</v>
      </c>
      <c r="AV27" s="56" t="e">
        <f t="shared" si="63"/>
        <v>#REF!</v>
      </c>
      <c r="AW27" s="56" t="e">
        <f t="shared" si="63"/>
        <v>#REF!</v>
      </c>
      <c r="AX27" s="56" t="e">
        <f t="shared" ref="AX27" si="64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5">SUMPRODUCT(($C$12:$C$36=$BB27)*($N$12:$N$36=BC$1)*($M$12:$M$36))</f>
        <v>#REF!</v>
      </c>
      <c r="BD27" s="56" t="e">
        <f t="shared" ca="1" si="65"/>
        <v>#REF!</v>
      </c>
      <c r="BE27" s="56" t="e">
        <f t="shared" ca="1" si="65"/>
        <v>#REF!</v>
      </c>
      <c r="BF27" s="56" t="e">
        <f t="shared" ca="1" si="65"/>
        <v>#REF!</v>
      </c>
      <c r="BG27" s="56" t="e">
        <f t="shared" ca="1" si="65"/>
        <v>#REF!</v>
      </c>
      <c r="BH27" s="56" t="e">
        <f t="shared" ca="1" si="65"/>
        <v>#REF!</v>
      </c>
      <c r="BI27" s="56" t="e">
        <f t="shared" ca="1" si="65"/>
        <v>#REF!</v>
      </c>
      <c r="BJ27" s="56" t="e">
        <f t="shared" ca="1" si="65"/>
        <v>#REF!</v>
      </c>
      <c r="BK27" s="56" t="e">
        <f t="shared" ca="1" si="65"/>
        <v>#REF!</v>
      </c>
      <c r="BL27" s="56" t="e">
        <f t="shared" ca="1" si="65"/>
        <v>#REF!</v>
      </c>
      <c r="BM27" s="56" t="e">
        <f t="shared" ca="1" si="65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7"/>
        <v>0</v>
      </c>
      <c r="I28" s="56"/>
      <c r="J28" s="56">
        <f t="shared" ca="1" si="38"/>
        <v>0</v>
      </c>
      <c r="K28" s="56">
        <f t="shared" ca="1" si="39"/>
        <v>0</v>
      </c>
      <c r="M28" s="56">
        <f t="shared" ca="1" si="34"/>
        <v>0</v>
      </c>
      <c r="N28" s="51"/>
      <c r="O28" s="47" t="str">
        <f t="shared" ca="1" si="54"/>
        <v/>
      </c>
      <c r="P28" s="48" t="str">
        <f t="shared" ca="1" si="55"/>
        <v/>
      </c>
      <c r="Q28" s="23"/>
      <c r="U28" s="80" t="e">
        <f>#REF!</f>
        <v>#REF!</v>
      </c>
      <c r="V28" s="121">
        <f t="shared" si="49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6">SUM(F30:F30)</f>
        <v>0</v>
      </c>
      <c r="G29" s="46">
        <f t="shared" si="66"/>
        <v>0</v>
      </c>
      <c r="I29" s="46">
        <f t="shared" ref="I29:M29" si="67">SUM(I30:I30)</f>
        <v>0</v>
      </c>
      <c r="J29" s="46">
        <f t="shared" ca="1" si="67"/>
        <v>0</v>
      </c>
      <c r="K29" s="46">
        <f t="shared" ca="1" si="67"/>
        <v>0</v>
      </c>
      <c r="M29" s="46">
        <f t="shared" ca="1" si="67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>
        <f>SUMIF($A$42:$A$709,B30&amp;"- "&amp;C30,$G$42:$G$709)</f>
        <v>0</v>
      </c>
      <c r="G30" s="189">
        <f t="shared" si="37"/>
        <v>0</v>
      </c>
      <c r="I30" s="189"/>
      <c r="J30" s="189">
        <f t="shared" ca="1" si="38"/>
        <v>0</v>
      </c>
      <c r="K30" s="189">
        <f t="shared" ca="1" si="39"/>
        <v>0</v>
      </c>
      <c r="M30" s="189">
        <f t="shared" ca="1" si="34"/>
        <v>0</v>
      </c>
      <c r="N30" s="50"/>
      <c r="O30" s="47" t="str">
        <f t="shared" ref="O30" ca="1" si="68">IF(M30=0,"",IF(N30=0,"ERROR",""))</f>
        <v/>
      </c>
      <c r="P30" s="48" t="str">
        <f t="shared" ref="P30" ca="1" si="69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70">SUMPRODUCT(($A$42:$A$709=$Y30&amp;"- "&amp;$Z30)*($C$42:$C$709=AA$1)*($G$42:$G$709))</f>
        <v>#REF!</v>
      </c>
      <c r="AB30" s="56" t="e">
        <f t="shared" si="70"/>
        <v>#REF!</v>
      </c>
      <c r="AC30" s="56" t="e">
        <f t="shared" si="70"/>
        <v>#REF!</v>
      </c>
      <c r="AD30" s="56" t="e">
        <f t="shared" si="70"/>
        <v>#REF!</v>
      </c>
      <c r="AE30" s="56" t="e">
        <f t="shared" si="70"/>
        <v>#REF!</v>
      </c>
      <c r="AF30" s="56" t="e">
        <f t="shared" si="70"/>
        <v>#REF!</v>
      </c>
      <c r="AG30" s="56" t="e">
        <f t="shared" si="70"/>
        <v>#REF!</v>
      </c>
      <c r="AH30" s="56" t="e">
        <f t="shared" si="70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1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2">SUMPRODUCT(($J$42:$M$708=$AN30&amp;"- "&amp;$AO30)*($N$42:$N$708=AP$1)*($Q$42:$Q$708))</f>
        <v>#REF!</v>
      </c>
      <c r="AQ30" s="56" t="e">
        <f t="shared" si="72"/>
        <v>#REF!</v>
      </c>
      <c r="AR30" s="56" t="e">
        <f t="shared" si="72"/>
        <v>#REF!</v>
      </c>
      <c r="AS30" s="56" t="e">
        <f t="shared" si="72"/>
        <v>#REF!</v>
      </c>
      <c r="AT30" s="56" t="e">
        <f t="shared" si="72"/>
        <v>#REF!</v>
      </c>
      <c r="AU30" s="56" t="e">
        <f t="shared" si="72"/>
        <v>#REF!</v>
      </c>
      <c r="AV30" s="56" t="e">
        <f t="shared" si="72"/>
        <v>#REF!</v>
      </c>
      <c r="AW30" s="56" t="e">
        <f t="shared" si="72"/>
        <v>#REF!</v>
      </c>
      <c r="AX30" s="56" t="e">
        <f t="shared" ref="AX30" si="73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4">SUMPRODUCT(($C$12:$C$36=$BB30)*($N$12:$N$36=BC$1)*($M$12:$M$36))</f>
        <v>#REF!</v>
      </c>
      <c r="BD30" s="56" t="e">
        <f t="shared" ca="1" si="74"/>
        <v>#REF!</v>
      </c>
      <c r="BE30" s="56" t="e">
        <f t="shared" ca="1" si="74"/>
        <v>#REF!</v>
      </c>
      <c r="BF30" s="56" t="e">
        <f t="shared" ca="1" si="74"/>
        <v>#REF!</v>
      </c>
      <c r="BG30" s="56" t="e">
        <f t="shared" ca="1" si="74"/>
        <v>#REF!</v>
      </c>
      <c r="BH30" s="56" t="e">
        <f t="shared" ca="1" si="74"/>
        <v>#REF!</v>
      </c>
      <c r="BI30" s="56" t="e">
        <f t="shared" ca="1" si="74"/>
        <v>#REF!</v>
      </c>
      <c r="BJ30" s="56" t="e">
        <f t="shared" ca="1" si="74"/>
        <v>#REF!</v>
      </c>
      <c r="BK30" s="56" t="e">
        <f t="shared" ca="1" si="74"/>
        <v>#REF!</v>
      </c>
      <c r="BL30" s="56" t="e">
        <f t="shared" ca="1" si="74"/>
        <v>#REF!</v>
      </c>
      <c r="BM30" s="56" t="e">
        <f t="shared" ca="1" si="74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40"/>
        <v/>
      </c>
      <c r="P31" s="48" t="str">
        <f t="shared" ca="1" si="35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70"/>
        <v>#REF!</v>
      </c>
      <c r="AB31" s="189" t="e">
        <f t="shared" si="70"/>
        <v>#REF!</v>
      </c>
      <c r="AC31" s="189" t="e">
        <f t="shared" si="70"/>
        <v>#REF!</v>
      </c>
      <c r="AD31" s="189" t="e">
        <f t="shared" si="70"/>
        <v>#REF!</v>
      </c>
      <c r="AE31" s="189" t="e">
        <f t="shared" si="70"/>
        <v>#REF!</v>
      </c>
      <c r="AF31" s="189" t="e">
        <f t="shared" si="70"/>
        <v>#REF!</v>
      </c>
      <c r="AG31" s="189" t="e">
        <f t="shared" si="70"/>
        <v>#REF!</v>
      </c>
      <c r="AH31" s="189" t="e">
        <f t="shared" si="70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2"/>
        <v>#REF!</v>
      </c>
      <c r="AQ31" s="189" t="e">
        <f t="shared" si="72"/>
        <v>#REF!</v>
      </c>
      <c r="AR31" s="189" t="e">
        <f t="shared" si="72"/>
        <v>#REF!</v>
      </c>
      <c r="AS31" s="189" t="e">
        <f t="shared" si="72"/>
        <v>#REF!</v>
      </c>
      <c r="AT31" s="189" t="e">
        <f t="shared" si="72"/>
        <v>#REF!</v>
      </c>
      <c r="AU31" s="189" t="e">
        <f t="shared" si="72"/>
        <v>#REF!</v>
      </c>
      <c r="AV31" s="189" t="e">
        <f t="shared" si="72"/>
        <v>#REF!</v>
      </c>
      <c r="AW31" s="189" t="e">
        <f t="shared" si="72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4"/>
        <v>#REF!</v>
      </c>
      <c r="BD31" s="189" t="e">
        <f t="shared" ca="1" si="74"/>
        <v>#REF!</v>
      </c>
      <c r="BE31" s="189" t="e">
        <f t="shared" ca="1" si="74"/>
        <v>#REF!</v>
      </c>
      <c r="BF31" s="189" t="e">
        <f t="shared" ca="1" si="74"/>
        <v>#REF!</v>
      </c>
      <c r="BG31" s="189" t="e">
        <f t="shared" ca="1" si="74"/>
        <v>#REF!</v>
      </c>
      <c r="BH31" s="189" t="e">
        <f t="shared" ca="1" si="74"/>
        <v>#REF!</v>
      </c>
      <c r="BI31" s="189" t="e">
        <f t="shared" ca="1" si="74"/>
        <v>#REF!</v>
      </c>
      <c r="BJ31" s="189" t="e">
        <f t="shared" ca="1" si="74"/>
        <v>#REF!</v>
      </c>
      <c r="BK31" s="189" t="e">
        <f t="shared" ca="1" si="74"/>
        <v>#REF!</v>
      </c>
      <c r="BL31" s="189" t="e">
        <f t="shared" ca="1" si="74"/>
        <v>#REF!</v>
      </c>
      <c r="BM31" s="189" t="e">
        <f t="shared" ca="1" si="74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7"/>
        <v>0</v>
      </c>
      <c r="I32" s="56"/>
      <c r="J32" s="56">
        <f ca="1">SUMIF($J$42:$M$709,B32&amp;"- "&amp;C32,$Q$42:$Q$709)</f>
        <v>0</v>
      </c>
      <c r="K32" s="56">
        <f t="shared" ca="1" si="39"/>
        <v>0</v>
      </c>
      <c r="M32" s="56">
        <f t="shared" ca="1" si="34"/>
        <v>0</v>
      </c>
      <c r="N32" s="51"/>
      <c r="O32" s="47" t="str">
        <f t="shared" ca="1" si="40"/>
        <v/>
      </c>
      <c r="P32" s="48" t="str">
        <f t="shared" ca="1" si="35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5">+F34</f>
        <v>0</v>
      </c>
      <c r="G33" s="73">
        <f t="shared" si="75"/>
        <v>0</v>
      </c>
      <c r="I33" s="73">
        <f t="shared" si="75"/>
        <v>0</v>
      </c>
      <c r="J33" s="73">
        <f t="shared" si="75"/>
        <v>0</v>
      </c>
      <c r="K33" s="73">
        <f t="shared" si="75"/>
        <v>0</v>
      </c>
      <c r="M33" s="73">
        <f t="shared" si="75"/>
        <v>0</v>
      </c>
      <c r="N33" s="72"/>
      <c r="O33" s="47" t="str">
        <f t="shared" si="40"/>
        <v/>
      </c>
      <c r="P33" s="48" t="str">
        <f t="shared" si="35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40"/>
        <v/>
      </c>
      <c r="P34" s="48" t="str">
        <f t="shared" si="35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40"/>
        <v/>
      </c>
      <c r="P35" s="48" t="str">
        <f t="shared" si="35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71" priority="10" operator="containsText" text="ERROR">
      <formula>NOT(ISERROR(SEARCH("ERROR",F38)))</formula>
    </cfRule>
  </conditionalFormatting>
  <conditionalFormatting sqref="J38">
    <cfRule type="containsText" dxfId="70" priority="9" operator="containsText" text="ERROR">
      <formula>NOT(ISERROR(SEARCH("ERROR",J38)))</formula>
    </cfRule>
  </conditionalFormatting>
  <conditionalFormatting sqref="T14">
    <cfRule type="containsText" dxfId="69" priority="8" operator="containsText" text="ERROR">
      <formula>NOT(ISERROR(SEARCH("ERROR",T14)))</formula>
    </cfRule>
  </conditionalFormatting>
  <conditionalFormatting sqref="O12:O18 O23 O29 O31:O35">
    <cfRule type="containsText" dxfId="68" priority="7" operator="containsText" text="ERROR">
      <formula>NOT(ISERROR(SEARCH("ERROR",O12)))</formula>
    </cfRule>
  </conditionalFormatting>
  <conditionalFormatting sqref="O36">
    <cfRule type="containsText" dxfId="67" priority="6" operator="containsText" text="ERROR">
      <formula>NOT(ISERROR(SEARCH("ERROR",O36)))</formula>
    </cfRule>
  </conditionalFormatting>
  <conditionalFormatting sqref="O9">
    <cfRule type="containsText" dxfId="66" priority="4" operator="containsText" text="ERROR">
      <formula>NOT(ISERROR(SEARCH("ERROR",O9)))</formula>
    </cfRule>
  </conditionalFormatting>
  <conditionalFormatting sqref="O19:O22">
    <cfRule type="containsText" dxfId="65" priority="3" operator="containsText" text="ERROR">
      <formula>NOT(ISERROR(SEARCH("ERROR",O19)))</formula>
    </cfRule>
  </conditionalFormatting>
  <conditionalFormatting sqref="O24:O28">
    <cfRule type="containsText" dxfId="64" priority="2" operator="containsText" text="ERROR">
      <formula>NOT(ISERROR(SEARCH("ERROR",O24)))</formula>
    </cfRule>
  </conditionalFormatting>
  <conditionalFormatting sqref="O30">
    <cfRule type="containsText" dxfId="63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M715"/>
  <sheetViews>
    <sheetView showGridLines="0" topLeftCell="A10" zoomScaleNormal="100" workbookViewId="0">
      <selection activeCell="E35" sqref="E35:E36"/>
    </sheetView>
  </sheetViews>
  <sheetFormatPr defaultColWidth="11.54296875" defaultRowHeight="10"/>
  <cols>
    <col min="1" max="1" width="5.7265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2.26953125" style="121" bestFit="1" customWidth="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/>
      <c r="P31" s="48" t="str">
        <f t="shared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7"/>
      <c r="J42" s="221"/>
      <c r="K42" s="221"/>
      <c r="L42" s="221"/>
      <c r="M42" s="221"/>
      <c r="N42" s="144"/>
      <c r="O42" s="88"/>
      <c r="P42" s="128"/>
      <c r="Q42" s="93"/>
    </row>
    <row r="43" spans="1:65">
      <c r="E43" s="88"/>
      <c r="F43" s="128"/>
      <c r="G43" s="177"/>
      <c r="J43" s="221"/>
      <c r="K43" s="221"/>
      <c r="L43" s="221"/>
      <c r="M43" s="221"/>
      <c r="N43" s="144"/>
      <c r="O43" s="88"/>
      <c r="P43" s="128"/>
      <c r="Q43" s="93"/>
    </row>
    <row r="44" spans="1:65">
      <c r="E44" s="88"/>
      <c r="F44" s="128"/>
      <c r="G44" s="177"/>
      <c r="J44" s="221"/>
      <c r="K44" s="221"/>
      <c r="L44" s="221"/>
      <c r="M44" s="221"/>
      <c r="N44" s="144"/>
      <c r="O44" s="88"/>
      <c r="P44" s="128"/>
      <c r="Q44" s="93"/>
    </row>
    <row r="45" spans="1:65">
      <c r="E45" s="88"/>
      <c r="F45" s="128"/>
      <c r="G45" s="177"/>
      <c r="J45" s="221"/>
      <c r="K45" s="221"/>
      <c r="L45" s="221"/>
      <c r="M45" s="221"/>
      <c r="N45" s="144"/>
      <c r="O45" s="88"/>
      <c r="P45" s="128"/>
      <c r="Q45" s="93"/>
    </row>
    <row r="46" spans="1:65">
      <c r="E46" s="88"/>
      <c r="F46" s="128"/>
      <c r="G46" s="136"/>
      <c r="J46" s="221"/>
      <c r="K46" s="221"/>
      <c r="L46" s="221"/>
      <c r="M46" s="221"/>
      <c r="N46" s="144"/>
      <c r="O46" s="88"/>
      <c r="P46" s="128"/>
      <c r="Q46" s="93"/>
    </row>
    <row r="47" spans="1:65">
      <c r="E47" s="88"/>
      <c r="F47" s="128"/>
      <c r="G47" s="93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  <row r="713" spans="5:17">
      <c r="G713" s="121">
        <v>-1350000</v>
      </c>
    </row>
    <row r="714" spans="5:17">
      <c r="G714" s="121">
        <v>-222928846</v>
      </c>
    </row>
    <row r="715" spans="5:17">
      <c r="G715" s="121">
        <v>-562000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62" priority="10" operator="containsText" text="ERROR">
      <formula>NOT(ISERROR(SEARCH("ERROR",F38)))</formula>
    </cfRule>
  </conditionalFormatting>
  <conditionalFormatting sqref="J38">
    <cfRule type="containsText" dxfId="61" priority="9" operator="containsText" text="ERROR">
      <formula>NOT(ISERROR(SEARCH("ERROR",J38)))</formula>
    </cfRule>
  </conditionalFormatting>
  <conditionalFormatting sqref="T14">
    <cfRule type="containsText" dxfId="60" priority="8" operator="containsText" text="ERROR">
      <formula>NOT(ISERROR(SEARCH("ERROR",T14)))</formula>
    </cfRule>
  </conditionalFormatting>
  <conditionalFormatting sqref="O12:O18 O23 O29 O31:O35">
    <cfRule type="containsText" dxfId="59" priority="7" operator="containsText" text="ERROR">
      <formula>NOT(ISERROR(SEARCH("ERROR",O12)))</formula>
    </cfRule>
  </conditionalFormatting>
  <conditionalFormatting sqref="O36">
    <cfRule type="containsText" dxfId="58" priority="6" operator="containsText" text="ERROR">
      <formula>NOT(ISERROR(SEARCH("ERROR",O36)))</formula>
    </cfRule>
  </conditionalFormatting>
  <conditionalFormatting sqref="O9">
    <cfRule type="containsText" dxfId="57" priority="4" operator="containsText" text="ERROR">
      <formula>NOT(ISERROR(SEARCH("ERROR",O9)))</formula>
    </cfRule>
  </conditionalFormatting>
  <conditionalFormatting sqref="O19:O22">
    <cfRule type="containsText" dxfId="56" priority="3" operator="containsText" text="ERROR">
      <formula>NOT(ISERROR(SEARCH("ERROR",O19)))</formula>
    </cfRule>
  </conditionalFormatting>
  <conditionalFormatting sqref="O24:O28">
    <cfRule type="containsText" dxfId="55" priority="2" operator="containsText" text="ERROR">
      <formula>NOT(ISERROR(SEARCH("ERROR",O24)))</formula>
    </cfRule>
  </conditionalFormatting>
  <conditionalFormatting sqref="O30">
    <cfRule type="containsText" dxfId="54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0" zoomScaleNormal="100" workbookViewId="0">
      <selection activeCell="E35" sqref="E35:E36"/>
    </sheetView>
  </sheetViews>
  <sheetFormatPr defaultColWidth="11.54296875" defaultRowHeight="10"/>
  <cols>
    <col min="1" max="1" width="5.5429687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179</v>
      </c>
      <c r="F3" s="121"/>
      <c r="J3" s="17" t="s">
        <v>47</v>
      </c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53" priority="10" operator="containsText" text="ERROR">
      <formula>NOT(ISERROR(SEARCH("ERROR",F38)))</formula>
    </cfRule>
  </conditionalFormatting>
  <conditionalFormatting sqref="J38">
    <cfRule type="containsText" dxfId="52" priority="9" operator="containsText" text="ERROR">
      <formula>NOT(ISERROR(SEARCH("ERROR",J38)))</formula>
    </cfRule>
  </conditionalFormatting>
  <conditionalFormatting sqref="T14">
    <cfRule type="containsText" dxfId="51" priority="8" operator="containsText" text="ERROR">
      <formula>NOT(ISERROR(SEARCH("ERROR",T14)))</formula>
    </cfRule>
  </conditionalFormatting>
  <conditionalFormatting sqref="O12:O18 O23 O29 O31:O35">
    <cfRule type="containsText" dxfId="50" priority="7" operator="containsText" text="ERROR">
      <formula>NOT(ISERROR(SEARCH("ERROR",O12)))</formula>
    </cfRule>
  </conditionalFormatting>
  <conditionalFormatting sqref="O36">
    <cfRule type="containsText" dxfId="49" priority="6" operator="containsText" text="ERROR">
      <formula>NOT(ISERROR(SEARCH("ERROR",O36)))</formula>
    </cfRule>
  </conditionalFormatting>
  <conditionalFormatting sqref="O9">
    <cfRule type="containsText" dxfId="48" priority="4" operator="containsText" text="ERROR">
      <formula>NOT(ISERROR(SEARCH("ERROR",O9)))</formula>
    </cfRule>
  </conditionalFormatting>
  <conditionalFormatting sqref="O19:O22">
    <cfRule type="containsText" dxfId="47" priority="3" operator="containsText" text="ERROR">
      <formula>NOT(ISERROR(SEARCH("ERROR",O19)))</formula>
    </cfRule>
  </conditionalFormatting>
  <conditionalFormatting sqref="O24:O28">
    <cfRule type="containsText" dxfId="46" priority="2" operator="containsText" text="ERROR">
      <formula>NOT(ISERROR(SEARCH("ERROR",O24)))</formula>
    </cfRule>
  </conditionalFormatting>
  <conditionalFormatting sqref="O30">
    <cfRule type="containsText" dxfId="45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B13" zoomScaleNormal="100" workbookViewId="0">
      <selection activeCell="E35" sqref="E35:E36"/>
    </sheetView>
  </sheetViews>
  <sheetFormatPr defaultColWidth="11.54296875" defaultRowHeight="10"/>
  <cols>
    <col min="1" max="1" width="32.26953125" style="117" bestFit="1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I1" s="80"/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180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44" priority="10" operator="containsText" text="ERROR">
      <formula>NOT(ISERROR(SEARCH("ERROR",F38)))</formula>
    </cfRule>
  </conditionalFormatting>
  <conditionalFormatting sqref="J38">
    <cfRule type="containsText" dxfId="43" priority="9" operator="containsText" text="ERROR">
      <formula>NOT(ISERROR(SEARCH("ERROR",J38)))</formula>
    </cfRule>
  </conditionalFormatting>
  <conditionalFormatting sqref="T14">
    <cfRule type="containsText" dxfId="42" priority="8" operator="containsText" text="ERROR">
      <formula>NOT(ISERROR(SEARCH("ERROR",T14)))</formula>
    </cfRule>
  </conditionalFormatting>
  <conditionalFormatting sqref="O12:O18 O23 O29 O31:O35">
    <cfRule type="containsText" dxfId="41" priority="7" operator="containsText" text="ERROR">
      <formula>NOT(ISERROR(SEARCH("ERROR",O12)))</formula>
    </cfRule>
  </conditionalFormatting>
  <conditionalFormatting sqref="O36">
    <cfRule type="containsText" dxfId="40" priority="6" operator="containsText" text="ERROR">
      <formula>NOT(ISERROR(SEARCH("ERROR",O36)))</formula>
    </cfRule>
  </conditionalFormatting>
  <conditionalFormatting sqref="O9">
    <cfRule type="containsText" dxfId="39" priority="4" operator="containsText" text="ERROR">
      <formula>NOT(ISERROR(SEARCH("ERROR",O9)))</formula>
    </cfRule>
  </conditionalFormatting>
  <conditionalFormatting sqref="O19:O22">
    <cfRule type="containsText" dxfId="38" priority="3" operator="containsText" text="ERROR">
      <formula>NOT(ISERROR(SEARCH("ERROR",O19)))</formula>
    </cfRule>
  </conditionalFormatting>
  <conditionalFormatting sqref="O24:O28">
    <cfRule type="containsText" dxfId="37" priority="2" operator="containsText" text="ERROR">
      <formula>NOT(ISERROR(SEARCH("ERROR",O24)))</formula>
    </cfRule>
  </conditionalFormatting>
  <conditionalFormatting sqref="O30">
    <cfRule type="containsText" dxfId="36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A12" zoomScaleNormal="100" workbookViewId="0">
      <selection activeCell="E35" sqref="E35:E36"/>
    </sheetView>
  </sheetViews>
  <sheetFormatPr defaultColWidth="11.54296875" defaultRowHeight="10"/>
  <cols>
    <col min="1" max="1" width="4.269531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181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2" customHeight="1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63">
        <f>+F37-G711</f>
        <v>0</v>
      </c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35" priority="10" operator="containsText" text="ERROR">
      <formula>NOT(ISERROR(SEARCH("ERROR",F38)))</formula>
    </cfRule>
  </conditionalFormatting>
  <conditionalFormatting sqref="J38">
    <cfRule type="containsText" dxfId="34" priority="9" operator="containsText" text="ERROR">
      <formula>NOT(ISERROR(SEARCH("ERROR",J38)))</formula>
    </cfRule>
  </conditionalFormatting>
  <conditionalFormatting sqref="T14">
    <cfRule type="containsText" dxfId="33" priority="8" operator="containsText" text="ERROR">
      <formula>NOT(ISERROR(SEARCH("ERROR",T14)))</formula>
    </cfRule>
  </conditionalFormatting>
  <conditionalFormatting sqref="O12:O18 O23 O29 O31:O35">
    <cfRule type="containsText" dxfId="32" priority="7" operator="containsText" text="ERROR">
      <formula>NOT(ISERROR(SEARCH("ERROR",O12)))</formula>
    </cfRule>
  </conditionalFormatting>
  <conditionalFormatting sqref="O36">
    <cfRule type="containsText" dxfId="31" priority="6" operator="containsText" text="ERROR">
      <formula>NOT(ISERROR(SEARCH("ERROR",O36)))</formula>
    </cfRule>
  </conditionalFormatting>
  <conditionalFormatting sqref="O9">
    <cfRule type="containsText" dxfId="30" priority="4" operator="containsText" text="ERROR">
      <formula>NOT(ISERROR(SEARCH("ERROR",O9)))</formula>
    </cfRule>
  </conditionalFormatting>
  <conditionalFormatting sqref="O19:O22">
    <cfRule type="containsText" dxfId="29" priority="3" operator="containsText" text="ERROR">
      <formula>NOT(ISERROR(SEARCH("ERROR",O19)))</formula>
    </cfRule>
  </conditionalFormatting>
  <conditionalFormatting sqref="O24:O28">
    <cfRule type="containsText" dxfId="28" priority="2" operator="containsText" text="ERROR">
      <formula>NOT(ISERROR(SEARCH("ERROR",O24)))</formula>
    </cfRule>
  </conditionalFormatting>
  <conditionalFormatting sqref="O30">
    <cfRule type="containsText" dxfId="27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M711"/>
  <sheetViews>
    <sheetView showGridLines="0" topLeftCell="A13" zoomScaleNormal="100" workbookViewId="0">
      <selection activeCell="E35" sqref="E35:E36"/>
    </sheetView>
  </sheetViews>
  <sheetFormatPr defaultColWidth="11.54296875" defaultRowHeight="10"/>
  <cols>
    <col min="1" max="1" width="6.7265625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131"/>
      <c r="F42" s="132"/>
      <c r="G42" s="176"/>
      <c r="J42" s="221"/>
      <c r="K42" s="221"/>
      <c r="L42" s="221"/>
      <c r="M42" s="221"/>
      <c r="N42" s="144"/>
      <c r="O42" s="131"/>
      <c r="P42" s="132"/>
      <c r="Q42" s="93"/>
    </row>
    <row r="43" spans="1:65">
      <c r="E43" s="131"/>
      <c r="F43" s="132"/>
      <c r="G43" s="176"/>
      <c r="J43" s="221"/>
      <c r="K43" s="221"/>
      <c r="L43" s="221"/>
      <c r="M43" s="221"/>
      <c r="N43" s="144"/>
      <c r="O43" s="131"/>
      <c r="P43" s="132"/>
      <c r="Q43" s="93"/>
    </row>
    <row r="44" spans="1:65">
      <c r="E44" s="131"/>
      <c r="F44" s="132"/>
      <c r="G44" s="176"/>
      <c r="J44" s="221"/>
      <c r="K44" s="221"/>
      <c r="L44" s="221"/>
      <c r="M44" s="221"/>
      <c r="N44" s="144"/>
      <c r="O44" s="131"/>
      <c r="P44" s="132"/>
      <c r="Q44" s="93"/>
    </row>
    <row r="45" spans="1:65">
      <c r="E45" s="131"/>
      <c r="F45" s="132"/>
      <c r="G45" s="176"/>
      <c r="J45" s="221"/>
      <c r="K45" s="221"/>
      <c r="L45" s="221"/>
      <c r="M45" s="221"/>
      <c r="N45" s="144"/>
      <c r="O45" s="131"/>
      <c r="P45" s="132"/>
      <c r="Q45" s="93"/>
    </row>
    <row r="46" spans="1:65">
      <c r="E46" s="131"/>
      <c r="F46" s="132"/>
      <c r="G46" s="93"/>
      <c r="J46" s="221"/>
      <c r="K46" s="221"/>
      <c r="L46" s="221"/>
      <c r="M46" s="221"/>
      <c r="N46" s="144"/>
      <c r="O46" s="131"/>
      <c r="P46" s="132"/>
      <c r="Q46" s="93"/>
    </row>
    <row r="47" spans="1:65">
      <c r="E47" s="131"/>
      <c r="F47" s="132"/>
      <c r="G47" s="93"/>
      <c r="J47" s="221"/>
      <c r="K47" s="221"/>
      <c r="L47" s="221"/>
      <c r="M47" s="221"/>
      <c r="N47" s="144"/>
      <c r="O47" s="131"/>
      <c r="P47" s="132"/>
      <c r="Q47" s="93"/>
    </row>
    <row r="48" spans="1:65">
      <c r="E48" s="131"/>
      <c r="F48" s="132"/>
      <c r="G48" s="93"/>
      <c r="J48" s="221"/>
      <c r="K48" s="221"/>
      <c r="L48" s="221"/>
      <c r="M48" s="221"/>
      <c r="N48" s="144"/>
      <c r="O48" s="131"/>
      <c r="P48" s="132"/>
      <c r="Q48" s="93"/>
    </row>
    <row r="49" spans="5:17">
      <c r="E49" s="131"/>
      <c r="F49" s="132"/>
      <c r="G49" s="93"/>
      <c r="J49" s="221"/>
      <c r="K49" s="221"/>
      <c r="L49" s="221"/>
      <c r="M49" s="221"/>
      <c r="N49" s="144"/>
      <c r="O49" s="131"/>
      <c r="P49" s="132"/>
      <c r="Q49" s="93"/>
    </row>
    <row r="50" spans="5:17">
      <c r="E50" s="131"/>
      <c r="F50" s="132"/>
      <c r="G50" s="93"/>
      <c r="J50" s="221"/>
      <c r="K50" s="221"/>
      <c r="L50" s="221"/>
      <c r="M50" s="221"/>
      <c r="N50" s="144"/>
      <c r="O50" s="131"/>
      <c r="P50" s="132"/>
      <c r="Q50" s="93"/>
    </row>
    <row r="51" spans="5:17">
      <c r="E51" s="131"/>
      <c r="F51" s="132"/>
      <c r="G51" s="93"/>
      <c r="J51" s="221"/>
      <c r="K51" s="221"/>
      <c r="L51" s="221"/>
      <c r="M51" s="221"/>
      <c r="N51" s="144"/>
      <c r="O51" s="131"/>
      <c r="P51" s="132"/>
      <c r="Q51" s="93"/>
    </row>
    <row r="52" spans="5:17">
      <c r="E52" s="131"/>
      <c r="F52" s="132"/>
      <c r="G52" s="93"/>
      <c r="J52" s="221"/>
      <c r="K52" s="221"/>
      <c r="L52" s="221"/>
      <c r="M52" s="221"/>
      <c r="N52" s="144"/>
      <c r="O52" s="131"/>
      <c r="P52" s="132"/>
      <c r="Q52" s="93"/>
    </row>
    <row r="53" spans="5:17">
      <c r="E53" s="131"/>
      <c r="F53" s="132"/>
      <c r="G53" s="93"/>
      <c r="J53" s="221"/>
      <c r="K53" s="221"/>
      <c r="L53" s="221"/>
      <c r="M53" s="221"/>
      <c r="N53" s="144"/>
      <c r="O53" s="131"/>
      <c r="P53" s="132"/>
      <c r="Q53" s="93"/>
    </row>
    <row r="54" spans="5:17">
      <c r="E54" s="131"/>
      <c r="F54" s="132"/>
      <c r="G54" s="93"/>
      <c r="J54" s="221"/>
      <c r="K54" s="221"/>
      <c r="L54" s="221"/>
      <c r="M54" s="221"/>
      <c r="N54" s="144"/>
      <c r="O54" s="131"/>
      <c r="P54" s="132"/>
      <c r="Q54" s="93"/>
    </row>
    <row r="55" spans="5:17">
      <c r="E55" s="131"/>
      <c r="F55" s="132"/>
      <c r="G55" s="93"/>
      <c r="J55" s="221"/>
      <c r="K55" s="221"/>
      <c r="L55" s="221"/>
      <c r="M55" s="221"/>
      <c r="N55" s="144"/>
      <c r="O55" s="131"/>
      <c r="P55" s="132"/>
      <c r="Q55" s="93"/>
    </row>
    <row r="56" spans="5:17">
      <c r="E56" s="131"/>
      <c r="F56" s="132"/>
      <c r="G56" s="93"/>
      <c r="J56" s="221"/>
      <c r="K56" s="221"/>
      <c r="L56" s="221"/>
      <c r="M56" s="221"/>
      <c r="N56" s="144"/>
      <c r="O56" s="131"/>
      <c r="P56" s="132"/>
      <c r="Q56" s="93"/>
    </row>
    <row r="57" spans="5:17">
      <c r="E57" s="131"/>
      <c r="F57" s="132"/>
      <c r="G57" s="93"/>
      <c r="J57" s="221"/>
      <c r="K57" s="221"/>
      <c r="L57" s="221"/>
      <c r="M57" s="221"/>
      <c r="N57" s="144"/>
      <c r="O57" s="131"/>
      <c r="P57" s="132"/>
      <c r="Q57" s="93"/>
    </row>
    <row r="58" spans="5:17">
      <c r="E58" s="131"/>
      <c r="F58" s="132"/>
      <c r="G58" s="93"/>
      <c r="J58" s="221"/>
      <c r="K58" s="221"/>
      <c r="L58" s="221"/>
      <c r="M58" s="221"/>
      <c r="N58" s="144"/>
      <c r="O58" s="131"/>
      <c r="P58" s="132"/>
      <c r="Q58" s="93"/>
    </row>
    <row r="59" spans="5:17">
      <c r="E59" s="131"/>
      <c r="F59" s="132"/>
      <c r="G59" s="135"/>
      <c r="J59" s="221"/>
      <c r="K59" s="221"/>
      <c r="L59" s="221"/>
      <c r="M59" s="221"/>
      <c r="N59" s="144"/>
      <c r="O59" s="131"/>
      <c r="P59" s="132"/>
      <c r="Q59" s="135"/>
    </row>
    <row r="60" spans="5:17">
      <c r="E60" s="131"/>
      <c r="F60" s="132"/>
      <c r="G60" s="93"/>
      <c r="J60" s="221"/>
      <c r="K60" s="221"/>
      <c r="L60" s="221"/>
      <c r="M60" s="221"/>
      <c r="N60" s="144"/>
      <c r="O60" s="131"/>
      <c r="P60" s="132"/>
      <c r="Q60" s="93"/>
    </row>
    <row r="61" spans="5:17">
      <c r="E61" s="131"/>
      <c r="F61" s="132"/>
      <c r="G61" s="93"/>
      <c r="J61" s="221"/>
      <c r="K61" s="221"/>
      <c r="L61" s="221"/>
      <c r="M61" s="221"/>
      <c r="N61" s="144"/>
      <c r="O61" s="131"/>
      <c r="P61" s="132"/>
      <c r="Q61" s="93"/>
    </row>
    <row r="62" spans="5:17">
      <c r="E62" s="131"/>
      <c r="F62" s="132"/>
      <c r="G62" s="93"/>
      <c r="J62" s="191"/>
      <c r="K62" s="191"/>
      <c r="L62" s="191"/>
      <c r="M62" s="191"/>
      <c r="N62" s="144"/>
      <c r="O62" s="131"/>
      <c r="P62" s="132"/>
      <c r="Q62" s="93"/>
    </row>
    <row r="63" spans="5:17">
      <c r="E63" s="131"/>
      <c r="F63" s="132"/>
      <c r="G63" s="93"/>
      <c r="J63" s="191"/>
      <c r="K63" s="191"/>
      <c r="L63" s="191"/>
      <c r="M63" s="191"/>
      <c r="N63" s="144"/>
      <c r="O63" s="131"/>
      <c r="P63" s="132"/>
      <c r="Q63" s="93"/>
    </row>
    <row r="64" spans="5:17">
      <c r="E64" s="131"/>
      <c r="F64" s="132"/>
      <c r="G64" s="93"/>
      <c r="J64" s="191"/>
      <c r="K64" s="191"/>
      <c r="L64" s="191"/>
      <c r="M64" s="191"/>
      <c r="N64" s="144"/>
      <c r="O64" s="131"/>
      <c r="P64" s="132"/>
      <c r="Q64" s="93"/>
    </row>
    <row r="65" spans="5:17">
      <c r="E65" s="131"/>
      <c r="F65" s="132"/>
      <c r="G65" s="93"/>
      <c r="J65" s="191"/>
      <c r="K65" s="191"/>
      <c r="L65" s="191"/>
      <c r="M65" s="191"/>
      <c r="N65" s="144"/>
      <c r="O65" s="131"/>
      <c r="P65" s="132"/>
      <c r="Q65" s="93"/>
    </row>
    <row r="66" spans="5:17">
      <c r="E66" s="131"/>
      <c r="F66" s="132"/>
      <c r="G66" s="93"/>
      <c r="J66" s="221"/>
      <c r="K66" s="221"/>
      <c r="L66" s="221"/>
      <c r="M66" s="221"/>
      <c r="N66" s="144"/>
      <c r="O66" s="131"/>
      <c r="P66" s="132"/>
      <c r="Q66" s="93"/>
    </row>
    <row r="67" spans="5:17">
      <c r="E67" s="131"/>
      <c r="F67" s="132"/>
      <c r="G67" s="93"/>
      <c r="J67" s="221"/>
      <c r="K67" s="221"/>
      <c r="L67" s="221"/>
      <c r="M67" s="221"/>
      <c r="N67" s="144"/>
      <c r="O67" s="131"/>
      <c r="P67" s="132"/>
      <c r="Q67" s="93"/>
    </row>
    <row r="68" spans="5:17">
      <c r="E68" s="131"/>
      <c r="F68" s="132"/>
      <c r="G68" s="93"/>
      <c r="J68" s="221"/>
      <c r="K68" s="221"/>
      <c r="L68" s="221"/>
      <c r="M68" s="221"/>
      <c r="N68" s="144"/>
      <c r="O68" s="131"/>
      <c r="P68" s="132"/>
      <c r="Q68" s="93"/>
    </row>
    <row r="69" spans="5:17">
      <c r="E69" s="131"/>
      <c r="F69" s="132"/>
      <c r="G69" s="93"/>
      <c r="J69" s="221"/>
      <c r="K69" s="221"/>
      <c r="L69" s="221"/>
      <c r="M69" s="221"/>
      <c r="N69" s="144"/>
      <c r="O69" s="131"/>
      <c r="P69" s="132"/>
      <c r="Q69" s="93"/>
    </row>
    <row r="70" spans="5:17">
      <c r="E70" s="131"/>
      <c r="F70" s="132"/>
      <c r="G70" s="93"/>
      <c r="J70" s="221"/>
      <c r="K70" s="221"/>
      <c r="L70" s="221"/>
      <c r="M70" s="221"/>
      <c r="N70" s="144"/>
      <c r="O70" s="131"/>
      <c r="P70" s="132"/>
      <c r="Q70" s="93"/>
    </row>
    <row r="71" spans="5:17">
      <c r="E71" s="131"/>
      <c r="F71" s="132"/>
      <c r="G71" s="93"/>
      <c r="J71" s="221"/>
      <c r="K71" s="221"/>
      <c r="L71" s="221"/>
      <c r="M71" s="221"/>
      <c r="N71" s="144"/>
      <c r="O71" s="131"/>
      <c r="P71" s="132"/>
      <c r="Q71" s="93"/>
    </row>
    <row r="72" spans="5:17">
      <c r="E72" s="131"/>
      <c r="F72" s="132"/>
      <c r="G72" s="93"/>
      <c r="J72" s="221"/>
      <c r="K72" s="221"/>
      <c r="L72" s="221"/>
      <c r="M72" s="221"/>
      <c r="N72" s="144"/>
      <c r="O72" s="131"/>
      <c r="P72" s="132"/>
      <c r="Q72" s="93"/>
    </row>
    <row r="73" spans="5:17">
      <c r="E73" s="131"/>
      <c r="F73" s="132"/>
      <c r="G73" s="93"/>
      <c r="J73" s="221"/>
      <c r="K73" s="221"/>
      <c r="L73" s="221"/>
      <c r="M73" s="221"/>
      <c r="N73" s="144"/>
      <c r="O73" s="131"/>
      <c r="P73" s="132"/>
      <c r="Q73" s="93"/>
    </row>
    <row r="74" spans="5:17">
      <c r="E74" s="131"/>
      <c r="F74" s="132"/>
      <c r="G74" s="93"/>
      <c r="J74" s="221"/>
      <c r="K74" s="221"/>
      <c r="L74" s="221"/>
      <c r="M74" s="221"/>
      <c r="N74" s="144"/>
      <c r="O74" s="131"/>
      <c r="P74" s="132"/>
      <c r="Q74" s="93"/>
    </row>
    <row r="75" spans="5:17">
      <c r="E75" s="131"/>
      <c r="F75" s="132"/>
      <c r="G75" s="93"/>
      <c r="J75" s="221"/>
      <c r="K75" s="221"/>
      <c r="L75" s="221"/>
      <c r="M75" s="221"/>
      <c r="N75" s="144"/>
      <c r="O75" s="131"/>
      <c r="P75" s="132"/>
      <c r="Q75" s="93"/>
    </row>
    <row r="76" spans="5:17">
      <c r="E76" s="131"/>
      <c r="F76" s="132"/>
      <c r="G76" s="93"/>
      <c r="J76" s="221"/>
      <c r="K76" s="221"/>
      <c r="L76" s="221"/>
      <c r="M76" s="221"/>
      <c r="N76" s="144"/>
      <c r="O76" s="131"/>
      <c r="P76" s="132"/>
      <c r="Q76" s="93"/>
    </row>
    <row r="77" spans="5:17">
      <c r="E77" s="131"/>
      <c r="F77" s="132"/>
      <c r="G77" s="93"/>
      <c r="J77" s="221"/>
      <c r="K77" s="221"/>
      <c r="L77" s="221"/>
      <c r="M77" s="221"/>
      <c r="N77" s="144"/>
      <c r="O77" s="131"/>
      <c r="P77" s="132"/>
      <c r="Q77" s="93"/>
    </row>
    <row r="78" spans="5:17">
      <c r="E78" s="131"/>
      <c r="F78" s="132"/>
      <c r="G78" s="93"/>
      <c r="J78" s="221"/>
      <c r="K78" s="221"/>
      <c r="L78" s="221"/>
      <c r="M78" s="221"/>
      <c r="N78" s="144"/>
      <c r="O78" s="131"/>
      <c r="P78" s="132"/>
      <c r="Q78" s="93"/>
    </row>
    <row r="79" spans="5:17">
      <c r="E79" s="131"/>
      <c r="F79" s="132"/>
      <c r="G79" s="93"/>
      <c r="J79" s="221"/>
      <c r="K79" s="221"/>
      <c r="L79" s="221"/>
      <c r="M79" s="221"/>
      <c r="N79" s="144"/>
      <c r="O79" s="131"/>
      <c r="P79" s="132"/>
      <c r="Q79" s="93"/>
    </row>
    <row r="80" spans="5:17">
      <c r="E80" s="131"/>
      <c r="F80" s="132"/>
      <c r="G80" s="93"/>
      <c r="J80" s="221"/>
      <c r="K80" s="221"/>
      <c r="L80" s="221"/>
      <c r="M80" s="221"/>
      <c r="N80" s="144"/>
      <c r="O80" s="131"/>
      <c r="P80" s="132"/>
      <c r="Q80" s="93"/>
    </row>
    <row r="81" spans="5:17">
      <c r="E81" s="131"/>
      <c r="F81" s="132"/>
      <c r="G81" s="93"/>
      <c r="J81" s="221"/>
      <c r="K81" s="221"/>
      <c r="L81" s="221"/>
      <c r="M81" s="221"/>
      <c r="N81" s="144"/>
      <c r="O81" s="131"/>
      <c r="P81" s="132"/>
      <c r="Q81" s="93"/>
    </row>
    <row r="82" spans="5:17">
      <c r="E82" s="131"/>
      <c r="F82" s="132"/>
      <c r="G82" s="93"/>
      <c r="J82" s="221"/>
      <c r="K82" s="221"/>
      <c r="L82" s="221"/>
      <c r="M82" s="221"/>
      <c r="N82" s="144"/>
      <c r="O82" s="131"/>
      <c r="P82" s="132"/>
      <c r="Q82" s="93"/>
    </row>
    <row r="83" spans="5:17">
      <c r="E83" s="131"/>
      <c r="F83" s="132"/>
      <c r="G83" s="93"/>
      <c r="J83" s="221"/>
      <c r="K83" s="221"/>
      <c r="L83" s="221"/>
      <c r="M83" s="221"/>
      <c r="N83" s="144"/>
      <c r="O83" s="131"/>
      <c r="P83" s="132"/>
      <c r="Q83" s="93"/>
    </row>
    <row r="84" spans="5:17">
      <c r="E84" s="131"/>
      <c r="F84" s="132"/>
      <c r="G84" s="93"/>
      <c r="J84" s="221"/>
      <c r="K84" s="221"/>
      <c r="L84" s="221"/>
      <c r="M84" s="221"/>
      <c r="N84" s="144"/>
      <c r="O84" s="131"/>
      <c r="P84" s="132"/>
      <c r="Q84" s="93"/>
    </row>
    <row r="85" spans="5:17">
      <c r="E85" s="131"/>
      <c r="F85" s="132"/>
      <c r="G85" s="93"/>
      <c r="J85" s="221"/>
      <c r="K85" s="221"/>
      <c r="L85" s="221"/>
      <c r="M85" s="221"/>
      <c r="N85" s="144"/>
      <c r="O85" s="131"/>
      <c r="P85" s="132"/>
      <c r="Q85" s="93"/>
    </row>
    <row r="86" spans="5:17">
      <c r="E86" s="88"/>
      <c r="F86" s="128"/>
      <c r="G86" s="56"/>
      <c r="J86" s="191"/>
      <c r="K86" s="191"/>
      <c r="L86" s="191"/>
      <c r="M86" s="191"/>
      <c r="N86" s="144"/>
      <c r="O86" s="131"/>
      <c r="P86" s="132"/>
      <c r="Q86" s="93"/>
    </row>
    <row r="87" spans="5:17">
      <c r="E87" s="88"/>
      <c r="F87" s="128"/>
      <c r="G87" s="56"/>
      <c r="J87" s="191"/>
      <c r="K87" s="191"/>
      <c r="L87" s="191"/>
      <c r="M87" s="191"/>
      <c r="N87" s="144"/>
      <c r="O87" s="131"/>
      <c r="P87" s="132"/>
      <c r="Q87" s="93"/>
    </row>
    <row r="88" spans="5:17">
      <c r="E88" s="88"/>
      <c r="F88" s="128"/>
      <c r="G88" s="56"/>
      <c r="J88" s="191"/>
      <c r="K88" s="191"/>
      <c r="L88" s="191"/>
      <c r="M88" s="191"/>
      <c r="N88" s="144"/>
      <c r="O88" s="131"/>
      <c r="P88" s="132"/>
      <c r="Q88" s="93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2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J706:M706"/>
    <mergeCell ref="J707:M707"/>
    <mergeCell ref="J708:M708"/>
    <mergeCell ref="J709:M709"/>
    <mergeCell ref="B11:C11"/>
    <mergeCell ref="B23:C23"/>
    <mergeCell ref="J700:M700"/>
    <mergeCell ref="J701:M701"/>
    <mergeCell ref="J702:M702"/>
    <mergeCell ref="J703:M703"/>
    <mergeCell ref="J704:M704"/>
    <mergeCell ref="J705:M705"/>
    <mergeCell ref="J694:M694"/>
    <mergeCell ref="J695:M695"/>
    <mergeCell ref="J696:M696"/>
    <mergeCell ref="J697:M697"/>
    <mergeCell ref="J698:M698"/>
    <mergeCell ref="J699:M699"/>
    <mergeCell ref="J688:M688"/>
    <mergeCell ref="J689:M689"/>
    <mergeCell ref="J690:M690"/>
    <mergeCell ref="J691:M691"/>
    <mergeCell ref="J692:M692"/>
    <mergeCell ref="J693:M693"/>
    <mergeCell ref="J682:M682"/>
    <mergeCell ref="J683:M683"/>
    <mergeCell ref="J684:M684"/>
    <mergeCell ref="J685:M685"/>
    <mergeCell ref="J686:M686"/>
    <mergeCell ref="J687:M687"/>
    <mergeCell ref="J676:M676"/>
    <mergeCell ref="J677:M677"/>
    <mergeCell ref="J678:M678"/>
    <mergeCell ref="J679:M679"/>
    <mergeCell ref="J680:M680"/>
    <mergeCell ref="J681:M681"/>
    <mergeCell ref="J670:M670"/>
    <mergeCell ref="J671:M671"/>
    <mergeCell ref="J672:M672"/>
    <mergeCell ref="J673:M673"/>
    <mergeCell ref="J674:M674"/>
    <mergeCell ref="J675:M675"/>
    <mergeCell ref="J664:M664"/>
    <mergeCell ref="J665:M665"/>
    <mergeCell ref="J666:M666"/>
    <mergeCell ref="J667:M667"/>
    <mergeCell ref="J668:M668"/>
    <mergeCell ref="J669:M669"/>
    <mergeCell ref="J658:M658"/>
    <mergeCell ref="J659:M659"/>
    <mergeCell ref="J660:M660"/>
    <mergeCell ref="J661:M661"/>
    <mergeCell ref="J662:M662"/>
    <mergeCell ref="J663:M663"/>
    <mergeCell ref="J652:M652"/>
    <mergeCell ref="J653:M653"/>
    <mergeCell ref="J654:M654"/>
    <mergeCell ref="J655:M655"/>
    <mergeCell ref="J656:M656"/>
    <mergeCell ref="J657:M657"/>
    <mergeCell ref="J646:M646"/>
    <mergeCell ref="J647:M647"/>
    <mergeCell ref="J648:M648"/>
    <mergeCell ref="J649:M649"/>
    <mergeCell ref="J650:M650"/>
    <mergeCell ref="J651:M651"/>
    <mergeCell ref="J640:M640"/>
    <mergeCell ref="J641:M641"/>
    <mergeCell ref="J642:M642"/>
    <mergeCell ref="J643:M643"/>
    <mergeCell ref="J644:M644"/>
    <mergeCell ref="J645:M645"/>
    <mergeCell ref="J634:M634"/>
    <mergeCell ref="J635:M635"/>
    <mergeCell ref="J636:M636"/>
    <mergeCell ref="J637:M637"/>
    <mergeCell ref="J638:M638"/>
    <mergeCell ref="J639:M639"/>
    <mergeCell ref="J628:M628"/>
    <mergeCell ref="J629:M629"/>
    <mergeCell ref="J630:M630"/>
    <mergeCell ref="J631:M631"/>
    <mergeCell ref="J632:M632"/>
    <mergeCell ref="J633:M633"/>
    <mergeCell ref="J622:M622"/>
    <mergeCell ref="J623:M623"/>
    <mergeCell ref="J624:M624"/>
    <mergeCell ref="J625:M625"/>
    <mergeCell ref="J626:M626"/>
    <mergeCell ref="J627:M627"/>
    <mergeCell ref="J616:M616"/>
    <mergeCell ref="J617:M617"/>
    <mergeCell ref="J618:M618"/>
    <mergeCell ref="J619:M619"/>
    <mergeCell ref="J620:M620"/>
    <mergeCell ref="J621:M621"/>
    <mergeCell ref="J610:M610"/>
    <mergeCell ref="J611:M611"/>
    <mergeCell ref="J612:M612"/>
    <mergeCell ref="J613:M613"/>
    <mergeCell ref="J614:M614"/>
    <mergeCell ref="J615:M615"/>
    <mergeCell ref="J604:M604"/>
    <mergeCell ref="J605:M605"/>
    <mergeCell ref="J606:M606"/>
    <mergeCell ref="J607:M607"/>
    <mergeCell ref="J608:M608"/>
    <mergeCell ref="J609:M609"/>
    <mergeCell ref="J598:M598"/>
    <mergeCell ref="J599:M599"/>
    <mergeCell ref="J600:M600"/>
    <mergeCell ref="J601:M601"/>
    <mergeCell ref="J602:M602"/>
    <mergeCell ref="J603:M603"/>
    <mergeCell ref="J592:M592"/>
    <mergeCell ref="J593:M593"/>
    <mergeCell ref="J594:M594"/>
    <mergeCell ref="J595:M595"/>
    <mergeCell ref="J596:M596"/>
    <mergeCell ref="J597:M597"/>
    <mergeCell ref="J586:M586"/>
    <mergeCell ref="J587:M587"/>
    <mergeCell ref="J588:M588"/>
    <mergeCell ref="J589:M589"/>
    <mergeCell ref="J590:M590"/>
    <mergeCell ref="J591:M591"/>
    <mergeCell ref="J580:M580"/>
    <mergeCell ref="J581:M581"/>
    <mergeCell ref="J582:M582"/>
    <mergeCell ref="J583:M583"/>
    <mergeCell ref="J584:M584"/>
    <mergeCell ref="J585:M585"/>
    <mergeCell ref="J574:M574"/>
    <mergeCell ref="J575:M575"/>
    <mergeCell ref="J576:M576"/>
    <mergeCell ref="J577:M577"/>
    <mergeCell ref="J578:M578"/>
    <mergeCell ref="J579:M579"/>
    <mergeCell ref="J568:M568"/>
    <mergeCell ref="J569:M569"/>
    <mergeCell ref="J570:M570"/>
    <mergeCell ref="J571:M571"/>
    <mergeCell ref="J572:M572"/>
    <mergeCell ref="J573:M573"/>
    <mergeCell ref="J562:M562"/>
    <mergeCell ref="J563:M563"/>
    <mergeCell ref="J564:M564"/>
    <mergeCell ref="J565:M565"/>
    <mergeCell ref="J566:M566"/>
    <mergeCell ref="J567:M567"/>
    <mergeCell ref="J556:M556"/>
    <mergeCell ref="J557:M557"/>
    <mergeCell ref="J558:M558"/>
    <mergeCell ref="J559:M559"/>
    <mergeCell ref="J560:M560"/>
    <mergeCell ref="J561:M561"/>
    <mergeCell ref="J550:M550"/>
    <mergeCell ref="J551:M551"/>
    <mergeCell ref="J552:M552"/>
    <mergeCell ref="J553:M553"/>
    <mergeCell ref="J554:M554"/>
    <mergeCell ref="J555:M555"/>
    <mergeCell ref="J544:M544"/>
    <mergeCell ref="J545:M545"/>
    <mergeCell ref="J546:M546"/>
    <mergeCell ref="J547:M547"/>
    <mergeCell ref="J548:M548"/>
    <mergeCell ref="J549:M549"/>
    <mergeCell ref="J538:M538"/>
    <mergeCell ref="J539:M539"/>
    <mergeCell ref="J540:M540"/>
    <mergeCell ref="J541:M541"/>
    <mergeCell ref="J542:M542"/>
    <mergeCell ref="J543:M543"/>
    <mergeCell ref="J532:M532"/>
    <mergeCell ref="J533:M533"/>
    <mergeCell ref="J534:M534"/>
    <mergeCell ref="J535:M535"/>
    <mergeCell ref="J536:M536"/>
    <mergeCell ref="J537:M537"/>
    <mergeCell ref="J526:M526"/>
    <mergeCell ref="J527:M527"/>
    <mergeCell ref="J528:M528"/>
    <mergeCell ref="J529:M529"/>
    <mergeCell ref="J530:M530"/>
    <mergeCell ref="J531:M531"/>
    <mergeCell ref="J520:M520"/>
    <mergeCell ref="J521:M521"/>
    <mergeCell ref="J522:M522"/>
    <mergeCell ref="J523:M523"/>
    <mergeCell ref="J524:M524"/>
    <mergeCell ref="J525:M525"/>
    <mergeCell ref="J514:M514"/>
    <mergeCell ref="J515:M515"/>
    <mergeCell ref="J516:M516"/>
    <mergeCell ref="J517:M517"/>
    <mergeCell ref="J518:M518"/>
    <mergeCell ref="J519:M519"/>
    <mergeCell ref="J508:M508"/>
    <mergeCell ref="J509:M509"/>
    <mergeCell ref="J510:M510"/>
    <mergeCell ref="J511:M511"/>
    <mergeCell ref="J512:M512"/>
    <mergeCell ref="J513:M513"/>
    <mergeCell ref="J502:M502"/>
    <mergeCell ref="J503:M503"/>
    <mergeCell ref="J504:M504"/>
    <mergeCell ref="J505:M505"/>
    <mergeCell ref="J506:M506"/>
    <mergeCell ref="J507:M507"/>
    <mergeCell ref="J496:M496"/>
    <mergeCell ref="J497:M497"/>
    <mergeCell ref="J498:M498"/>
    <mergeCell ref="J499:M499"/>
    <mergeCell ref="J500:M500"/>
    <mergeCell ref="J501:M501"/>
    <mergeCell ref="J490:M490"/>
    <mergeCell ref="J491:M491"/>
    <mergeCell ref="J492:M492"/>
    <mergeCell ref="J493:M493"/>
    <mergeCell ref="J494:M494"/>
    <mergeCell ref="J495:M495"/>
    <mergeCell ref="J484:M484"/>
    <mergeCell ref="J485:M485"/>
    <mergeCell ref="J486:M486"/>
    <mergeCell ref="J487:M487"/>
    <mergeCell ref="J488:M488"/>
    <mergeCell ref="J489:M489"/>
    <mergeCell ref="J478:M478"/>
    <mergeCell ref="J479:M479"/>
    <mergeCell ref="J480:M480"/>
    <mergeCell ref="J481:M481"/>
    <mergeCell ref="J482:M482"/>
    <mergeCell ref="J483:M483"/>
    <mergeCell ref="J472:M472"/>
    <mergeCell ref="J473:M473"/>
    <mergeCell ref="J474:M474"/>
    <mergeCell ref="J475:M475"/>
    <mergeCell ref="J476:M476"/>
    <mergeCell ref="J477:M477"/>
    <mergeCell ref="J466:M466"/>
    <mergeCell ref="J467:M467"/>
    <mergeCell ref="J468:M468"/>
    <mergeCell ref="J469:M469"/>
    <mergeCell ref="J470:M470"/>
    <mergeCell ref="J471:M471"/>
    <mergeCell ref="J460:M460"/>
    <mergeCell ref="J461:M461"/>
    <mergeCell ref="J462:M462"/>
    <mergeCell ref="J463:M463"/>
    <mergeCell ref="J464:M464"/>
    <mergeCell ref="J465:M465"/>
    <mergeCell ref="J454:M454"/>
    <mergeCell ref="J455:M455"/>
    <mergeCell ref="J456:M456"/>
    <mergeCell ref="J457:M457"/>
    <mergeCell ref="J458:M458"/>
    <mergeCell ref="J459:M459"/>
    <mergeCell ref="J448:M448"/>
    <mergeCell ref="J449:M449"/>
    <mergeCell ref="J450:M450"/>
    <mergeCell ref="J451:M451"/>
    <mergeCell ref="J452:M452"/>
    <mergeCell ref="J453:M453"/>
    <mergeCell ref="J442:M442"/>
    <mergeCell ref="J443:M443"/>
    <mergeCell ref="J444:M444"/>
    <mergeCell ref="J445:M445"/>
    <mergeCell ref="J446:M446"/>
    <mergeCell ref="J447:M447"/>
    <mergeCell ref="J436:M436"/>
    <mergeCell ref="J437:M437"/>
    <mergeCell ref="J438:M438"/>
    <mergeCell ref="J439:M439"/>
    <mergeCell ref="J440:M440"/>
    <mergeCell ref="J441:M441"/>
    <mergeCell ref="J430:M430"/>
    <mergeCell ref="J431:M431"/>
    <mergeCell ref="J432:M432"/>
    <mergeCell ref="J433:M433"/>
    <mergeCell ref="J434:M434"/>
    <mergeCell ref="J435:M435"/>
    <mergeCell ref="J424:M424"/>
    <mergeCell ref="J425:M425"/>
    <mergeCell ref="J426:M426"/>
    <mergeCell ref="J427:M427"/>
    <mergeCell ref="J428:M428"/>
    <mergeCell ref="J429:M429"/>
    <mergeCell ref="J418:M418"/>
    <mergeCell ref="J419:M419"/>
    <mergeCell ref="J420:M420"/>
    <mergeCell ref="J421:M421"/>
    <mergeCell ref="J422:M422"/>
    <mergeCell ref="J423:M423"/>
    <mergeCell ref="J412:M412"/>
    <mergeCell ref="J413:M413"/>
    <mergeCell ref="J414:M414"/>
    <mergeCell ref="J415:M415"/>
    <mergeCell ref="J416:M416"/>
    <mergeCell ref="J417:M417"/>
    <mergeCell ref="J406:M406"/>
    <mergeCell ref="J407:M407"/>
    <mergeCell ref="J408:M408"/>
    <mergeCell ref="J409:M409"/>
    <mergeCell ref="J410:M410"/>
    <mergeCell ref="J411:M411"/>
    <mergeCell ref="J400:M400"/>
    <mergeCell ref="J401:M401"/>
    <mergeCell ref="J402:M402"/>
    <mergeCell ref="J403:M403"/>
    <mergeCell ref="J404:M404"/>
    <mergeCell ref="J405:M405"/>
    <mergeCell ref="J394:M394"/>
    <mergeCell ref="J395:M395"/>
    <mergeCell ref="J396:M396"/>
    <mergeCell ref="J397:M397"/>
    <mergeCell ref="J398:M398"/>
    <mergeCell ref="J399:M399"/>
    <mergeCell ref="J388:M388"/>
    <mergeCell ref="J389:M389"/>
    <mergeCell ref="J390:M390"/>
    <mergeCell ref="J391:M391"/>
    <mergeCell ref="J392:M392"/>
    <mergeCell ref="J393:M393"/>
    <mergeCell ref="J382:M382"/>
    <mergeCell ref="J383:M383"/>
    <mergeCell ref="J384:M384"/>
    <mergeCell ref="J385:M385"/>
    <mergeCell ref="J386:M386"/>
    <mergeCell ref="J387:M387"/>
    <mergeCell ref="J376:M376"/>
    <mergeCell ref="J377:M377"/>
    <mergeCell ref="J378:M378"/>
    <mergeCell ref="J379:M379"/>
    <mergeCell ref="J380:M380"/>
    <mergeCell ref="J381:M381"/>
    <mergeCell ref="J370:M370"/>
    <mergeCell ref="J371:M371"/>
    <mergeCell ref="J372:M372"/>
    <mergeCell ref="J373:M373"/>
    <mergeCell ref="J374:M374"/>
    <mergeCell ref="J375:M375"/>
    <mergeCell ref="J364:M364"/>
    <mergeCell ref="J365:M365"/>
    <mergeCell ref="J366:M366"/>
    <mergeCell ref="J367:M367"/>
    <mergeCell ref="J368:M368"/>
    <mergeCell ref="J369:M369"/>
    <mergeCell ref="J358:M358"/>
    <mergeCell ref="J359:M359"/>
    <mergeCell ref="J360:M360"/>
    <mergeCell ref="J361:M361"/>
    <mergeCell ref="J362:M362"/>
    <mergeCell ref="J363:M363"/>
    <mergeCell ref="J352:M352"/>
    <mergeCell ref="J353:M353"/>
    <mergeCell ref="J354:M354"/>
    <mergeCell ref="J355:M355"/>
    <mergeCell ref="J356:M356"/>
    <mergeCell ref="J357:M357"/>
    <mergeCell ref="J346:M346"/>
    <mergeCell ref="J347:M347"/>
    <mergeCell ref="J348:M348"/>
    <mergeCell ref="J349:M349"/>
    <mergeCell ref="J350:M350"/>
    <mergeCell ref="J351:M351"/>
    <mergeCell ref="J340:M340"/>
    <mergeCell ref="J341:M341"/>
    <mergeCell ref="J342:M342"/>
    <mergeCell ref="J343:M343"/>
    <mergeCell ref="J344:M344"/>
    <mergeCell ref="J345:M345"/>
    <mergeCell ref="J334:M334"/>
    <mergeCell ref="J335:M335"/>
    <mergeCell ref="J336:M336"/>
    <mergeCell ref="J337:M337"/>
    <mergeCell ref="J338:M338"/>
    <mergeCell ref="J339:M339"/>
    <mergeCell ref="J328:M328"/>
    <mergeCell ref="J329:M329"/>
    <mergeCell ref="J330:M330"/>
    <mergeCell ref="J331:M331"/>
    <mergeCell ref="J332:M332"/>
    <mergeCell ref="J333:M333"/>
    <mergeCell ref="J322:M322"/>
    <mergeCell ref="J323:M323"/>
    <mergeCell ref="J324:M324"/>
    <mergeCell ref="J325:M325"/>
    <mergeCell ref="J326:M326"/>
    <mergeCell ref="J327:M327"/>
    <mergeCell ref="J316:M316"/>
    <mergeCell ref="J317:M317"/>
    <mergeCell ref="J318:M318"/>
    <mergeCell ref="J319:M319"/>
    <mergeCell ref="J320:M320"/>
    <mergeCell ref="J321:M321"/>
    <mergeCell ref="J310:M310"/>
    <mergeCell ref="J311:M311"/>
    <mergeCell ref="J312:M312"/>
    <mergeCell ref="J313:M313"/>
    <mergeCell ref="J314:M314"/>
    <mergeCell ref="J315:M315"/>
    <mergeCell ref="J304:M304"/>
    <mergeCell ref="J305:M305"/>
    <mergeCell ref="J306:M306"/>
    <mergeCell ref="J307:M307"/>
    <mergeCell ref="J308:M308"/>
    <mergeCell ref="J309:M309"/>
    <mergeCell ref="J298:M298"/>
    <mergeCell ref="J299:M299"/>
    <mergeCell ref="J300:M300"/>
    <mergeCell ref="J301:M301"/>
    <mergeCell ref="J302:M302"/>
    <mergeCell ref="J303:M303"/>
    <mergeCell ref="J292:M292"/>
    <mergeCell ref="J293:M293"/>
    <mergeCell ref="J294:M294"/>
    <mergeCell ref="J295:M295"/>
    <mergeCell ref="J296:M296"/>
    <mergeCell ref="J297:M297"/>
    <mergeCell ref="J286:M286"/>
    <mergeCell ref="J287:M287"/>
    <mergeCell ref="J288:M288"/>
    <mergeCell ref="J289:M289"/>
    <mergeCell ref="J290:M290"/>
    <mergeCell ref="J291:M291"/>
    <mergeCell ref="J280:M280"/>
    <mergeCell ref="J281:M281"/>
    <mergeCell ref="J282:M282"/>
    <mergeCell ref="J283:M283"/>
    <mergeCell ref="J284:M284"/>
    <mergeCell ref="J285:M285"/>
    <mergeCell ref="J274:M274"/>
    <mergeCell ref="J275:M275"/>
    <mergeCell ref="J276:M276"/>
    <mergeCell ref="J277:M277"/>
    <mergeCell ref="J278:M278"/>
    <mergeCell ref="J279:M279"/>
    <mergeCell ref="J268:M268"/>
    <mergeCell ref="J269:M269"/>
    <mergeCell ref="J270:M270"/>
    <mergeCell ref="J271:M271"/>
    <mergeCell ref="J272:M272"/>
    <mergeCell ref="J273:M273"/>
    <mergeCell ref="J262:M262"/>
    <mergeCell ref="J263:M263"/>
    <mergeCell ref="J264:M264"/>
    <mergeCell ref="J265:M265"/>
    <mergeCell ref="J266:M266"/>
    <mergeCell ref="J267:M267"/>
    <mergeCell ref="J256:M256"/>
    <mergeCell ref="J257:M257"/>
    <mergeCell ref="J258:M258"/>
    <mergeCell ref="J259:M259"/>
    <mergeCell ref="J260:M260"/>
    <mergeCell ref="J261:M261"/>
    <mergeCell ref="J250:M250"/>
    <mergeCell ref="J251:M251"/>
    <mergeCell ref="J252:M252"/>
    <mergeCell ref="J253:M253"/>
    <mergeCell ref="J254:M254"/>
    <mergeCell ref="J255:M255"/>
    <mergeCell ref="J244:M244"/>
    <mergeCell ref="J245:M245"/>
    <mergeCell ref="J246:M246"/>
    <mergeCell ref="J247:M247"/>
    <mergeCell ref="J248:M248"/>
    <mergeCell ref="J249:M249"/>
    <mergeCell ref="J238:M238"/>
    <mergeCell ref="J239:M239"/>
    <mergeCell ref="J240:M240"/>
    <mergeCell ref="J241:M241"/>
    <mergeCell ref="J242:M242"/>
    <mergeCell ref="J243:M243"/>
    <mergeCell ref="J232:M232"/>
    <mergeCell ref="J233:M233"/>
    <mergeCell ref="J234:M234"/>
    <mergeCell ref="J235:M235"/>
    <mergeCell ref="J236:M236"/>
    <mergeCell ref="J237:M237"/>
    <mergeCell ref="J226:M226"/>
    <mergeCell ref="J227:M227"/>
    <mergeCell ref="J228:M228"/>
    <mergeCell ref="J229:M229"/>
    <mergeCell ref="J230:M230"/>
    <mergeCell ref="J231:M231"/>
    <mergeCell ref="J220:M220"/>
    <mergeCell ref="J221:M221"/>
    <mergeCell ref="J222:M222"/>
    <mergeCell ref="J223:M223"/>
    <mergeCell ref="J224:M224"/>
    <mergeCell ref="J225:M225"/>
    <mergeCell ref="J214:M214"/>
    <mergeCell ref="J215:M215"/>
    <mergeCell ref="J216:M216"/>
    <mergeCell ref="J217:M217"/>
    <mergeCell ref="J218:M218"/>
    <mergeCell ref="J219:M219"/>
    <mergeCell ref="J208:M208"/>
    <mergeCell ref="J209:M209"/>
    <mergeCell ref="J210:M210"/>
    <mergeCell ref="J211:M211"/>
    <mergeCell ref="J212:M212"/>
    <mergeCell ref="J213:M213"/>
    <mergeCell ref="J202:M202"/>
    <mergeCell ref="J203:M203"/>
    <mergeCell ref="J204:M204"/>
    <mergeCell ref="J205:M205"/>
    <mergeCell ref="J206:M206"/>
    <mergeCell ref="J207:M207"/>
    <mergeCell ref="J196:M196"/>
    <mergeCell ref="J197:M197"/>
    <mergeCell ref="J198:M198"/>
    <mergeCell ref="J199:M199"/>
    <mergeCell ref="J200:M200"/>
    <mergeCell ref="J201:M201"/>
    <mergeCell ref="J190:M190"/>
    <mergeCell ref="J191:M191"/>
    <mergeCell ref="J192:M192"/>
    <mergeCell ref="J193:M193"/>
    <mergeCell ref="J194:M194"/>
    <mergeCell ref="J195:M195"/>
    <mergeCell ref="J184:M184"/>
    <mergeCell ref="J185:M185"/>
    <mergeCell ref="J186:M186"/>
    <mergeCell ref="J187:M187"/>
    <mergeCell ref="J188:M188"/>
    <mergeCell ref="J189:M189"/>
    <mergeCell ref="J178:M178"/>
    <mergeCell ref="J179:M179"/>
    <mergeCell ref="J180:M180"/>
    <mergeCell ref="J181:M181"/>
    <mergeCell ref="J182:M182"/>
    <mergeCell ref="J183:M183"/>
    <mergeCell ref="J172:M172"/>
    <mergeCell ref="J173:M173"/>
    <mergeCell ref="J174:M174"/>
    <mergeCell ref="J175:M175"/>
    <mergeCell ref="J176:M176"/>
    <mergeCell ref="J177:M177"/>
    <mergeCell ref="J166:M166"/>
    <mergeCell ref="J167:M167"/>
    <mergeCell ref="J168:M168"/>
    <mergeCell ref="J169:M169"/>
    <mergeCell ref="J170:M170"/>
    <mergeCell ref="J171:M171"/>
    <mergeCell ref="J160:M160"/>
    <mergeCell ref="J161:M161"/>
    <mergeCell ref="J162:M162"/>
    <mergeCell ref="J163:M163"/>
    <mergeCell ref="J164:M164"/>
    <mergeCell ref="J165:M165"/>
    <mergeCell ref="J154:M154"/>
    <mergeCell ref="J155:M155"/>
    <mergeCell ref="J156:M156"/>
    <mergeCell ref="J157:M157"/>
    <mergeCell ref="J158:M158"/>
    <mergeCell ref="J159:M159"/>
    <mergeCell ref="J148:M148"/>
    <mergeCell ref="J149:M149"/>
    <mergeCell ref="J150:M150"/>
    <mergeCell ref="J151:M151"/>
    <mergeCell ref="J152:M152"/>
    <mergeCell ref="J153:M153"/>
    <mergeCell ref="J142:M142"/>
    <mergeCell ref="J143:M143"/>
    <mergeCell ref="J144:M144"/>
    <mergeCell ref="J145:M145"/>
    <mergeCell ref="J146:M146"/>
    <mergeCell ref="J147:M147"/>
    <mergeCell ref="J136:M136"/>
    <mergeCell ref="J137:M137"/>
    <mergeCell ref="J138:M138"/>
    <mergeCell ref="J139:M139"/>
    <mergeCell ref="J140:M140"/>
    <mergeCell ref="J141:M141"/>
    <mergeCell ref="J130:M130"/>
    <mergeCell ref="J131:M131"/>
    <mergeCell ref="J132:M132"/>
    <mergeCell ref="J133:M133"/>
    <mergeCell ref="J134:M134"/>
    <mergeCell ref="J135:M135"/>
    <mergeCell ref="J124:M124"/>
    <mergeCell ref="J125:M125"/>
    <mergeCell ref="J126:M126"/>
    <mergeCell ref="J127:M127"/>
    <mergeCell ref="J128:M128"/>
    <mergeCell ref="J129:M129"/>
    <mergeCell ref="J118:M118"/>
    <mergeCell ref="J119:M119"/>
    <mergeCell ref="J120:M120"/>
    <mergeCell ref="J121:M121"/>
    <mergeCell ref="J122:M122"/>
    <mergeCell ref="J123:M123"/>
    <mergeCell ref="J112:M112"/>
    <mergeCell ref="J113:M113"/>
    <mergeCell ref="J114:M114"/>
    <mergeCell ref="J115:M115"/>
    <mergeCell ref="J116:M116"/>
    <mergeCell ref="J117:M117"/>
    <mergeCell ref="J106:M106"/>
    <mergeCell ref="J107:M107"/>
    <mergeCell ref="J108:M108"/>
    <mergeCell ref="J109:M109"/>
    <mergeCell ref="J110:M110"/>
    <mergeCell ref="J111:M111"/>
    <mergeCell ref="J100:M100"/>
    <mergeCell ref="J101:M101"/>
    <mergeCell ref="J102:M102"/>
    <mergeCell ref="J103:M103"/>
    <mergeCell ref="J104:M104"/>
    <mergeCell ref="J105:M105"/>
    <mergeCell ref="J94:M94"/>
    <mergeCell ref="J95:M95"/>
    <mergeCell ref="J96:M96"/>
    <mergeCell ref="J97:M97"/>
    <mergeCell ref="J98:M98"/>
    <mergeCell ref="J99:M99"/>
    <mergeCell ref="J85:M85"/>
    <mergeCell ref="J89:M89"/>
    <mergeCell ref="J90:M90"/>
    <mergeCell ref="J91:M91"/>
    <mergeCell ref="J92:M92"/>
    <mergeCell ref="J93:M93"/>
    <mergeCell ref="J79:M79"/>
    <mergeCell ref="J80:M80"/>
    <mergeCell ref="J81:M81"/>
    <mergeCell ref="J82:M82"/>
    <mergeCell ref="J83:M83"/>
    <mergeCell ref="J84:M84"/>
    <mergeCell ref="J73:M73"/>
    <mergeCell ref="J74:M74"/>
    <mergeCell ref="J75:M75"/>
    <mergeCell ref="J76:M76"/>
    <mergeCell ref="J77:M77"/>
    <mergeCell ref="J78:M78"/>
    <mergeCell ref="J67:M67"/>
    <mergeCell ref="J68:M68"/>
    <mergeCell ref="J69:M69"/>
    <mergeCell ref="J70:M70"/>
    <mergeCell ref="J71:M71"/>
    <mergeCell ref="J72:M72"/>
    <mergeCell ref="J57:M57"/>
    <mergeCell ref="J58:M58"/>
    <mergeCell ref="J59:M59"/>
    <mergeCell ref="J60:M60"/>
    <mergeCell ref="J61:M61"/>
    <mergeCell ref="J66:M66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  <mergeCell ref="B5:B6"/>
    <mergeCell ref="C5:C6"/>
    <mergeCell ref="E5:G5"/>
    <mergeCell ref="I5:K5"/>
    <mergeCell ref="M5:M6"/>
    <mergeCell ref="N5:N6"/>
  </mergeCells>
  <conditionalFormatting sqref="F38">
    <cfRule type="containsText" dxfId="26" priority="10" operator="containsText" text="ERROR">
      <formula>NOT(ISERROR(SEARCH("ERROR",F38)))</formula>
    </cfRule>
  </conditionalFormatting>
  <conditionalFormatting sqref="J38">
    <cfRule type="containsText" dxfId="25" priority="9" operator="containsText" text="ERROR">
      <formula>NOT(ISERROR(SEARCH("ERROR",J38)))</formula>
    </cfRule>
  </conditionalFormatting>
  <conditionalFormatting sqref="T14">
    <cfRule type="containsText" dxfId="24" priority="8" operator="containsText" text="ERROR">
      <formula>NOT(ISERROR(SEARCH("ERROR",T14)))</formula>
    </cfRule>
  </conditionalFormatting>
  <conditionalFormatting sqref="O12:O18 O23 O29 O31:O35">
    <cfRule type="containsText" dxfId="23" priority="7" operator="containsText" text="ERROR">
      <formula>NOT(ISERROR(SEARCH("ERROR",O12)))</formula>
    </cfRule>
  </conditionalFormatting>
  <conditionalFormatting sqref="O36">
    <cfRule type="containsText" dxfId="22" priority="6" operator="containsText" text="ERROR">
      <formula>NOT(ISERROR(SEARCH("ERROR",O36)))</formula>
    </cfRule>
  </conditionalFormatting>
  <conditionalFormatting sqref="O9">
    <cfRule type="containsText" dxfId="21" priority="4" operator="containsText" text="ERROR">
      <formula>NOT(ISERROR(SEARCH("ERROR",O9)))</formula>
    </cfRule>
  </conditionalFormatting>
  <conditionalFormatting sqref="O19:O22">
    <cfRule type="containsText" dxfId="20" priority="3" operator="containsText" text="ERROR">
      <formula>NOT(ISERROR(SEARCH("ERROR",O19)))</formula>
    </cfRule>
  </conditionalFormatting>
  <conditionalFormatting sqref="O24:O28">
    <cfRule type="containsText" dxfId="19" priority="2" operator="containsText" text="ERROR">
      <formula>NOT(ISERROR(SEARCH("ERROR",O24)))</formula>
    </cfRule>
  </conditionalFormatting>
  <conditionalFormatting sqref="O30">
    <cfRule type="containsText" dxfId="18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M711"/>
  <sheetViews>
    <sheetView showGridLines="0" topLeftCell="A10" zoomScaleNormal="100" workbookViewId="0">
      <selection activeCell="E35" sqref="E35:E36"/>
    </sheetView>
  </sheetViews>
  <sheetFormatPr defaultColWidth="11.54296875" defaultRowHeight="10"/>
  <cols>
    <col min="1" max="1" width="3.7265625" style="117" bestFit="1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F3" s="121"/>
      <c r="J3" s="17"/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121" t="e">
        <f>#REF!</f>
        <v>#REF!</v>
      </c>
      <c r="S5" s="121">
        <f t="shared" ref="S5:S14" si="8">SUMIF($C$42:$C$709,R5,$G$42:$G$709)</f>
        <v>0</v>
      </c>
      <c r="U5" s="121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121" t="e">
        <f>#REF!</f>
        <v>#REF!</v>
      </c>
      <c r="S6" s="121">
        <f t="shared" si="8"/>
        <v>0</v>
      </c>
      <c r="U6" s="121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121" t="e">
        <f>#REF!</f>
        <v>#REF!</v>
      </c>
      <c r="S7" s="121">
        <f t="shared" si="8"/>
        <v>0</v>
      </c>
      <c r="U7" s="121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>+F13+F14</f>
        <v>0</v>
      </c>
      <c r="G12" s="189">
        <f>E12+F12</f>
        <v>0</v>
      </c>
      <c r="I12" s="189"/>
      <c r="J12" s="189">
        <f ca="1">+J13+J14</f>
        <v>0</v>
      </c>
      <c r="K12" s="189">
        <f ca="1">I12+J12</f>
        <v>0</v>
      </c>
      <c r="M12" s="189">
        <f t="shared" ref="M12:M32" ca="1" si="33">G12-K12</f>
        <v>0</v>
      </c>
      <c r="N12" s="50"/>
      <c r="O12" s="47" t="str">
        <f ca="1">IF(M12=0,"",IF(N12=0,"ERROR",""))</f>
        <v/>
      </c>
      <c r="P12" s="48" t="str">
        <f t="shared" ref="P12:P35" ca="1" si="34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ref="F13:F22" si="35">SUMIF($A$42:$A$709,B13&amp;"- "&amp;C13,$G$42:$G$709)</f>
        <v>0</v>
      </c>
      <c r="G13" s="56">
        <f t="shared" ref="G13:G32" si="36">E13+F13</f>
        <v>0</v>
      </c>
      <c r="I13" s="56"/>
      <c r="J13" s="56">
        <f t="shared" ref="J13:J18" ca="1" si="37">SUMIF($J$42:$M$709,B13&amp;"- "&amp;C13,$Q$42:$Q$709)</f>
        <v>0</v>
      </c>
      <c r="K13" s="56">
        <f t="shared" ref="K13:K32" ca="1" si="38">I13+J13</f>
        <v>0</v>
      </c>
      <c r="M13" s="56">
        <f t="shared" ca="1" si="33"/>
        <v>0</v>
      </c>
      <c r="N13" s="51"/>
      <c r="O13" s="47" t="str">
        <f t="shared" ref="O13:O35" ca="1" si="39">IF(M13=0,"",IF(N13=0,"ERROR",""))</f>
        <v/>
      </c>
      <c r="P13" s="48" t="str">
        <f t="shared" ca="1" si="34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5"/>
        <v>0</v>
      </c>
      <c r="G14" s="189">
        <f t="shared" si="36"/>
        <v>0</v>
      </c>
      <c r="I14" s="189"/>
      <c r="J14" s="189">
        <f t="shared" ca="1" si="37"/>
        <v>0</v>
      </c>
      <c r="K14" s="189">
        <f t="shared" ca="1" si="38"/>
        <v>0</v>
      </c>
      <c r="M14" s="189">
        <f t="shared" ca="1" si="33"/>
        <v>0</v>
      </c>
      <c r="N14" s="50"/>
      <c r="O14" s="47" t="str">
        <f t="shared" ca="1" si="39"/>
        <v/>
      </c>
      <c r="P14" s="48" t="str">
        <f t="shared" ca="1" si="34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5"/>
        <v>0</v>
      </c>
      <c r="G15" s="56">
        <f t="shared" si="36"/>
        <v>0</v>
      </c>
      <c r="I15" s="56"/>
      <c r="J15" s="56">
        <f t="shared" ca="1" si="37"/>
        <v>0</v>
      </c>
      <c r="K15" s="56">
        <f t="shared" ca="1" si="38"/>
        <v>0</v>
      </c>
      <c r="M15" s="56">
        <f t="shared" ca="1" si="33"/>
        <v>0</v>
      </c>
      <c r="N15" s="51"/>
      <c r="O15" s="47" t="str">
        <f t="shared" ca="1" si="39"/>
        <v/>
      </c>
      <c r="P15" s="48" t="str">
        <f t="shared" ca="1" si="34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5"/>
        <v>0</v>
      </c>
      <c r="G16" s="189">
        <f t="shared" si="36"/>
        <v>0</v>
      </c>
      <c r="I16" s="189"/>
      <c r="J16" s="189">
        <f t="shared" ca="1" si="37"/>
        <v>0</v>
      </c>
      <c r="K16" s="189">
        <f t="shared" ca="1" si="38"/>
        <v>0</v>
      </c>
      <c r="M16" s="189">
        <f t="shared" ca="1" si="33"/>
        <v>0</v>
      </c>
      <c r="N16" s="50"/>
      <c r="O16" s="47" t="str">
        <f t="shared" ca="1" si="39"/>
        <v/>
      </c>
      <c r="P16" s="48" t="str">
        <f t="shared" ca="1" si="34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5"/>
        <v>0</v>
      </c>
      <c r="G17" s="56">
        <f t="shared" si="36"/>
        <v>0</v>
      </c>
      <c r="I17" s="56"/>
      <c r="J17" s="56">
        <f t="shared" ca="1" si="37"/>
        <v>0</v>
      </c>
      <c r="K17" s="56">
        <f t="shared" ca="1" si="38"/>
        <v>0</v>
      </c>
      <c r="M17" s="56">
        <f t="shared" ca="1" si="33"/>
        <v>0</v>
      </c>
      <c r="N17" s="51"/>
      <c r="O17" s="47" t="str">
        <f t="shared" ca="1" si="39"/>
        <v/>
      </c>
      <c r="P17" s="48" t="str">
        <f t="shared" ca="1" si="34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5"/>
        <v>0</v>
      </c>
      <c r="G18" s="189">
        <f t="shared" si="36"/>
        <v>0</v>
      </c>
      <c r="I18" s="189"/>
      <c r="J18" s="189">
        <f t="shared" ca="1" si="37"/>
        <v>0</v>
      </c>
      <c r="K18" s="189">
        <f t="shared" ca="1" si="38"/>
        <v>0</v>
      </c>
      <c r="M18" s="189">
        <f t="shared" ca="1" si="33"/>
        <v>0</v>
      </c>
      <c r="N18" s="50"/>
      <c r="O18" s="47" t="str">
        <f t="shared" ca="1" si="39"/>
        <v/>
      </c>
      <c r="P18" s="48" t="str">
        <f t="shared" ca="1" si="34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5"/>
        <v>0</v>
      </c>
      <c r="G19" s="56">
        <f t="shared" si="36"/>
        <v>0</v>
      </c>
      <c r="I19" s="56"/>
      <c r="J19" s="56"/>
      <c r="K19" s="56">
        <f t="shared" si="38"/>
        <v>0</v>
      </c>
      <c r="M19" s="56">
        <f t="shared" si="33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5"/>
        <v>0</v>
      </c>
      <c r="G20" s="189">
        <f t="shared" si="36"/>
        <v>0</v>
      </c>
      <c r="I20" s="189"/>
      <c r="J20" s="189"/>
      <c r="K20" s="189">
        <f t="shared" si="38"/>
        <v>0</v>
      </c>
      <c r="M20" s="189">
        <f t="shared" si="33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5"/>
        <v>0</v>
      </c>
      <c r="G21" s="56">
        <f t="shared" si="36"/>
        <v>0</v>
      </c>
      <c r="I21" s="56"/>
      <c r="J21" s="56"/>
      <c r="K21" s="56">
        <f t="shared" si="38"/>
        <v>0</v>
      </c>
      <c r="M21" s="56">
        <f t="shared" si="33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5"/>
        <v>0</v>
      </c>
      <c r="G22" s="189">
        <f t="shared" si="36"/>
        <v>0</v>
      </c>
      <c r="I22" s="189"/>
      <c r="J22" s="189"/>
      <c r="K22" s="189">
        <f t="shared" si="38"/>
        <v>0</v>
      </c>
      <c r="M22" s="189">
        <f t="shared" si="33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8"/>
        <v>0</v>
      </c>
      <c r="M24" s="56">
        <f t="shared" si="33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8"/>
        <v>0</v>
      </c>
      <c r="M25" s="189">
        <f t="shared" si="33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8"/>
        <v>0</v>
      </c>
      <c r="M26" s="56">
        <f t="shared" si="33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8"/>
        <v>0</v>
      </c>
      <c r="M27" s="189">
        <f t="shared" si="33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8"/>
        <v>0</v>
      </c>
      <c r="M28" s="56">
        <f t="shared" si="33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8"/>
        <v>0</v>
      </c>
      <c r="M30" s="189">
        <f t="shared" si="33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4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8"/>
        <v>0</v>
      </c>
      <c r="M32" s="56">
        <f t="shared" ca="1" si="33"/>
        <v>0</v>
      </c>
      <c r="N32" s="51"/>
      <c r="O32" s="47" t="str">
        <f t="shared" ca="1" si="39"/>
        <v/>
      </c>
      <c r="P32" s="48" t="str">
        <f t="shared" ca="1" si="34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si="74"/>
        <v>0</v>
      </c>
      <c r="K33" s="73">
        <f t="shared" si="74"/>
        <v>0</v>
      </c>
      <c r="M33" s="73">
        <f t="shared" si="74"/>
        <v>0</v>
      </c>
      <c r="N33" s="72"/>
      <c r="O33" s="47" t="str">
        <f t="shared" si="39"/>
        <v/>
      </c>
      <c r="P33" s="48" t="str">
        <f t="shared" si="34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>SUM(J35:J36)</f>
        <v>0</v>
      </c>
      <c r="K34" s="46">
        <f>SUM(K35:K36)</f>
        <v>0</v>
      </c>
      <c r="M34" s="46">
        <f>SUM(M35:M36)</f>
        <v>0</v>
      </c>
      <c r="N34" s="45"/>
      <c r="O34" s="47" t="str">
        <f t="shared" si="39"/>
        <v/>
      </c>
      <c r="P34" s="48" t="str">
        <f t="shared" si="34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45"/>
      <c r="J35" s="145"/>
      <c r="K35" s="145"/>
      <c r="M35" s="145"/>
      <c r="N35" s="146"/>
      <c r="O35" s="47" t="str">
        <f t="shared" si="39"/>
        <v/>
      </c>
      <c r="P35" s="48" t="str">
        <f t="shared" si="34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145"/>
      <c r="J36" s="145"/>
      <c r="K36" s="145"/>
      <c r="M36" s="145"/>
      <c r="N36" s="146"/>
      <c r="O36" s="47" t="str">
        <f>IF(M36=0,"",IF(N36=0,"ERROR",""))</f>
        <v/>
      </c>
      <c r="P36" s="48" t="str">
        <f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88"/>
      <c r="F42" s="128"/>
      <c r="G42" s="176"/>
      <c r="J42" s="221"/>
      <c r="K42" s="221"/>
      <c r="L42" s="221"/>
      <c r="M42" s="221"/>
      <c r="N42" s="144"/>
      <c r="O42" s="88"/>
      <c r="P42" s="128"/>
      <c r="Q42" s="56"/>
    </row>
    <row r="43" spans="1:65">
      <c r="E43" s="88"/>
      <c r="F43" s="128"/>
      <c r="G43" s="176"/>
      <c r="J43" s="221"/>
      <c r="K43" s="221"/>
      <c r="L43" s="221"/>
      <c r="M43" s="221"/>
      <c r="N43" s="144"/>
      <c r="O43" s="88"/>
      <c r="P43" s="128"/>
      <c r="Q43" s="56"/>
    </row>
    <row r="44" spans="1:65">
      <c r="E44" s="88"/>
      <c r="F44" s="128"/>
      <c r="G44" s="176"/>
      <c r="J44" s="221"/>
      <c r="K44" s="221"/>
      <c r="L44" s="221"/>
      <c r="M44" s="221"/>
      <c r="N44" s="144"/>
      <c r="O44" s="88"/>
      <c r="P44" s="128"/>
      <c r="Q44" s="56"/>
    </row>
    <row r="45" spans="1:65">
      <c r="E45" s="88"/>
      <c r="F45" s="128"/>
      <c r="G45" s="176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17" priority="10" operator="containsText" text="ERROR">
      <formula>NOT(ISERROR(SEARCH("ERROR",F38)))</formula>
    </cfRule>
  </conditionalFormatting>
  <conditionalFormatting sqref="J38">
    <cfRule type="containsText" dxfId="16" priority="9" operator="containsText" text="ERROR">
      <formula>NOT(ISERROR(SEARCH("ERROR",J38)))</formula>
    </cfRule>
  </conditionalFormatting>
  <conditionalFormatting sqref="T14">
    <cfRule type="containsText" dxfId="15" priority="8" operator="containsText" text="ERROR">
      <formula>NOT(ISERROR(SEARCH("ERROR",T14)))</formula>
    </cfRule>
  </conditionalFormatting>
  <conditionalFormatting sqref="O12:O18 O23 O29 O31:O35">
    <cfRule type="containsText" dxfId="14" priority="7" operator="containsText" text="ERROR">
      <formula>NOT(ISERROR(SEARCH("ERROR",O12)))</formula>
    </cfRule>
  </conditionalFormatting>
  <conditionalFormatting sqref="O36">
    <cfRule type="containsText" dxfId="13" priority="6" operator="containsText" text="ERROR">
      <formula>NOT(ISERROR(SEARCH("ERROR",O36)))</formula>
    </cfRule>
  </conditionalFormatting>
  <conditionalFormatting sqref="O9">
    <cfRule type="containsText" dxfId="12" priority="4" operator="containsText" text="ERROR">
      <formula>NOT(ISERROR(SEARCH("ERROR",O9)))</formula>
    </cfRule>
  </conditionalFormatting>
  <conditionalFormatting sqref="O19:O22">
    <cfRule type="containsText" dxfId="11" priority="3" operator="containsText" text="ERROR">
      <formula>NOT(ISERROR(SEARCH("ERROR",O19)))</formula>
    </cfRule>
  </conditionalFormatting>
  <conditionalFormatting sqref="O24:O28">
    <cfRule type="containsText" dxfId="10" priority="2" operator="containsText" text="ERROR">
      <formula>NOT(ISERROR(SEARCH("ERROR",O24)))</formula>
    </cfRule>
  </conditionalFormatting>
  <conditionalFormatting sqref="O30">
    <cfRule type="containsText" dxfId="9" priority="1" operator="containsText" text="ERROR">
      <formula>NOT(ISERROR(SEARCH("ERROR",O30)))</formula>
    </cfRule>
  </conditionalFormatting>
  <dataValidations count="5"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  <dataValidation type="list" allowBlank="1" showInputMessage="1" showErrorMessage="1" sqref="C42:C709">
      <formula1>Compadjust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N32 N34:N36 N12:N30 N8">
      <formula1>FinalDiff</formula1>
    </dataValidation>
  </dataValidations>
  <pageMargins left="0.7" right="0.7" top="0.75" bottom="0.75" header="0.3" footer="0.3"/>
  <pageSetup paperSize="9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11"/>
  <sheetViews>
    <sheetView showGridLines="0" topLeftCell="A19" zoomScaleNormal="100" workbookViewId="0">
      <selection activeCell="E35" sqref="E35:E36"/>
    </sheetView>
  </sheetViews>
  <sheetFormatPr defaultColWidth="11.54296875" defaultRowHeight="10"/>
  <cols>
    <col min="1" max="1" width="8" style="117" customWidth="1"/>
    <col min="2" max="2" width="7.81640625" style="122" customWidth="1"/>
    <col min="3" max="3" width="51.453125" style="121" customWidth="1"/>
    <col min="4" max="4" width="0.81640625" style="98" customWidth="1"/>
    <col min="5" max="5" width="12.81640625" style="121" customWidth="1"/>
    <col min="6" max="6" width="12.81640625" style="122" customWidth="1"/>
    <col min="7" max="7" width="12.81640625" style="121" customWidth="1"/>
    <col min="8" max="8" width="1" style="98" customWidth="1"/>
    <col min="9" max="11" width="12.81640625" style="121" customWidth="1"/>
    <col min="12" max="12" width="0.81640625" style="98" customWidth="1"/>
    <col min="13" max="13" width="12.81640625" style="121" customWidth="1"/>
    <col min="14" max="14" width="41.7265625" style="117" bestFit="1" customWidth="1"/>
    <col min="15" max="15" width="11.54296875" style="121"/>
    <col min="16" max="16" width="11.54296875" style="122"/>
    <col min="17" max="17" width="11.54296875" style="121"/>
    <col min="18" max="18" width="38.26953125" style="80" bestFit="1" customWidth="1"/>
    <col min="19" max="19" width="11.54296875" style="121"/>
    <col min="20" max="20" width="7.81640625" style="121" customWidth="1"/>
    <col min="21" max="21" width="41.7265625" style="80" bestFit="1" customWidth="1"/>
    <col min="22" max="24" width="11.54296875" style="121"/>
    <col min="25" max="25" width="5.1796875" style="3" customWidth="1"/>
    <col min="26" max="26" width="53.453125" style="108" customWidth="1"/>
    <col min="27" max="37" width="11.7265625" style="4" customWidth="1"/>
    <col min="38" max="39" width="11.54296875" style="121"/>
    <col min="40" max="40" width="5.1796875" style="3" customWidth="1"/>
    <col min="41" max="41" width="54.7265625" style="108" customWidth="1"/>
    <col min="42" max="50" width="11.7265625" style="4" customWidth="1"/>
    <col min="51" max="52" width="11.54296875" style="121"/>
    <col min="53" max="53" width="5.453125" style="121" customWidth="1"/>
    <col min="54" max="54" width="54.54296875" style="121" customWidth="1"/>
    <col min="55" max="56" width="11.54296875" style="121"/>
    <col min="57" max="57" width="12.7265625" style="121" customWidth="1"/>
    <col min="58" max="16384" width="11.54296875" style="121"/>
  </cols>
  <sheetData>
    <row r="1" spans="2:65" ht="32" thickBot="1">
      <c r="Y1" s="193" t="s">
        <v>13</v>
      </c>
      <c r="Z1" s="104" t="s">
        <v>40</v>
      </c>
      <c r="AA1" s="193" t="e">
        <f>#REF!</f>
        <v>#REF!</v>
      </c>
      <c r="AB1" s="193" t="e">
        <f>#REF!</f>
        <v>#REF!</v>
      </c>
      <c r="AC1" s="193" t="e">
        <f>#REF!</f>
        <v>#REF!</v>
      </c>
      <c r="AD1" s="193" t="e">
        <f>#REF!</f>
        <v>#REF!</v>
      </c>
      <c r="AE1" s="193" t="e">
        <f>#REF!</f>
        <v>#REF!</v>
      </c>
      <c r="AF1" s="193" t="e">
        <f>#REF!</f>
        <v>#REF!</v>
      </c>
      <c r="AG1" s="193" t="e">
        <f>#REF!</f>
        <v>#REF!</v>
      </c>
      <c r="AH1" s="193" t="e">
        <f>#REF!</f>
        <v>#REF!</v>
      </c>
      <c r="AI1" s="193" t="e">
        <f>#REF!</f>
        <v>#REF!</v>
      </c>
      <c r="AJ1" s="193" t="e">
        <f>#REF!</f>
        <v>#REF!</v>
      </c>
      <c r="AK1" s="193" t="s">
        <v>17</v>
      </c>
      <c r="AN1" s="193" t="s">
        <v>13</v>
      </c>
      <c r="AO1" s="104" t="s">
        <v>40</v>
      </c>
      <c r="AP1" s="193" t="e">
        <f>#REF!</f>
        <v>#REF!</v>
      </c>
      <c r="AQ1" s="193" t="e">
        <f>#REF!</f>
        <v>#REF!</v>
      </c>
      <c r="AR1" s="193" t="e">
        <f>#REF!</f>
        <v>#REF!</v>
      </c>
      <c r="AS1" s="193" t="e">
        <f>#REF!</f>
        <v>#REF!</v>
      </c>
      <c r="AT1" s="193" t="e">
        <f>#REF!</f>
        <v>#REF!</v>
      </c>
      <c r="AU1" s="193" t="e">
        <f>#REF!</f>
        <v>#REF!</v>
      </c>
      <c r="AV1" s="193" t="e">
        <f>#REF!</f>
        <v>#REF!</v>
      </c>
      <c r="AW1" s="193" t="e">
        <f>#REF!</f>
        <v>#REF!</v>
      </c>
      <c r="AX1" s="193" t="s">
        <v>19</v>
      </c>
      <c r="BA1" s="59" t="s">
        <v>13</v>
      </c>
      <c r="BB1" s="111" t="s">
        <v>44</v>
      </c>
      <c r="BC1" s="197" t="e">
        <f>#REF!</f>
        <v>#REF!</v>
      </c>
      <c r="BD1" s="197" t="e">
        <f>#REF!</f>
        <v>#REF!</v>
      </c>
      <c r="BE1" s="197" t="e">
        <f>#REF!</f>
        <v>#REF!</v>
      </c>
      <c r="BF1" s="197" t="e">
        <f>#REF!</f>
        <v>#REF!</v>
      </c>
      <c r="BG1" s="197" t="e">
        <f>#REF!</f>
        <v>#REF!</v>
      </c>
      <c r="BH1" s="197" t="e">
        <f>#REF!</f>
        <v>#REF!</v>
      </c>
      <c r="BI1" s="197" t="e">
        <f>#REF!</f>
        <v>#REF!</v>
      </c>
      <c r="BJ1" s="197" t="e">
        <f>#REF!</f>
        <v>#REF!</v>
      </c>
      <c r="BK1" s="197" t="e">
        <f>#REF!</f>
        <v>#REF!</v>
      </c>
      <c r="BL1" s="197" t="e">
        <f>#REF!</f>
        <v>#REF!</v>
      </c>
      <c r="BM1" s="197" t="e">
        <f>#REF!</f>
        <v>#REF!</v>
      </c>
    </row>
    <row r="2" spans="2:65" ht="11" thickTop="1">
      <c r="C2" s="17" t="s">
        <v>23</v>
      </c>
      <c r="E2" s="16" t="e">
        <f>#REF!</f>
        <v>#REF!</v>
      </c>
      <c r="J2" s="17" t="s">
        <v>20</v>
      </c>
      <c r="K2" s="16" t="e">
        <f>#REF!</f>
        <v>#REF!</v>
      </c>
      <c r="Y2" s="32" t="e">
        <f t="shared" ref="Y2:Y31" si="0">B7</f>
        <v>#REF!</v>
      </c>
      <c r="Z2" s="105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N2" s="32" t="e">
        <f t="shared" ref="AN2:AN31" si="1">B7</f>
        <v>#REF!</v>
      </c>
      <c r="AO2" s="105"/>
      <c r="AP2" s="190"/>
      <c r="AQ2" s="190"/>
      <c r="AR2" s="190"/>
      <c r="AS2" s="190"/>
      <c r="AT2" s="190"/>
      <c r="AU2" s="190"/>
      <c r="AV2" s="190"/>
      <c r="AW2" s="190"/>
      <c r="AX2" s="190"/>
      <c r="BA2" s="58" t="e">
        <f t="shared" ref="BA2:BA31" si="2">B7</f>
        <v>#REF!</v>
      </c>
      <c r="BB2" s="199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</row>
    <row r="3" spans="2:65" ht="34.5" customHeight="1">
      <c r="C3" s="17" t="s">
        <v>60</v>
      </c>
      <c r="E3" s="121" t="s">
        <v>182</v>
      </c>
      <c r="F3" s="121"/>
      <c r="J3" s="17" t="s">
        <v>47</v>
      </c>
      <c r="Y3" s="220" t="e">
        <f t="shared" si="0"/>
        <v>#REF!</v>
      </c>
      <c r="Z3" s="220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N3" s="220" t="e">
        <f t="shared" si="1"/>
        <v>#REF!</v>
      </c>
      <c r="AO3" s="220"/>
      <c r="AP3" s="44"/>
      <c r="AQ3" s="44"/>
      <c r="AR3" s="44"/>
      <c r="AS3" s="44"/>
      <c r="AT3" s="44"/>
      <c r="AU3" s="44"/>
      <c r="AV3" s="44"/>
      <c r="AW3" s="44"/>
      <c r="AX3" s="44"/>
      <c r="BA3" s="220" t="e">
        <f t="shared" si="2"/>
        <v>#REF!</v>
      </c>
      <c r="BB3" s="220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</row>
    <row r="4" spans="2:65" ht="10.5">
      <c r="C4" s="5"/>
      <c r="F4" s="121"/>
      <c r="Q4" s="23"/>
      <c r="R4" s="109" t="s">
        <v>35</v>
      </c>
      <c r="S4" s="24" t="s">
        <v>7</v>
      </c>
      <c r="U4" s="109" t="s">
        <v>42</v>
      </c>
      <c r="V4" s="24" t="s">
        <v>7</v>
      </c>
      <c r="Y4" s="2" t="e">
        <f t="shared" si="0"/>
        <v>#REF!</v>
      </c>
      <c r="Z4" s="107" t="e">
        <f>C9</f>
        <v>#REF!</v>
      </c>
      <c r="AA4" s="56" t="e">
        <f t="shared" ref="AA4:AJ4" si="3">SUMPRODUCT(($A$42:$A$709=$Y4&amp;"- "&amp;$Z4)*($C$42:$C$709=AA$1)*($G$42:$G$709))</f>
        <v>#REF!</v>
      </c>
      <c r="AB4" s="56" t="e">
        <f t="shared" si="3"/>
        <v>#REF!</v>
      </c>
      <c r="AC4" s="56" t="e">
        <f t="shared" si="3"/>
        <v>#REF!</v>
      </c>
      <c r="AD4" s="56" t="e">
        <f t="shared" si="3"/>
        <v>#REF!</v>
      </c>
      <c r="AE4" s="56" t="e">
        <f t="shared" si="3"/>
        <v>#REF!</v>
      </c>
      <c r="AF4" s="56" t="e">
        <f t="shared" si="3"/>
        <v>#REF!</v>
      </c>
      <c r="AG4" s="56" t="e">
        <f t="shared" si="3"/>
        <v>#REF!</v>
      </c>
      <c r="AH4" s="56" t="e">
        <f t="shared" si="3"/>
        <v>#REF!</v>
      </c>
      <c r="AI4" s="56" t="e">
        <f t="shared" si="3"/>
        <v>#REF!</v>
      </c>
      <c r="AJ4" s="56" t="e">
        <f t="shared" si="3"/>
        <v>#REF!</v>
      </c>
      <c r="AK4" s="56" t="e">
        <f t="shared" ref="AK4" si="4">SUM(AA4:AJ4)</f>
        <v>#REF!</v>
      </c>
      <c r="AN4" s="2" t="e">
        <f t="shared" si="1"/>
        <v>#REF!</v>
      </c>
      <c r="AO4" s="107" t="e">
        <f>C9</f>
        <v>#REF!</v>
      </c>
      <c r="AP4" s="56" t="e">
        <f t="shared" ref="AP4:AW4" si="5">SUMPRODUCT(($J$42:$M$708=$AN4&amp;"- "&amp;$AO4)*($N$42:$N$708=AP$1)*($Q$42:$Q$708))</f>
        <v>#REF!</v>
      </c>
      <c r="AQ4" s="56" t="e">
        <f t="shared" si="5"/>
        <v>#REF!</v>
      </c>
      <c r="AR4" s="56" t="e">
        <f t="shared" si="5"/>
        <v>#REF!</v>
      </c>
      <c r="AS4" s="56" t="e">
        <f t="shared" si="5"/>
        <v>#REF!</v>
      </c>
      <c r="AT4" s="56" t="e">
        <f t="shared" si="5"/>
        <v>#REF!</v>
      </c>
      <c r="AU4" s="56" t="e">
        <f t="shared" si="5"/>
        <v>#REF!</v>
      </c>
      <c r="AV4" s="56" t="e">
        <f t="shared" si="5"/>
        <v>#REF!</v>
      </c>
      <c r="AW4" s="56" t="e">
        <f t="shared" si="5"/>
        <v>#REF!</v>
      </c>
      <c r="AX4" s="56" t="e">
        <f t="shared" ref="AX4" si="6">SUM(AP4:AW4)</f>
        <v>#REF!</v>
      </c>
      <c r="BA4" s="2" t="e">
        <f t="shared" si="2"/>
        <v>#REF!</v>
      </c>
      <c r="BB4" s="107" t="e">
        <f>C9</f>
        <v>#REF!</v>
      </c>
      <c r="BC4" s="56" t="e">
        <f t="shared" ref="BC4:BM4" ca="1" si="7">SUMPRODUCT(($C$12:$C$36=$BB4)*($N$12:$N$36=BC$1)*($M$12:$M$36))</f>
        <v>#REF!</v>
      </c>
      <c r="BD4" s="56" t="e">
        <f t="shared" ca="1" si="7"/>
        <v>#REF!</v>
      </c>
      <c r="BE4" s="56" t="e">
        <f t="shared" ca="1" si="7"/>
        <v>#REF!</v>
      </c>
      <c r="BF4" s="56" t="e">
        <f t="shared" ca="1" si="7"/>
        <v>#REF!</v>
      </c>
      <c r="BG4" s="56" t="e">
        <f t="shared" ca="1" si="7"/>
        <v>#REF!</v>
      </c>
      <c r="BH4" s="56" t="e">
        <f t="shared" ca="1" si="7"/>
        <v>#REF!</v>
      </c>
      <c r="BI4" s="56" t="e">
        <f t="shared" ca="1" si="7"/>
        <v>#REF!</v>
      </c>
      <c r="BJ4" s="56" t="e">
        <f t="shared" ca="1" si="7"/>
        <v>#REF!</v>
      </c>
      <c r="BK4" s="56" t="e">
        <f t="shared" ca="1" si="7"/>
        <v>#REF!</v>
      </c>
      <c r="BL4" s="56" t="e">
        <f t="shared" ca="1" si="7"/>
        <v>#REF!</v>
      </c>
      <c r="BM4" s="56" t="e">
        <f t="shared" ca="1" si="7"/>
        <v>#REF!</v>
      </c>
    </row>
    <row r="5" spans="2:65" ht="10.5">
      <c r="B5" s="216" t="s">
        <v>10</v>
      </c>
      <c r="C5" s="218" t="s">
        <v>21</v>
      </c>
      <c r="E5" s="211" t="s">
        <v>11</v>
      </c>
      <c r="F5" s="211"/>
      <c r="G5" s="211"/>
      <c r="I5" s="211" t="s">
        <v>12</v>
      </c>
      <c r="J5" s="211"/>
      <c r="K5" s="211"/>
      <c r="M5" s="212" t="s">
        <v>22</v>
      </c>
      <c r="N5" s="214" t="s">
        <v>6</v>
      </c>
      <c r="Q5" s="23"/>
      <c r="R5" s="80" t="e">
        <f>#REF!</f>
        <v>#REF!</v>
      </c>
      <c r="S5" s="121">
        <f t="shared" ref="S5:S14" si="8">SUMIF($C$42:$C$709,R5,$G$42:$G$709)</f>
        <v>0</v>
      </c>
      <c r="U5" s="80" t="e">
        <f>#REF!</f>
        <v>#REF!</v>
      </c>
      <c r="V5" s="121">
        <f t="shared" ref="V5:V15" si="9">SUMIF($N$11:$N$36,U5,$M$11:$M$36)</f>
        <v>0</v>
      </c>
      <c r="Y5" s="58" t="e">
        <f t="shared" si="0"/>
        <v>#REF!</v>
      </c>
      <c r="Z5" s="105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N5" s="58" t="e">
        <f t="shared" si="1"/>
        <v>#REF!</v>
      </c>
      <c r="AO5" s="105"/>
      <c r="AP5" s="190"/>
      <c r="AQ5" s="190"/>
      <c r="AR5" s="190"/>
      <c r="AS5" s="190"/>
      <c r="AT5" s="190"/>
      <c r="AU5" s="190"/>
      <c r="AV5" s="190"/>
      <c r="AW5" s="190"/>
      <c r="AX5" s="190"/>
      <c r="BA5" s="58" t="e">
        <f t="shared" si="2"/>
        <v>#REF!</v>
      </c>
      <c r="BB5" s="105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</row>
    <row r="6" spans="2:65" ht="44.25" customHeight="1" thickBot="1">
      <c r="B6" s="217"/>
      <c r="C6" s="219"/>
      <c r="E6" s="193" t="s">
        <v>3</v>
      </c>
      <c r="F6" s="193" t="s">
        <v>4</v>
      </c>
      <c r="G6" s="193" t="s">
        <v>5</v>
      </c>
      <c r="I6" s="193" t="s">
        <v>3</v>
      </c>
      <c r="J6" s="193" t="s">
        <v>4</v>
      </c>
      <c r="K6" s="193" t="s">
        <v>5</v>
      </c>
      <c r="M6" s="213"/>
      <c r="N6" s="215"/>
      <c r="Q6" s="23"/>
      <c r="R6" s="80" t="e">
        <f>#REF!</f>
        <v>#REF!</v>
      </c>
      <c r="S6" s="121">
        <f t="shared" si="8"/>
        <v>0</v>
      </c>
      <c r="U6" s="80" t="e">
        <f>#REF!</f>
        <v>#REF!</v>
      </c>
      <c r="V6" s="121">
        <f t="shared" si="9"/>
        <v>0</v>
      </c>
      <c r="Y6" s="220" t="e">
        <f t="shared" si="0"/>
        <v>#REF!</v>
      </c>
      <c r="Z6" s="220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N6" s="220" t="e">
        <f t="shared" si="1"/>
        <v>#REF!</v>
      </c>
      <c r="AO6" s="220"/>
      <c r="AP6" s="44"/>
      <c r="AQ6" s="44"/>
      <c r="AR6" s="44"/>
      <c r="AS6" s="44"/>
      <c r="AT6" s="44"/>
      <c r="AU6" s="44"/>
      <c r="AV6" s="44"/>
      <c r="AW6" s="44"/>
      <c r="AX6" s="44"/>
      <c r="BA6" s="220" t="e">
        <f t="shared" si="2"/>
        <v>#REF!</v>
      </c>
      <c r="BB6" s="220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</row>
    <row r="7" spans="2:65" ht="11" thickTop="1">
      <c r="B7" s="195" t="e">
        <f>#REF!</f>
        <v>#REF!</v>
      </c>
      <c r="C7" s="195"/>
      <c r="E7" s="73">
        <f>+E8</f>
        <v>0</v>
      </c>
      <c r="F7" s="73">
        <f>+F8</f>
        <v>0</v>
      </c>
      <c r="G7" s="73">
        <f>+G8</f>
        <v>0</v>
      </c>
      <c r="I7" s="73">
        <f>+I8</f>
        <v>0</v>
      </c>
      <c r="J7" s="73">
        <f>+J8</f>
        <v>0</v>
      </c>
      <c r="K7" s="73">
        <f>+K8</f>
        <v>0</v>
      </c>
      <c r="M7" s="73">
        <f>+M8</f>
        <v>0</v>
      </c>
      <c r="N7" s="194"/>
      <c r="Q7" s="23"/>
      <c r="R7" s="80" t="e">
        <f>#REF!</f>
        <v>#REF!</v>
      </c>
      <c r="S7" s="121">
        <f t="shared" si="8"/>
        <v>0</v>
      </c>
      <c r="U7" s="80" t="e">
        <f>#REF!</f>
        <v>#REF!</v>
      </c>
      <c r="V7" s="121">
        <f t="shared" si="9"/>
        <v>0</v>
      </c>
      <c r="Y7" s="10" t="e">
        <f t="shared" si="0"/>
        <v>#REF!</v>
      </c>
      <c r="Z7" s="106" t="e">
        <f t="shared" ref="Z7:Z17" si="10">C12</f>
        <v>#REF!</v>
      </c>
      <c r="AA7" s="189" t="e">
        <f>+AA8+AA9</f>
        <v>#REF!</v>
      </c>
      <c r="AB7" s="189" t="e">
        <f t="shared" ref="AB7:AK7" si="11">+AB8+AB9</f>
        <v>#REF!</v>
      </c>
      <c r="AC7" s="189" t="e">
        <f t="shared" si="11"/>
        <v>#REF!</v>
      </c>
      <c r="AD7" s="189" t="e">
        <f t="shared" si="11"/>
        <v>#REF!</v>
      </c>
      <c r="AE7" s="189" t="e">
        <f t="shared" si="11"/>
        <v>#REF!</v>
      </c>
      <c r="AF7" s="189" t="e">
        <f t="shared" si="11"/>
        <v>#REF!</v>
      </c>
      <c r="AG7" s="189" t="e">
        <f t="shared" si="11"/>
        <v>#REF!</v>
      </c>
      <c r="AH7" s="189" t="e">
        <f t="shared" si="11"/>
        <v>#REF!</v>
      </c>
      <c r="AI7" s="189" t="e">
        <f t="shared" si="11"/>
        <v>#REF!</v>
      </c>
      <c r="AJ7" s="189" t="e">
        <f t="shared" si="11"/>
        <v>#REF!</v>
      </c>
      <c r="AK7" s="189" t="e">
        <f t="shared" si="11"/>
        <v>#REF!</v>
      </c>
      <c r="AN7" s="10" t="e">
        <f t="shared" si="1"/>
        <v>#REF!</v>
      </c>
      <c r="AO7" s="106" t="e">
        <f t="shared" ref="AO7:AO17" si="12">C12</f>
        <v>#REF!</v>
      </c>
      <c r="AP7" s="189" t="e">
        <f>+AP8+AP9</f>
        <v>#REF!</v>
      </c>
      <c r="AQ7" s="189" t="e">
        <f t="shared" ref="AQ7:AX7" si="13">+AQ8+AQ9</f>
        <v>#REF!</v>
      </c>
      <c r="AR7" s="189" t="e">
        <f t="shared" si="13"/>
        <v>#REF!</v>
      </c>
      <c r="AS7" s="189" t="e">
        <f t="shared" si="13"/>
        <v>#REF!</v>
      </c>
      <c r="AT7" s="189" t="e">
        <f t="shared" si="13"/>
        <v>#REF!</v>
      </c>
      <c r="AU7" s="189" t="e">
        <f t="shared" si="13"/>
        <v>#REF!</v>
      </c>
      <c r="AV7" s="189" t="e">
        <f t="shared" si="13"/>
        <v>#REF!</v>
      </c>
      <c r="AW7" s="189" t="e">
        <f t="shared" si="13"/>
        <v>#REF!</v>
      </c>
      <c r="AX7" s="189" t="e">
        <f t="shared" si="13"/>
        <v>#REF!</v>
      </c>
      <c r="BA7" s="10" t="e">
        <f t="shared" si="2"/>
        <v>#REF!</v>
      </c>
      <c r="BB7" s="106" t="e">
        <f t="shared" ref="BB7:BB17" si="14">C12</f>
        <v>#REF!</v>
      </c>
      <c r="BC7" s="189" t="e">
        <f ca="1">+BC8+BC9</f>
        <v>#REF!</v>
      </c>
      <c r="BD7" s="189" t="e">
        <f t="shared" ref="BD7:BM7" ca="1" si="15">+BD8+BD9</f>
        <v>#REF!</v>
      </c>
      <c r="BE7" s="189" t="e">
        <f t="shared" ca="1" si="15"/>
        <v>#REF!</v>
      </c>
      <c r="BF7" s="189" t="e">
        <f t="shared" ca="1" si="15"/>
        <v>#REF!</v>
      </c>
      <c r="BG7" s="189" t="e">
        <f t="shared" ca="1" si="15"/>
        <v>#REF!</v>
      </c>
      <c r="BH7" s="189" t="e">
        <f t="shared" ca="1" si="15"/>
        <v>#REF!</v>
      </c>
      <c r="BI7" s="189" t="e">
        <f t="shared" ca="1" si="15"/>
        <v>#REF!</v>
      </c>
      <c r="BJ7" s="189" t="e">
        <f t="shared" ca="1" si="15"/>
        <v>#REF!</v>
      </c>
      <c r="BK7" s="189" t="e">
        <f t="shared" ca="1" si="15"/>
        <v>#REF!</v>
      </c>
      <c r="BL7" s="189" t="e">
        <f t="shared" ca="1" si="15"/>
        <v>#REF!</v>
      </c>
      <c r="BM7" s="189" t="e">
        <f t="shared" ca="1" si="15"/>
        <v>#REF!</v>
      </c>
    </row>
    <row r="8" spans="2:65" ht="33.75" customHeight="1">
      <c r="B8" s="220" t="e">
        <f>#REF!</f>
        <v>#REF!</v>
      </c>
      <c r="C8" s="220"/>
      <c r="E8" s="46">
        <f>SUM(E9:E9)</f>
        <v>0</v>
      </c>
      <c r="F8" s="46">
        <f t="shared" ref="F8" si="16">SUM(F9:F9)</f>
        <v>0</v>
      </c>
      <c r="G8" s="46">
        <f t="shared" ref="G8" si="17">SUM(G9:G9)</f>
        <v>0</v>
      </c>
      <c r="I8" s="46">
        <f t="shared" ref="I8" si="18">SUM(I9:I9)</f>
        <v>0</v>
      </c>
      <c r="J8" s="46">
        <f t="shared" ref="J8" si="19">SUM(J9:J9)</f>
        <v>0</v>
      </c>
      <c r="K8" s="46">
        <f t="shared" ref="K8" si="20">SUM(K9:K9)</f>
        <v>0</v>
      </c>
      <c r="M8" s="46">
        <f t="shared" ref="M8" si="21">SUM(M9:M9)</f>
        <v>0</v>
      </c>
      <c r="N8" s="45"/>
      <c r="Q8" s="23"/>
      <c r="R8" s="80" t="e">
        <f>#REF!</f>
        <v>#REF!</v>
      </c>
      <c r="S8" s="121">
        <f t="shared" si="8"/>
        <v>0</v>
      </c>
      <c r="U8" s="80" t="e">
        <f>#REF!</f>
        <v>#REF!</v>
      </c>
      <c r="V8" s="121">
        <f t="shared" si="9"/>
        <v>0</v>
      </c>
      <c r="Y8" s="2" t="e">
        <f t="shared" si="0"/>
        <v>#REF!</v>
      </c>
      <c r="Z8" s="107" t="e">
        <f t="shared" si="10"/>
        <v>#REF!</v>
      </c>
      <c r="AA8" s="56" t="e">
        <f t="shared" ref="AA8:AJ17" si="22">SUMPRODUCT(($A$42:$A$709=$Y8&amp;"- "&amp;$Z8)*($C$42:$C$709=AA$1)*($G$42:$G$709))</f>
        <v>#REF!</v>
      </c>
      <c r="AB8" s="56" t="e">
        <f t="shared" si="22"/>
        <v>#REF!</v>
      </c>
      <c r="AC8" s="56" t="e">
        <f t="shared" si="22"/>
        <v>#REF!</v>
      </c>
      <c r="AD8" s="56" t="e">
        <f t="shared" si="22"/>
        <v>#REF!</v>
      </c>
      <c r="AE8" s="56" t="e">
        <f t="shared" si="22"/>
        <v>#REF!</v>
      </c>
      <c r="AF8" s="56" t="e">
        <f t="shared" si="22"/>
        <v>#REF!</v>
      </c>
      <c r="AG8" s="56" t="e">
        <f t="shared" si="22"/>
        <v>#REF!</v>
      </c>
      <c r="AH8" s="56" t="e">
        <f t="shared" si="22"/>
        <v>#REF!</v>
      </c>
      <c r="AI8" s="56" t="e">
        <f t="shared" si="22"/>
        <v>#REF!</v>
      </c>
      <c r="AJ8" s="56" t="e">
        <f t="shared" si="22"/>
        <v>#REF!</v>
      </c>
      <c r="AK8" s="56" t="e">
        <f t="shared" ref="AK8:AK13" si="23">SUM(AA8:AJ8)</f>
        <v>#REF!</v>
      </c>
      <c r="AN8" s="2" t="e">
        <f t="shared" si="1"/>
        <v>#REF!</v>
      </c>
      <c r="AO8" s="107" t="e">
        <f t="shared" si="12"/>
        <v>#REF!</v>
      </c>
      <c r="AP8" s="56" t="e">
        <f t="shared" ref="AP8:AW17" si="24">SUMPRODUCT(($J$42:$M$708=$AN8&amp;"- "&amp;$AO8)*($N$42:$N$708=AP$1)*($Q$42:$Q$708))</f>
        <v>#REF!</v>
      </c>
      <c r="AQ8" s="56" t="e">
        <f t="shared" si="24"/>
        <v>#REF!</v>
      </c>
      <c r="AR8" s="56" t="e">
        <f t="shared" si="24"/>
        <v>#REF!</v>
      </c>
      <c r="AS8" s="56" t="e">
        <f t="shared" si="24"/>
        <v>#REF!</v>
      </c>
      <c r="AT8" s="56" t="e">
        <f t="shared" si="24"/>
        <v>#REF!</v>
      </c>
      <c r="AU8" s="56" t="e">
        <f t="shared" si="24"/>
        <v>#REF!</v>
      </c>
      <c r="AV8" s="56" t="e">
        <f t="shared" si="24"/>
        <v>#REF!</v>
      </c>
      <c r="AW8" s="56" t="e">
        <f t="shared" si="24"/>
        <v>#REF!</v>
      </c>
      <c r="AX8" s="56" t="e">
        <f t="shared" ref="AX8:AX13" si="25">SUM(AP8:AW8)</f>
        <v>#REF!</v>
      </c>
      <c r="BA8" s="2" t="e">
        <f t="shared" si="2"/>
        <v>#REF!</v>
      </c>
      <c r="BB8" s="107" t="e">
        <f t="shared" si="14"/>
        <v>#REF!</v>
      </c>
      <c r="BC8" s="56" t="e">
        <f t="shared" ref="BC8:BM17" ca="1" si="26">SUMPRODUCT(($C$12:$C$36=$BB8)*($N$12:$N$36=BC$1)*($M$12:$M$36))</f>
        <v>#REF!</v>
      </c>
      <c r="BD8" s="56" t="e">
        <f t="shared" ca="1" si="26"/>
        <v>#REF!</v>
      </c>
      <c r="BE8" s="56" t="e">
        <f t="shared" ca="1" si="26"/>
        <v>#REF!</v>
      </c>
      <c r="BF8" s="56" t="e">
        <f t="shared" ca="1" si="26"/>
        <v>#REF!</v>
      </c>
      <c r="BG8" s="56" t="e">
        <f t="shared" ca="1" si="26"/>
        <v>#REF!</v>
      </c>
      <c r="BH8" s="56" t="e">
        <f t="shared" ca="1" si="26"/>
        <v>#REF!</v>
      </c>
      <c r="BI8" s="56" t="e">
        <f t="shared" ca="1" si="26"/>
        <v>#REF!</v>
      </c>
      <c r="BJ8" s="56" t="e">
        <f t="shared" ca="1" si="26"/>
        <v>#REF!</v>
      </c>
      <c r="BK8" s="56" t="e">
        <f t="shared" ca="1" si="26"/>
        <v>#REF!</v>
      </c>
      <c r="BL8" s="56" t="e">
        <f t="shared" ca="1" si="26"/>
        <v>#REF!</v>
      </c>
      <c r="BM8" s="56" t="e">
        <f t="shared" ca="1" si="26"/>
        <v>#REF!</v>
      </c>
    </row>
    <row r="9" spans="2:65" ht="10.5">
      <c r="B9" s="2" t="e">
        <f>#REF!</f>
        <v>#REF!</v>
      </c>
      <c r="C9" s="8" t="e">
        <f>#REF!</f>
        <v>#REF!</v>
      </c>
      <c r="E9" s="56"/>
      <c r="F9" s="56"/>
      <c r="G9" s="56">
        <f t="shared" ref="G9" si="27">E9+F9</f>
        <v>0</v>
      </c>
      <c r="I9" s="56"/>
      <c r="J9" s="56"/>
      <c r="K9" s="56">
        <f t="shared" ref="K9" si="28">I9+J9</f>
        <v>0</v>
      </c>
      <c r="M9" s="56">
        <f t="shared" ref="M9" si="29">G9-K9</f>
        <v>0</v>
      </c>
      <c r="N9" s="51"/>
      <c r="O9" s="47" t="str">
        <f>IF(M9=0,"",IF(N9=0,"ERROR",""))</f>
        <v/>
      </c>
      <c r="P9" s="48" t="str">
        <f t="shared" ref="P9" si="30">IF(O9="ERROR","Please insert comment","")</f>
        <v/>
      </c>
      <c r="Q9" s="23"/>
      <c r="R9" s="80" t="e">
        <f>#REF!</f>
        <v>#REF!</v>
      </c>
      <c r="S9" s="121">
        <f t="shared" si="8"/>
        <v>0</v>
      </c>
      <c r="U9" s="80" t="e">
        <f>#REF!</f>
        <v>#REF!</v>
      </c>
      <c r="V9" s="121">
        <f t="shared" si="9"/>
        <v>0</v>
      </c>
      <c r="Y9" s="10" t="e">
        <f t="shared" si="0"/>
        <v>#REF!</v>
      </c>
      <c r="Z9" s="106" t="e">
        <f t="shared" si="10"/>
        <v>#REF!</v>
      </c>
      <c r="AA9" s="189" t="e">
        <f t="shared" si="22"/>
        <v>#REF!</v>
      </c>
      <c r="AB9" s="189" t="e">
        <f t="shared" si="22"/>
        <v>#REF!</v>
      </c>
      <c r="AC9" s="189" t="e">
        <f t="shared" si="22"/>
        <v>#REF!</v>
      </c>
      <c r="AD9" s="189" t="e">
        <f t="shared" si="22"/>
        <v>#REF!</v>
      </c>
      <c r="AE9" s="189" t="e">
        <f t="shared" si="22"/>
        <v>#REF!</v>
      </c>
      <c r="AF9" s="189" t="e">
        <f t="shared" si="22"/>
        <v>#REF!</v>
      </c>
      <c r="AG9" s="189" t="e">
        <f t="shared" si="22"/>
        <v>#REF!</v>
      </c>
      <c r="AH9" s="189" t="e">
        <f t="shared" si="22"/>
        <v>#REF!</v>
      </c>
      <c r="AI9" s="189" t="e">
        <f t="shared" si="22"/>
        <v>#REF!</v>
      </c>
      <c r="AJ9" s="189" t="e">
        <f t="shared" si="22"/>
        <v>#REF!</v>
      </c>
      <c r="AK9" s="189" t="e">
        <f t="shared" si="23"/>
        <v>#REF!</v>
      </c>
      <c r="AN9" s="10" t="e">
        <f t="shared" si="1"/>
        <v>#REF!</v>
      </c>
      <c r="AO9" s="106" t="e">
        <f t="shared" si="12"/>
        <v>#REF!</v>
      </c>
      <c r="AP9" s="189" t="e">
        <f t="shared" si="24"/>
        <v>#REF!</v>
      </c>
      <c r="AQ9" s="189" t="e">
        <f t="shared" si="24"/>
        <v>#REF!</v>
      </c>
      <c r="AR9" s="189" t="e">
        <f t="shared" si="24"/>
        <v>#REF!</v>
      </c>
      <c r="AS9" s="189" t="e">
        <f t="shared" si="24"/>
        <v>#REF!</v>
      </c>
      <c r="AT9" s="189" t="e">
        <f t="shared" si="24"/>
        <v>#REF!</v>
      </c>
      <c r="AU9" s="189" t="e">
        <f t="shared" si="24"/>
        <v>#REF!</v>
      </c>
      <c r="AV9" s="189" t="e">
        <f t="shared" si="24"/>
        <v>#REF!</v>
      </c>
      <c r="AW9" s="189" t="e">
        <f t="shared" si="24"/>
        <v>#REF!</v>
      </c>
      <c r="AX9" s="189" t="e">
        <f t="shared" si="25"/>
        <v>#REF!</v>
      </c>
      <c r="BA9" s="10" t="e">
        <f t="shared" si="2"/>
        <v>#REF!</v>
      </c>
      <c r="BB9" s="106" t="e">
        <f t="shared" si="14"/>
        <v>#REF!</v>
      </c>
      <c r="BC9" s="189" t="e">
        <f t="shared" ca="1" si="26"/>
        <v>#REF!</v>
      </c>
      <c r="BD9" s="189" t="e">
        <f t="shared" ca="1" si="26"/>
        <v>#REF!</v>
      </c>
      <c r="BE9" s="189" t="e">
        <f t="shared" ca="1" si="26"/>
        <v>#REF!</v>
      </c>
      <c r="BF9" s="189" t="e">
        <f t="shared" ca="1" si="26"/>
        <v>#REF!</v>
      </c>
      <c r="BG9" s="189" t="e">
        <f t="shared" ca="1" si="26"/>
        <v>#REF!</v>
      </c>
      <c r="BH9" s="189" t="e">
        <f t="shared" ca="1" si="26"/>
        <v>#REF!</v>
      </c>
      <c r="BI9" s="189" t="e">
        <f t="shared" ca="1" si="26"/>
        <v>#REF!</v>
      </c>
      <c r="BJ9" s="189" t="e">
        <f t="shared" ca="1" si="26"/>
        <v>#REF!</v>
      </c>
      <c r="BK9" s="189" t="e">
        <f t="shared" ca="1" si="26"/>
        <v>#REF!</v>
      </c>
      <c r="BL9" s="189" t="e">
        <f t="shared" ca="1" si="26"/>
        <v>#REF!</v>
      </c>
      <c r="BM9" s="189" t="e">
        <f t="shared" ca="1" si="26"/>
        <v>#REF!</v>
      </c>
    </row>
    <row r="10" spans="2:65" ht="10.5">
      <c r="B10" s="195" t="e">
        <f>#REF!</f>
        <v>#REF!</v>
      </c>
      <c r="C10" s="195"/>
      <c r="E10" s="73">
        <f>+E11+E23+E29+E31</f>
        <v>0</v>
      </c>
      <c r="F10" s="73">
        <f>+F11+F23+F29+F31</f>
        <v>0</v>
      </c>
      <c r="G10" s="73">
        <f>+G11+G23+G29+G31</f>
        <v>0</v>
      </c>
      <c r="I10" s="73">
        <f t="shared" ref="I10:M10" si="31">+I11+I23+I29+I31</f>
        <v>0</v>
      </c>
      <c r="J10" s="73">
        <f t="shared" ca="1" si="31"/>
        <v>0</v>
      </c>
      <c r="K10" s="73">
        <f t="shared" ca="1" si="31"/>
        <v>0</v>
      </c>
      <c r="M10" s="73">
        <f t="shared" ca="1" si="31"/>
        <v>0</v>
      </c>
      <c r="N10" s="194"/>
      <c r="Q10" s="23"/>
      <c r="R10" s="80" t="e">
        <f>#REF!</f>
        <v>#REF!</v>
      </c>
      <c r="S10" s="121">
        <f t="shared" si="8"/>
        <v>0</v>
      </c>
      <c r="U10" s="80" t="e">
        <f>#REF!</f>
        <v>#REF!</v>
      </c>
      <c r="V10" s="121">
        <f t="shared" si="9"/>
        <v>0</v>
      </c>
      <c r="Y10" s="2" t="e">
        <f t="shared" si="0"/>
        <v>#REF!</v>
      </c>
      <c r="Z10" s="107" t="e">
        <f t="shared" si="10"/>
        <v>#REF!</v>
      </c>
      <c r="AA10" s="56" t="e">
        <f t="shared" si="22"/>
        <v>#REF!</v>
      </c>
      <c r="AB10" s="56" t="e">
        <f t="shared" si="22"/>
        <v>#REF!</v>
      </c>
      <c r="AC10" s="56" t="e">
        <f t="shared" si="22"/>
        <v>#REF!</v>
      </c>
      <c r="AD10" s="56" t="e">
        <f t="shared" si="22"/>
        <v>#REF!</v>
      </c>
      <c r="AE10" s="56" t="e">
        <f t="shared" si="22"/>
        <v>#REF!</v>
      </c>
      <c r="AF10" s="56" t="e">
        <f t="shared" si="22"/>
        <v>#REF!</v>
      </c>
      <c r="AG10" s="56" t="e">
        <f t="shared" si="22"/>
        <v>#REF!</v>
      </c>
      <c r="AH10" s="56" t="e">
        <f t="shared" si="22"/>
        <v>#REF!</v>
      </c>
      <c r="AI10" s="56" t="e">
        <f t="shared" si="22"/>
        <v>#REF!</v>
      </c>
      <c r="AJ10" s="56" t="e">
        <f t="shared" si="22"/>
        <v>#REF!</v>
      </c>
      <c r="AK10" s="56" t="e">
        <f t="shared" si="23"/>
        <v>#REF!</v>
      </c>
      <c r="AN10" s="2" t="e">
        <f t="shared" si="1"/>
        <v>#REF!</v>
      </c>
      <c r="AO10" s="107" t="e">
        <f t="shared" si="12"/>
        <v>#REF!</v>
      </c>
      <c r="AP10" s="56" t="e">
        <f t="shared" si="24"/>
        <v>#REF!</v>
      </c>
      <c r="AQ10" s="56" t="e">
        <f t="shared" si="24"/>
        <v>#REF!</v>
      </c>
      <c r="AR10" s="56" t="e">
        <f t="shared" si="24"/>
        <v>#REF!</v>
      </c>
      <c r="AS10" s="56" t="e">
        <f t="shared" si="24"/>
        <v>#REF!</v>
      </c>
      <c r="AT10" s="56" t="e">
        <f t="shared" si="24"/>
        <v>#REF!</v>
      </c>
      <c r="AU10" s="56" t="e">
        <f t="shared" si="24"/>
        <v>#REF!</v>
      </c>
      <c r="AV10" s="56" t="e">
        <f t="shared" si="24"/>
        <v>#REF!</v>
      </c>
      <c r="AW10" s="56" t="e">
        <f t="shared" si="24"/>
        <v>#REF!</v>
      </c>
      <c r="AX10" s="56" t="e">
        <f t="shared" si="25"/>
        <v>#REF!</v>
      </c>
      <c r="BA10" s="2" t="e">
        <f t="shared" si="2"/>
        <v>#REF!</v>
      </c>
      <c r="BB10" s="107" t="e">
        <f t="shared" si="14"/>
        <v>#REF!</v>
      </c>
      <c r="BC10" s="56" t="e">
        <f t="shared" ca="1" si="26"/>
        <v>#REF!</v>
      </c>
      <c r="BD10" s="56" t="e">
        <f t="shared" ca="1" si="26"/>
        <v>#REF!</v>
      </c>
      <c r="BE10" s="56" t="e">
        <f t="shared" ca="1" si="26"/>
        <v>#REF!</v>
      </c>
      <c r="BF10" s="56" t="e">
        <f t="shared" ca="1" si="26"/>
        <v>#REF!</v>
      </c>
      <c r="BG10" s="56" t="e">
        <f t="shared" ca="1" si="26"/>
        <v>#REF!</v>
      </c>
      <c r="BH10" s="56" t="e">
        <f t="shared" ca="1" si="26"/>
        <v>#REF!</v>
      </c>
      <c r="BI10" s="56" t="e">
        <f t="shared" ca="1" si="26"/>
        <v>#REF!</v>
      </c>
      <c r="BJ10" s="56" t="e">
        <f t="shared" ca="1" si="26"/>
        <v>#REF!</v>
      </c>
      <c r="BK10" s="56" t="e">
        <f t="shared" ca="1" si="26"/>
        <v>#REF!</v>
      </c>
      <c r="BL10" s="56" t="e">
        <f t="shared" ca="1" si="26"/>
        <v>#REF!</v>
      </c>
      <c r="BM10" s="56" t="e">
        <f t="shared" ca="1" si="26"/>
        <v>#REF!</v>
      </c>
    </row>
    <row r="11" spans="2:65" ht="44.25" customHeight="1">
      <c r="B11" s="220" t="e">
        <f>#REF!</f>
        <v>#REF!</v>
      </c>
      <c r="C11" s="220"/>
      <c r="E11" s="46">
        <f>SUM(E12:E22)</f>
        <v>0</v>
      </c>
      <c r="F11" s="46">
        <f>SUM(F12:F22)</f>
        <v>0</v>
      </c>
      <c r="G11" s="46">
        <f>SUM(G12:G22)</f>
        <v>0</v>
      </c>
      <c r="I11" s="46">
        <f>SUM(I12:I22)</f>
        <v>0</v>
      </c>
      <c r="J11" s="46">
        <f t="shared" ref="J11:M11" ca="1" si="32">SUM(J12:J22)</f>
        <v>0</v>
      </c>
      <c r="K11" s="46">
        <f t="shared" ca="1" si="32"/>
        <v>0</v>
      </c>
      <c r="M11" s="46">
        <f t="shared" ca="1" si="32"/>
        <v>0</v>
      </c>
      <c r="N11" s="45"/>
      <c r="Q11" s="23"/>
      <c r="R11" s="80" t="e">
        <f>#REF!</f>
        <v>#REF!</v>
      </c>
      <c r="S11" s="121">
        <f t="shared" si="8"/>
        <v>0</v>
      </c>
      <c r="U11" s="80" t="e">
        <f>#REF!</f>
        <v>#REF!</v>
      </c>
      <c r="V11" s="121">
        <f t="shared" si="9"/>
        <v>0</v>
      </c>
      <c r="Y11" s="10" t="e">
        <f t="shared" si="0"/>
        <v>#REF!</v>
      </c>
      <c r="Z11" s="106" t="e">
        <f t="shared" si="10"/>
        <v>#REF!</v>
      </c>
      <c r="AA11" s="189" t="e">
        <f t="shared" si="22"/>
        <v>#REF!</v>
      </c>
      <c r="AB11" s="189" t="e">
        <f t="shared" si="22"/>
        <v>#REF!</v>
      </c>
      <c r="AC11" s="189" t="e">
        <f t="shared" si="22"/>
        <v>#REF!</v>
      </c>
      <c r="AD11" s="189" t="e">
        <f t="shared" si="22"/>
        <v>#REF!</v>
      </c>
      <c r="AE11" s="189" t="e">
        <f t="shared" si="22"/>
        <v>#REF!</v>
      </c>
      <c r="AF11" s="189" t="e">
        <f t="shared" si="22"/>
        <v>#REF!</v>
      </c>
      <c r="AG11" s="189" t="e">
        <f t="shared" si="22"/>
        <v>#REF!</v>
      </c>
      <c r="AH11" s="189" t="e">
        <f t="shared" si="22"/>
        <v>#REF!</v>
      </c>
      <c r="AI11" s="189" t="e">
        <f t="shared" si="22"/>
        <v>#REF!</v>
      </c>
      <c r="AJ11" s="189" t="e">
        <f t="shared" si="22"/>
        <v>#REF!</v>
      </c>
      <c r="AK11" s="189" t="e">
        <f t="shared" si="23"/>
        <v>#REF!</v>
      </c>
      <c r="AN11" s="10" t="e">
        <f t="shared" si="1"/>
        <v>#REF!</v>
      </c>
      <c r="AO11" s="106" t="e">
        <f t="shared" si="12"/>
        <v>#REF!</v>
      </c>
      <c r="AP11" s="189" t="e">
        <f t="shared" si="24"/>
        <v>#REF!</v>
      </c>
      <c r="AQ11" s="189" t="e">
        <f t="shared" si="24"/>
        <v>#REF!</v>
      </c>
      <c r="AR11" s="189" t="e">
        <f t="shared" si="24"/>
        <v>#REF!</v>
      </c>
      <c r="AS11" s="189" t="e">
        <f t="shared" si="24"/>
        <v>#REF!</v>
      </c>
      <c r="AT11" s="189" t="e">
        <f t="shared" si="24"/>
        <v>#REF!</v>
      </c>
      <c r="AU11" s="189" t="e">
        <f t="shared" si="24"/>
        <v>#REF!</v>
      </c>
      <c r="AV11" s="189" t="e">
        <f t="shared" si="24"/>
        <v>#REF!</v>
      </c>
      <c r="AW11" s="189" t="e">
        <f t="shared" si="24"/>
        <v>#REF!</v>
      </c>
      <c r="AX11" s="189" t="e">
        <f t="shared" si="25"/>
        <v>#REF!</v>
      </c>
      <c r="BA11" s="10" t="e">
        <f t="shared" si="2"/>
        <v>#REF!</v>
      </c>
      <c r="BB11" s="106" t="e">
        <f t="shared" si="14"/>
        <v>#REF!</v>
      </c>
      <c r="BC11" s="189" t="e">
        <f t="shared" ca="1" si="26"/>
        <v>#REF!</v>
      </c>
      <c r="BD11" s="189" t="e">
        <f t="shared" ca="1" si="26"/>
        <v>#REF!</v>
      </c>
      <c r="BE11" s="189" t="e">
        <f t="shared" ca="1" si="26"/>
        <v>#REF!</v>
      </c>
      <c r="BF11" s="189" t="e">
        <f t="shared" ca="1" si="26"/>
        <v>#REF!</v>
      </c>
      <c r="BG11" s="189" t="e">
        <f t="shared" ca="1" si="26"/>
        <v>#REF!</v>
      </c>
      <c r="BH11" s="189" t="e">
        <f t="shared" ca="1" si="26"/>
        <v>#REF!</v>
      </c>
      <c r="BI11" s="189" t="e">
        <f t="shared" ca="1" si="26"/>
        <v>#REF!</v>
      </c>
      <c r="BJ11" s="189" t="e">
        <f t="shared" ca="1" si="26"/>
        <v>#REF!</v>
      </c>
      <c r="BK11" s="189" t="e">
        <f t="shared" ca="1" si="26"/>
        <v>#REF!</v>
      </c>
      <c r="BL11" s="189" t="e">
        <f t="shared" ca="1" si="26"/>
        <v>#REF!</v>
      </c>
      <c r="BM11" s="189" t="e">
        <f t="shared" ca="1" si="26"/>
        <v>#REF!</v>
      </c>
    </row>
    <row r="12" spans="2:65" ht="10.5">
      <c r="B12" s="10" t="e">
        <f>#REF!</f>
        <v>#REF!</v>
      </c>
      <c r="C12" s="11" t="e">
        <f>#REF!</f>
        <v>#REF!</v>
      </c>
      <c r="E12" s="189"/>
      <c r="F12" s="189">
        <f t="shared" ref="F12:F22" si="33">SUMIF($A$42:$A$709,B12&amp;"- "&amp;C12,$G$42:$G$709)</f>
        <v>0</v>
      </c>
      <c r="G12" s="189">
        <f>E12+F12</f>
        <v>0</v>
      </c>
      <c r="I12" s="189"/>
      <c r="J12" s="189">
        <f t="shared" ref="J12:J18" ca="1" si="34">SUMIF($J$42:$M$709,B12&amp;"- "&amp;C12,$Q$42:$Q$709)</f>
        <v>0</v>
      </c>
      <c r="K12" s="189">
        <f ca="1">I12+J12</f>
        <v>0</v>
      </c>
      <c r="M12" s="189">
        <f ca="1">G12-K12</f>
        <v>0</v>
      </c>
      <c r="N12" s="50"/>
      <c r="O12" s="47" t="str">
        <f ca="1">IF(M12=0,"",IF(N12=0,"ERROR",""))</f>
        <v/>
      </c>
      <c r="P12" s="48" t="str">
        <f t="shared" ref="P12:P35" ca="1" si="35">IF(O12="ERROR","Please insert comment","")</f>
        <v/>
      </c>
      <c r="Q12" s="23"/>
      <c r="R12" s="80" t="e">
        <f>#REF!</f>
        <v>#REF!</v>
      </c>
      <c r="S12" s="121">
        <f t="shared" si="8"/>
        <v>0</v>
      </c>
      <c r="U12" s="80" t="e">
        <f>#REF!</f>
        <v>#REF!</v>
      </c>
      <c r="V12" s="121">
        <f t="shared" si="9"/>
        <v>0</v>
      </c>
      <c r="Y12" s="2" t="e">
        <f t="shared" si="0"/>
        <v>#REF!</v>
      </c>
      <c r="Z12" s="107" t="e">
        <f t="shared" si="10"/>
        <v>#REF!</v>
      </c>
      <c r="AA12" s="56" t="e">
        <f t="shared" si="22"/>
        <v>#REF!</v>
      </c>
      <c r="AB12" s="56" t="e">
        <f t="shared" si="22"/>
        <v>#REF!</v>
      </c>
      <c r="AC12" s="56" t="e">
        <f t="shared" si="22"/>
        <v>#REF!</v>
      </c>
      <c r="AD12" s="56" t="e">
        <f t="shared" si="22"/>
        <v>#REF!</v>
      </c>
      <c r="AE12" s="56" t="e">
        <f t="shared" si="22"/>
        <v>#REF!</v>
      </c>
      <c r="AF12" s="56" t="e">
        <f t="shared" si="22"/>
        <v>#REF!</v>
      </c>
      <c r="AG12" s="56" t="e">
        <f t="shared" si="22"/>
        <v>#REF!</v>
      </c>
      <c r="AH12" s="56" t="e">
        <f t="shared" si="22"/>
        <v>#REF!</v>
      </c>
      <c r="AI12" s="56" t="e">
        <f t="shared" si="22"/>
        <v>#REF!</v>
      </c>
      <c r="AJ12" s="56" t="e">
        <f t="shared" si="22"/>
        <v>#REF!</v>
      </c>
      <c r="AK12" s="56" t="e">
        <f t="shared" si="23"/>
        <v>#REF!</v>
      </c>
      <c r="AN12" s="2" t="e">
        <f t="shared" si="1"/>
        <v>#REF!</v>
      </c>
      <c r="AO12" s="107" t="e">
        <f t="shared" si="12"/>
        <v>#REF!</v>
      </c>
      <c r="AP12" s="56" t="e">
        <f t="shared" si="24"/>
        <v>#REF!</v>
      </c>
      <c r="AQ12" s="56" t="e">
        <f t="shared" si="24"/>
        <v>#REF!</v>
      </c>
      <c r="AR12" s="56" t="e">
        <f t="shared" si="24"/>
        <v>#REF!</v>
      </c>
      <c r="AS12" s="56" t="e">
        <f t="shared" si="24"/>
        <v>#REF!</v>
      </c>
      <c r="AT12" s="56" t="e">
        <f t="shared" si="24"/>
        <v>#REF!</v>
      </c>
      <c r="AU12" s="56" t="e">
        <f t="shared" si="24"/>
        <v>#REF!</v>
      </c>
      <c r="AV12" s="56" t="e">
        <f t="shared" si="24"/>
        <v>#REF!</v>
      </c>
      <c r="AW12" s="56" t="e">
        <f t="shared" si="24"/>
        <v>#REF!</v>
      </c>
      <c r="AX12" s="56" t="e">
        <f t="shared" si="25"/>
        <v>#REF!</v>
      </c>
      <c r="BA12" s="2" t="e">
        <f t="shared" si="2"/>
        <v>#REF!</v>
      </c>
      <c r="BB12" s="107" t="e">
        <f t="shared" si="14"/>
        <v>#REF!</v>
      </c>
      <c r="BC12" s="56" t="e">
        <f t="shared" ca="1" si="26"/>
        <v>#REF!</v>
      </c>
      <c r="BD12" s="56" t="e">
        <f t="shared" ca="1" si="26"/>
        <v>#REF!</v>
      </c>
      <c r="BE12" s="56" t="e">
        <f t="shared" ca="1" si="26"/>
        <v>#REF!</v>
      </c>
      <c r="BF12" s="56" t="e">
        <f t="shared" ca="1" si="26"/>
        <v>#REF!</v>
      </c>
      <c r="BG12" s="56" t="e">
        <f t="shared" ca="1" si="26"/>
        <v>#REF!</v>
      </c>
      <c r="BH12" s="56" t="e">
        <f t="shared" ca="1" si="26"/>
        <v>#REF!</v>
      </c>
      <c r="BI12" s="56" t="e">
        <f t="shared" ca="1" si="26"/>
        <v>#REF!</v>
      </c>
      <c r="BJ12" s="56" t="e">
        <f t="shared" ca="1" si="26"/>
        <v>#REF!</v>
      </c>
      <c r="BK12" s="56" t="e">
        <f t="shared" ca="1" si="26"/>
        <v>#REF!</v>
      </c>
      <c r="BL12" s="56" t="e">
        <f t="shared" ca="1" si="26"/>
        <v>#REF!</v>
      </c>
      <c r="BM12" s="56" t="e">
        <f t="shared" ca="1" si="26"/>
        <v>#REF!</v>
      </c>
    </row>
    <row r="13" spans="2:65" ht="10.5">
      <c r="B13" s="2" t="e">
        <f>#REF!</f>
        <v>#REF!</v>
      </c>
      <c r="C13" s="8" t="e">
        <f>#REF!</f>
        <v>#REF!</v>
      </c>
      <c r="E13" s="56"/>
      <c r="F13" s="56">
        <f t="shared" si="33"/>
        <v>0</v>
      </c>
      <c r="G13" s="56">
        <f t="shared" ref="G13:G32" si="36">E13+F13</f>
        <v>0</v>
      </c>
      <c r="I13" s="56"/>
      <c r="J13" s="56">
        <f t="shared" ca="1" si="34"/>
        <v>0</v>
      </c>
      <c r="K13" s="56">
        <f t="shared" ref="K13:K32" ca="1" si="37">I13+J13</f>
        <v>0</v>
      </c>
      <c r="M13" s="56">
        <f t="shared" ref="M13:M32" ca="1" si="38">G13-K13</f>
        <v>0</v>
      </c>
      <c r="N13" s="51"/>
      <c r="O13" s="47" t="str">
        <f t="shared" ref="O13:O35" ca="1" si="39">IF(M13=0,"",IF(N13=0,"ERROR",""))</f>
        <v/>
      </c>
      <c r="P13" s="48" t="str">
        <f t="shared" ca="1" si="35"/>
        <v/>
      </c>
      <c r="Q13" s="23"/>
      <c r="R13" s="80" t="e">
        <f>#REF!</f>
        <v>#REF!</v>
      </c>
      <c r="S13" s="121">
        <f t="shared" si="8"/>
        <v>0</v>
      </c>
      <c r="U13" s="80" t="e">
        <f>#REF!</f>
        <v>#REF!</v>
      </c>
      <c r="V13" s="121">
        <f t="shared" si="9"/>
        <v>0</v>
      </c>
      <c r="Y13" s="10" t="e">
        <f t="shared" si="0"/>
        <v>#REF!</v>
      </c>
      <c r="Z13" s="106" t="e">
        <f t="shared" si="10"/>
        <v>#REF!</v>
      </c>
      <c r="AA13" s="189" t="e">
        <f t="shared" si="22"/>
        <v>#REF!</v>
      </c>
      <c r="AB13" s="189" t="e">
        <f t="shared" si="22"/>
        <v>#REF!</v>
      </c>
      <c r="AC13" s="189" t="e">
        <f t="shared" si="22"/>
        <v>#REF!</v>
      </c>
      <c r="AD13" s="189" t="e">
        <f t="shared" si="22"/>
        <v>#REF!</v>
      </c>
      <c r="AE13" s="189" t="e">
        <f t="shared" si="22"/>
        <v>#REF!</v>
      </c>
      <c r="AF13" s="189" t="e">
        <f t="shared" si="22"/>
        <v>#REF!</v>
      </c>
      <c r="AG13" s="189" t="e">
        <f t="shared" si="22"/>
        <v>#REF!</v>
      </c>
      <c r="AH13" s="189" t="e">
        <f t="shared" si="22"/>
        <v>#REF!</v>
      </c>
      <c r="AI13" s="189" t="e">
        <f t="shared" si="22"/>
        <v>#REF!</v>
      </c>
      <c r="AJ13" s="189" t="e">
        <f t="shared" si="22"/>
        <v>#REF!</v>
      </c>
      <c r="AK13" s="189" t="e">
        <f t="shared" si="23"/>
        <v>#REF!</v>
      </c>
      <c r="AN13" s="10" t="e">
        <f t="shared" si="1"/>
        <v>#REF!</v>
      </c>
      <c r="AO13" s="106" t="e">
        <f t="shared" si="12"/>
        <v>#REF!</v>
      </c>
      <c r="AP13" s="189" t="e">
        <f t="shared" si="24"/>
        <v>#REF!</v>
      </c>
      <c r="AQ13" s="189" t="e">
        <f t="shared" si="24"/>
        <v>#REF!</v>
      </c>
      <c r="AR13" s="189" t="e">
        <f t="shared" si="24"/>
        <v>#REF!</v>
      </c>
      <c r="AS13" s="189" t="e">
        <f t="shared" si="24"/>
        <v>#REF!</v>
      </c>
      <c r="AT13" s="189" t="e">
        <f t="shared" si="24"/>
        <v>#REF!</v>
      </c>
      <c r="AU13" s="189" t="e">
        <f t="shared" si="24"/>
        <v>#REF!</v>
      </c>
      <c r="AV13" s="189" t="e">
        <f t="shared" si="24"/>
        <v>#REF!</v>
      </c>
      <c r="AW13" s="189" t="e">
        <f t="shared" si="24"/>
        <v>#REF!</v>
      </c>
      <c r="AX13" s="189" t="e">
        <f t="shared" si="25"/>
        <v>#REF!</v>
      </c>
      <c r="BA13" s="10" t="e">
        <f t="shared" si="2"/>
        <v>#REF!</v>
      </c>
      <c r="BB13" s="106" t="e">
        <f t="shared" si="14"/>
        <v>#REF!</v>
      </c>
      <c r="BC13" s="189" t="e">
        <f t="shared" ca="1" si="26"/>
        <v>#REF!</v>
      </c>
      <c r="BD13" s="189" t="e">
        <f t="shared" ca="1" si="26"/>
        <v>#REF!</v>
      </c>
      <c r="BE13" s="189" t="e">
        <f t="shared" ca="1" si="26"/>
        <v>#REF!</v>
      </c>
      <c r="BF13" s="189" t="e">
        <f t="shared" ca="1" si="26"/>
        <v>#REF!</v>
      </c>
      <c r="BG13" s="189" t="e">
        <f t="shared" ca="1" si="26"/>
        <v>#REF!</v>
      </c>
      <c r="BH13" s="189" t="e">
        <f t="shared" ca="1" si="26"/>
        <v>#REF!</v>
      </c>
      <c r="BI13" s="189" t="e">
        <f t="shared" ca="1" si="26"/>
        <v>#REF!</v>
      </c>
      <c r="BJ13" s="189" t="e">
        <f t="shared" ca="1" si="26"/>
        <v>#REF!</v>
      </c>
      <c r="BK13" s="189" t="e">
        <f t="shared" ca="1" si="26"/>
        <v>#REF!</v>
      </c>
      <c r="BL13" s="189" t="e">
        <f t="shared" ca="1" si="26"/>
        <v>#REF!</v>
      </c>
      <c r="BM13" s="189" t="e">
        <f t="shared" ca="1" si="26"/>
        <v>#REF!</v>
      </c>
    </row>
    <row r="14" spans="2:65" ht="10.5">
      <c r="B14" s="10" t="e">
        <f>#REF!</f>
        <v>#REF!</v>
      </c>
      <c r="C14" s="11" t="e">
        <f>#REF!</f>
        <v>#REF!</v>
      </c>
      <c r="E14" s="189"/>
      <c r="F14" s="189">
        <f t="shared" si="33"/>
        <v>0</v>
      </c>
      <c r="G14" s="189">
        <f t="shared" si="36"/>
        <v>0</v>
      </c>
      <c r="I14" s="189"/>
      <c r="J14" s="189">
        <f t="shared" ca="1" si="34"/>
        <v>0</v>
      </c>
      <c r="K14" s="189">
        <f t="shared" ca="1" si="37"/>
        <v>0</v>
      </c>
      <c r="M14" s="189">
        <f t="shared" ca="1" si="38"/>
        <v>0</v>
      </c>
      <c r="N14" s="50"/>
      <c r="O14" s="47" t="str">
        <f t="shared" ca="1" si="39"/>
        <v/>
      </c>
      <c r="P14" s="48" t="str">
        <f t="shared" ca="1" si="35"/>
        <v/>
      </c>
      <c r="Q14" s="23"/>
      <c r="R14" s="80" t="e">
        <f>#REF!</f>
        <v>#REF!</v>
      </c>
      <c r="S14" s="121">
        <f t="shared" si="8"/>
        <v>0</v>
      </c>
      <c r="T14" s="3" t="str">
        <f>IF(F37=S15,"","ERROR")</f>
        <v/>
      </c>
      <c r="U14" s="80" t="e">
        <f>#REF!</f>
        <v>#REF!</v>
      </c>
      <c r="V14" s="121">
        <f t="shared" si="9"/>
        <v>0</v>
      </c>
      <c r="W14" s="17" t="s">
        <v>43</v>
      </c>
      <c r="Y14" s="2" t="e">
        <f t="shared" si="0"/>
        <v>#REF!</v>
      </c>
      <c r="Z14" s="107" t="e">
        <f t="shared" si="10"/>
        <v>#REF!</v>
      </c>
      <c r="AA14" s="56" t="e">
        <f t="shared" si="22"/>
        <v>#REF!</v>
      </c>
      <c r="AB14" s="56" t="e">
        <f t="shared" si="22"/>
        <v>#REF!</v>
      </c>
      <c r="AC14" s="56" t="e">
        <f t="shared" si="22"/>
        <v>#REF!</v>
      </c>
      <c r="AD14" s="56" t="e">
        <f t="shared" si="22"/>
        <v>#REF!</v>
      </c>
      <c r="AE14" s="56" t="e">
        <f t="shared" si="22"/>
        <v>#REF!</v>
      </c>
      <c r="AF14" s="56" t="e">
        <f t="shared" si="22"/>
        <v>#REF!</v>
      </c>
      <c r="AG14" s="56" t="e">
        <f t="shared" si="22"/>
        <v>#REF!</v>
      </c>
      <c r="AH14" s="56" t="e">
        <f t="shared" si="22"/>
        <v>#REF!</v>
      </c>
      <c r="AI14" s="56" t="e">
        <f t="shared" si="22"/>
        <v>#REF!</v>
      </c>
      <c r="AJ14" s="56" t="e">
        <f t="shared" si="22"/>
        <v>#REF!</v>
      </c>
      <c r="AK14" s="56" t="e">
        <f t="shared" ref="AK14:AK17" si="40">SUM(AA14:AJ14)</f>
        <v>#REF!</v>
      </c>
      <c r="AN14" s="2" t="e">
        <f t="shared" si="1"/>
        <v>#REF!</v>
      </c>
      <c r="AO14" s="107" t="e">
        <f t="shared" si="12"/>
        <v>#REF!</v>
      </c>
      <c r="AP14" s="56" t="e">
        <f t="shared" si="24"/>
        <v>#REF!</v>
      </c>
      <c r="AQ14" s="56" t="e">
        <f t="shared" si="24"/>
        <v>#REF!</v>
      </c>
      <c r="AR14" s="56" t="e">
        <f t="shared" si="24"/>
        <v>#REF!</v>
      </c>
      <c r="AS14" s="56" t="e">
        <f t="shared" si="24"/>
        <v>#REF!</v>
      </c>
      <c r="AT14" s="56" t="e">
        <f t="shared" si="24"/>
        <v>#REF!</v>
      </c>
      <c r="AU14" s="56" t="e">
        <f t="shared" si="24"/>
        <v>#REF!</v>
      </c>
      <c r="AV14" s="56" t="e">
        <f t="shared" si="24"/>
        <v>#REF!</v>
      </c>
      <c r="AW14" s="56" t="e">
        <f t="shared" si="24"/>
        <v>#REF!</v>
      </c>
      <c r="AX14" s="56" t="e">
        <f t="shared" ref="AX14:AX17" si="41">SUM(AP14:AW14)</f>
        <v>#REF!</v>
      </c>
      <c r="BA14" s="2" t="e">
        <f t="shared" si="2"/>
        <v>#REF!</v>
      </c>
      <c r="BB14" s="107" t="e">
        <f t="shared" si="14"/>
        <v>#REF!</v>
      </c>
      <c r="BC14" s="56" t="e">
        <f t="shared" ca="1" si="26"/>
        <v>#REF!</v>
      </c>
      <c r="BD14" s="56" t="e">
        <f t="shared" ca="1" si="26"/>
        <v>#REF!</v>
      </c>
      <c r="BE14" s="56" t="e">
        <f t="shared" ca="1" si="26"/>
        <v>#REF!</v>
      </c>
      <c r="BF14" s="56" t="e">
        <f t="shared" ca="1" si="26"/>
        <v>#REF!</v>
      </c>
      <c r="BG14" s="56" t="e">
        <f t="shared" ca="1" si="26"/>
        <v>#REF!</v>
      </c>
      <c r="BH14" s="56" t="e">
        <f t="shared" ca="1" si="26"/>
        <v>#REF!</v>
      </c>
      <c r="BI14" s="56" t="e">
        <f t="shared" ca="1" si="26"/>
        <v>#REF!</v>
      </c>
      <c r="BJ14" s="56" t="e">
        <f t="shared" ca="1" si="26"/>
        <v>#REF!</v>
      </c>
      <c r="BK14" s="56" t="e">
        <f t="shared" ca="1" si="26"/>
        <v>#REF!</v>
      </c>
      <c r="BL14" s="56" t="e">
        <f t="shared" ca="1" si="26"/>
        <v>#REF!</v>
      </c>
      <c r="BM14" s="56" t="e">
        <f t="shared" ca="1" si="26"/>
        <v>#REF!</v>
      </c>
    </row>
    <row r="15" spans="2:65" ht="10.5">
      <c r="B15" s="2" t="e">
        <f>#REF!</f>
        <v>#REF!</v>
      </c>
      <c r="C15" s="8" t="e">
        <f>#REF!</f>
        <v>#REF!</v>
      </c>
      <c r="E15" s="56"/>
      <c r="F15" s="56">
        <f t="shared" si="33"/>
        <v>0</v>
      </c>
      <c r="G15" s="56">
        <f t="shared" si="36"/>
        <v>0</v>
      </c>
      <c r="I15" s="56"/>
      <c r="J15" s="56">
        <f t="shared" ca="1" si="34"/>
        <v>0</v>
      </c>
      <c r="K15" s="56">
        <f t="shared" ca="1" si="37"/>
        <v>0</v>
      </c>
      <c r="M15" s="56">
        <f t="shared" ca="1" si="38"/>
        <v>0</v>
      </c>
      <c r="N15" s="51"/>
      <c r="O15" s="47" t="str">
        <f t="shared" ca="1" si="39"/>
        <v/>
      </c>
      <c r="P15" s="48" t="str">
        <f t="shared" ca="1" si="35"/>
        <v/>
      </c>
      <c r="Q15" s="23"/>
      <c r="R15" s="110" t="s">
        <v>37</v>
      </c>
      <c r="S15" s="25">
        <f>SUM(S5:S14)</f>
        <v>0</v>
      </c>
      <c r="U15" s="80" t="e">
        <f>#REF!</f>
        <v>#REF!</v>
      </c>
      <c r="V15" s="121">
        <f t="shared" si="9"/>
        <v>0</v>
      </c>
      <c r="W15" s="121">
        <f>SUM(V7:V15)</f>
        <v>0</v>
      </c>
      <c r="Y15" s="10" t="e">
        <f t="shared" si="0"/>
        <v>#REF!</v>
      </c>
      <c r="Z15" s="106" t="e">
        <f t="shared" si="10"/>
        <v>#REF!</v>
      </c>
      <c r="AA15" s="189" t="e">
        <f t="shared" si="22"/>
        <v>#REF!</v>
      </c>
      <c r="AB15" s="189" t="e">
        <f t="shared" si="22"/>
        <v>#REF!</v>
      </c>
      <c r="AC15" s="189" t="e">
        <f t="shared" si="22"/>
        <v>#REF!</v>
      </c>
      <c r="AD15" s="189" t="e">
        <f t="shared" si="22"/>
        <v>#REF!</v>
      </c>
      <c r="AE15" s="189" t="e">
        <f t="shared" si="22"/>
        <v>#REF!</v>
      </c>
      <c r="AF15" s="189" t="e">
        <f t="shared" si="22"/>
        <v>#REF!</v>
      </c>
      <c r="AG15" s="189" t="e">
        <f t="shared" si="22"/>
        <v>#REF!</v>
      </c>
      <c r="AH15" s="189" t="e">
        <f t="shared" si="22"/>
        <v>#REF!</v>
      </c>
      <c r="AI15" s="189" t="e">
        <f t="shared" si="22"/>
        <v>#REF!</v>
      </c>
      <c r="AJ15" s="189" t="e">
        <f t="shared" si="22"/>
        <v>#REF!</v>
      </c>
      <c r="AK15" s="189" t="e">
        <f t="shared" si="40"/>
        <v>#REF!</v>
      </c>
      <c r="AN15" s="10" t="e">
        <f t="shared" si="1"/>
        <v>#REF!</v>
      </c>
      <c r="AO15" s="106" t="e">
        <f t="shared" si="12"/>
        <v>#REF!</v>
      </c>
      <c r="AP15" s="189" t="e">
        <f t="shared" si="24"/>
        <v>#REF!</v>
      </c>
      <c r="AQ15" s="189" t="e">
        <f t="shared" si="24"/>
        <v>#REF!</v>
      </c>
      <c r="AR15" s="189" t="e">
        <f t="shared" si="24"/>
        <v>#REF!</v>
      </c>
      <c r="AS15" s="189" t="e">
        <f t="shared" si="24"/>
        <v>#REF!</v>
      </c>
      <c r="AT15" s="189" t="e">
        <f t="shared" si="24"/>
        <v>#REF!</v>
      </c>
      <c r="AU15" s="189" t="e">
        <f t="shared" si="24"/>
        <v>#REF!</v>
      </c>
      <c r="AV15" s="189" t="e">
        <f t="shared" si="24"/>
        <v>#REF!</v>
      </c>
      <c r="AW15" s="189" t="e">
        <f t="shared" si="24"/>
        <v>#REF!</v>
      </c>
      <c r="AX15" s="189" t="e">
        <f t="shared" si="41"/>
        <v>#REF!</v>
      </c>
      <c r="BA15" s="10" t="e">
        <f t="shared" si="2"/>
        <v>#REF!</v>
      </c>
      <c r="BB15" s="106" t="e">
        <f t="shared" si="14"/>
        <v>#REF!</v>
      </c>
      <c r="BC15" s="189" t="e">
        <f t="shared" ca="1" si="26"/>
        <v>#REF!</v>
      </c>
      <c r="BD15" s="189" t="e">
        <f t="shared" ca="1" si="26"/>
        <v>#REF!</v>
      </c>
      <c r="BE15" s="189" t="e">
        <f t="shared" ca="1" si="26"/>
        <v>#REF!</v>
      </c>
      <c r="BF15" s="189" t="e">
        <f t="shared" ca="1" si="26"/>
        <v>#REF!</v>
      </c>
      <c r="BG15" s="189" t="e">
        <f t="shared" ca="1" si="26"/>
        <v>#REF!</v>
      </c>
      <c r="BH15" s="189" t="e">
        <f t="shared" ca="1" si="26"/>
        <v>#REF!</v>
      </c>
      <c r="BI15" s="189" t="e">
        <f t="shared" ca="1" si="26"/>
        <v>#REF!</v>
      </c>
      <c r="BJ15" s="189" t="e">
        <f t="shared" ca="1" si="26"/>
        <v>#REF!</v>
      </c>
      <c r="BK15" s="189" t="e">
        <f t="shared" ca="1" si="26"/>
        <v>#REF!</v>
      </c>
      <c r="BL15" s="189" t="e">
        <f t="shared" ca="1" si="26"/>
        <v>#REF!</v>
      </c>
      <c r="BM15" s="189" t="e">
        <f t="shared" ca="1" si="26"/>
        <v>#REF!</v>
      </c>
    </row>
    <row r="16" spans="2:65" ht="10.5">
      <c r="B16" s="10" t="e">
        <f>#REF!</f>
        <v>#REF!</v>
      </c>
      <c r="C16" s="11" t="e">
        <f>#REF!</f>
        <v>#REF!</v>
      </c>
      <c r="E16" s="189"/>
      <c r="F16" s="189">
        <f t="shared" si="33"/>
        <v>0</v>
      </c>
      <c r="G16" s="189">
        <f t="shared" si="36"/>
        <v>0</v>
      </c>
      <c r="I16" s="189"/>
      <c r="J16" s="189">
        <f t="shared" ca="1" si="34"/>
        <v>0</v>
      </c>
      <c r="K16" s="189">
        <f t="shared" ca="1" si="37"/>
        <v>0</v>
      </c>
      <c r="M16" s="189">
        <f t="shared" ca="1" si="38"/>
        <v>0</v>
      </c>
      <c r="N16" s="50"/>
      <c r="O16" s="47" t="str">
        <f t="shared" ca="1" si="39"/>
        <v/>
      </c>
      <c r="P16" s="48" t="str">
        <f t="shared" ca="1" si="35"/>
        <v/>
      </c>
      <c r="Q16" s="23"/>
      <c r="U16" s="110" t="s">
        <v>15</v>
      </c>
      <c r="V16" s="25">
        <f>SUM(V5:V15)</f>
        <v>0</v>
      </c>
      <c r="Y16" s="2" t="e">
        <f t="shared" si="0"/>
        <v>#REF!</v>
      </c>
      <c r="Z16" s="107" t="e">
        <f t="shared" si="10"/>
        <v>#REF!</v>
      </c>
      <c r="AA16" s="56" t="e">
        <f t="shared" si="22"/>
        <v>#REF!</v>
      </c>
      <c r="AB16" s="56" t="e">
        <f t="shared" si="22"/>
        <v>#REF!</v>
      </c>
      <c r="AC16" s="56" t="e">
        <f t="shared" si="22"/>
        <v>#REF!</v>
      </c>
      <c r="AD16" s="56" t="e">
        <f t="shared" si="22"/>
        <v>#REF!</v>
      </c>
      <c r="AE16" s="56" t="e">
        <f t="shared" si="22"/>
        <v>#REF!</v>
      </c>
      <c r="AF16" s="56" t="e">
        <f t="shared" si="22"/>
        <v>#REF!</v>
      </c>
      <c r="AG16" s="56" t="e">
        <f t="shared" si="22"/>
        <v>#REF!</v>
      </c>
      <c r="AH16" s="56" t="e">
        <f t="shared" si="22"/>
        <v>#REF!</v>
      </c>
      <c r="AI16" s="56" t="e">
        <f t="shared" si="22"/>
        <v>#REF!</v>
      </c>
      <c r="AJ16" s="56" t="e">
        <f t="shared" si="22"/>
        <v>#REF!</v>
      </c>
      <c r="AK16" s="56" t="e">
        <f t="shared" si="40"/>
        <v>#REF!</v>
      </c>
      <c r="AN16" s="2" t="e">
        <f t="shared" si="1"/>
        <v>#REF!</v>
      </c>
      <c r="AO16" s="107" t="e">
        <f t="shared" si="12"/>
        <v>#REF!</v>
      </c>
      <c r="AP16" s="56" t="e">
        <f t="shared" si="24"/>
        <v>#REF!</v>
      </c>
      <c r="AQ16" s="56" t="e">
        <f t="shared" si="24"/>
        <v>#REF!</v>
      </c>
      <c r="AR16" s="56" t="e">
        <f t="shared" si="24"/>
        <v>#REF!</v>
      </c>
      <c r="AS16" s="56" t="e">
        <f t="shared" si="24"/>
        <v>#REF!</v>
      </c>
      <c r="AT16" s="56" t="e">
        <f t="shared" si="24"/>
        <v>#REF!</v>
      </c>
      <c r="AU16" s="56" t="e">
        <f t="shared" si="24"/>
        <v>#REF!</v>
      </c>
      <c r="AV16" s="56" t="e">
        <f t="shared" si="24"/>
        <v>#REF!</v>
      </c>
      <c r="AW16" s="56" t="e">
        <f t="shared" si="24"/>
        <v>#REF!</v>
      </c>
      <c r="AX16" s="56" t="e">
        <f t="shared" si="41"/>
        <v>#REF!</v>
      </c>
      <c r="BA16" s="2" t="e">
        <f t="shared" si="2"/>
        <v>#REF!</v>
      </c>
      <c r="BB16" s="107" t="e">
        <f t="shared" si="14"/>
        <v>#REF!</v>
      </c>
      <c r="BC16" s="56" t="e">
        <f t="shared" ca="1" si="26"/>
        <v>#REF!</v>
      </c>
      <c r="BD16" s="56" t="e">
        <f t="shared" ca="1" si="26"/>
        <v>#REF!</v>
      </c>
      <c r="BE16" s="56" t="e">
        <f t="shared" ca="1" si="26"/>
        <v>#REF!</v>
      </c>
      <c r="BF16" s="56" t="e">
        <f t="shared" ca="1" si="26"/>
        <v>#REF!</v>
      </c>
      <c r="BG16" s="56" t="e">
        <f t="shared" ca="1" si="26"/>
        <v>#REF!</v>
      </c>
      <c r="BH16" s="56" t="e">
        <f t="shared" ca="1" si="26"/>
        <v>#REF!</v>
      </c>
      <c r="BI16" s="56" t="e">
        <f t="shared" ca="1" si="26"/>
        <v>#REF!</v>
      </c>
      <c r="BJ16" s="56" t="e">
        <f t="shared" ca="1" si="26"/>
        <v>#REF!</v>
      </c>
      <c r="BK16" s="56" t="e">
        <f t="shared" ca="1" si="26"/>
        <v>#REF!</v>
      </c>
      <c r="BL16" s="56" t="e">
        <f t="shared" ca="1" si="26"/>
        <v>#REF!</v>
      </c>
      <c r="BM16" s="56" t="e">
        <f t="shared" ca="1" si="26"/>
        <v>#REF!</v>
      </c>
    </row>
    <row r="17" spans="2:65" ht="10.5">
      <c r="B17" s="2" t="e">
        <f>#REF!</f>
        <v>#REF!</v>
      </c>
      <c r="C17" s="8" t="e">
        <f>#REF!</f>
        <v>#REF!</v>
      </c>
      <c r="E17" s="56"/>
      <c r="F17" s="56">
        <f t="shared" si="33"/>
        <v>0</v>
      </c>
      <c r="G17" s="56">
        <f t="shared" si="36"/>
        <v>0</v>
      </c>
      <c r="I17" s="56"/>
      <c r="J17" s="56">
        <f t="shared" ca="1" si="34"/>
        <v>0</v>
      </c>
      <c r="K17" s="56">
        <f t="shared" ca="1" si="37"/>
        <v>0</v>
      </c>
      <c r="M17" s="56">
        <f t="shared" ca="1" si="38"/>
        <v>0</v>
      </c>
      <c r="N17" s="51"/>
      <c r="O17" s="47" t="str">
        <f t="shared" ca="1" si="39"/>
        <v/>
      </c>
      <c r="P17" s="48" t="str">
        <f t="shared" ca="1" si="35"/>
        <v/>
      </c>
      <c r="Q17" s="23"/>
      <c r="Y17" s="10" t="e">
        <f t="shared" si="0"/>
        <v>#REF!</v>
      </c>
      <c r="Z17" s="106" t="e">
        <f t="shared" si="10"/>
        <v>#REF!</v>
      </c>
      <c r="AA17" s="189" t="e">
        <f t="shared" si="22"/>
        <v>#REF!</v>
      </c>
      <c r="AB17" s="189" t="e">
        <f t="shared" si="22"/>
        <v>#REF!</v>
      </c>
      <c r="AC17" s="189" t="e">
        <f t="shared" si="22"/>
        <v>#REF!</v>
      </c>
      <c r="AD17" s="189" t="e">
        <f t="shared" si="22"/>
        <v>#REF!</v>
      </c>
      <c r="AE17" s="189" t="e">
        <f t="shared" si="22"/>
        <v>#REF!</v>
      </c>
      <c r="AF17" s="189" t="e">
        <f t="shared" si="22"/>
        <v>#REF!</v>
      </c>
      <c r="AG17" s="189" t="e">
        <f t="shared" si="22"/>
        <v>#REF!</v>
      </c>
      <c r="AH17" s="189" t="e">
        <f t="shared" si="22"/>
        <v>#REF!</v>
      </c>
      <c r="AI17" s="189" t="e">
        <f t="shared" si="22"/>
        <v>#REF!</v>
      </c>
      <c r="AJ17" s="189" t="e">
        <f t="shared" si="22"/>
        <v>#REF!</v>
      </c>
      <c r="AK17" s="189" t="e">
        <f t="shared" si="40"/>
        <v>#REF!</v>
      </c>
      <c r="AN17" s="10" t="e">
        <f t="shared" si="1"/>
        <v>#REF!</v>
      </c>
      <c r="AO17" s="106" t="e">
        <f t="shared" si="12"/>
        <v>#REF!</v>
      </c>
      <c r="AP17" s="189" t="e">
        <f t="shared" si="24"/>
        <v>#REF!</v>
      </c>
      <c r="AQ17" s="189" t="e">
        <f t="shared" si="24"/>
        <v>#REF!</v>
      </c>
      <c r="AR17" s="189" t="e">
        <f t="shared" si="24"/>
        <v>#REF!</v>
      </c>
      <c r="AS17" s="189" t="e">
        <f t="shared" si="24"/>
        <v>#REF!</v>
      </c>
      <c r="AT17" s="189" t="e">
        <f t="shared" si="24"/>
        <v>#REF!</v>
      </c>
      <c r="AU17" s="189" t="e">
        <f t="shared" si="24"/>
        <v>#REF!</v>
      </c>
      <c r="AV17" s="189" t="e">
        <f t="shared" si="24"/>
        <v>#REF!</v>
      </c>
      <c r="AW17" s="189" t="e">
        <f t="shared" si="24"/>
        <v>#REF!</v>
      </c>
      <c r="AX17" s="189" t="e">
        <f t="shared" si="41"/>
        <v>#REF!</v>
      </c>
      <c r="BA17" s="10" t="e">
        <f t="shared" si="2"/>
        <v>#REF!</v>
      </c>
      <c r="BB17" s="106" t="e">
        <f t="shared" si="14"/>
        <v>#REF!</v>
      </c>
      <c r="BC17" s="189" t="e">
        <f t="shared" ca="1" si="26"/>
        <v>#REF!</v>
      </c>
      <c r="BD17" s="189" t="e">
        <f t="shared" ca="1" si="26"/>
        <v>#REF!</v>
      </c>
      <c r="BE17" s="189" t="e">
        <f t="shared" ca="1" si="26"/>
        <v>#REF!</v>
      </c>
      <c r="BF17" s="189" t="e">
        <f t="shared" ca="1" si="26"/>
        <v>#REF!</v>
      </c>
      <c r="BG17" s="189" t="e">
        <f t="shared" ca="1" si="26"/>
        <v>#REF!</v>
      </c>
      <c r="BH17" s="189" t="e">
        <f t="shared" ca="1" si="26"/>
        <v>#REF!</v>
      </c>
      <c r="BI17" s="189" t="e">
        <f t="shared" ca="1" si="26"/>
        <v>#REF!</v>
      </c>
      <c r="BJ17" s="189" t="e">
        <f t="shared" ca="1" si="26"/>
        <v>#REF!</v>
      </c>
      <c r="BK17" s="189" t="e">
        <f t="shared" ca="1" si="26"/>
        <v>#REF!</v>
      </c>
      <c r="BL17" s="189" t="e">
        <f t="shared" ca="1" si="26"/>
        <v>#REF!</v>
      </c>
      <c r="BM17" s="189" t="e">
        <f t="shared" ca="1" si="26"/>
        <v>#REF!</v>
      </c>
    </row>
    <row r="18" spans="2:65" ht="33.75" customHeight="1">
      <c r="B18" s="10" t="e">
        <f>#REF!</f>
        <v>#REF!</v>
      </c>
      <c r="C18" s="11" t="e">
        <f>#REF!</f>
        <v>#REF!</v>
      </c>
      <c r="E18" s="189"/>
      <c r="F18" s="189">
        <f t="shared" si="33"/>
        <v>0</v>
      </c>
      <c r="G18" s="189">
        <f t="shared" si="36"/>
        <v>0</v>
      </c>
      <c r="I18" s="189"/>
      <c r="J18" s="189">
        <f t="shared" ca="1" si="34"/>
        <v>0</v>
      </c>
      <c r="K18" s="189">
        <f t="shared" ca="1" si="37"/>
        <v>0</v>
      </c>
      <c r="M18" s="189">
        <f t="shared" ca="1" si="38"/>
        <v>0</v>
      </c>
      <c r="N18" s="50"/>
      <c r="O18" s="47" t="str">
        <f t="shared" ca="1" si="39"/>
        <v/>
      </c>
      <c r="P18" s="48" t="str">
        <f t="shared" ca="1" si="35"/>
        <v/>
      </c>
      <c r="Q18" s="23"/>
      <c r="Y18" s="220" t="e">
        <f t="shared" si="0"/>
        <v>#REF!</v>
      </c>
      <c r="Z18" s="220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N18" s="220" t="e">
        <f t="shared" si="1"/>
        <v>#REF!</v>
      </c>
      <c r="AO18" s="220"/>
      <c r="AP18" s="44"/>
      <c r="AQ18" s="44"/>
      <c r="AR18" s="44"/>
      <c r="AS18" s="44"/>
      <c r="AT18" s="44"/>
      <c r="AU18" s="44"/>
      <c r="AV18" s="44"/>
      <c r="AW18" s="44"/>
      <c r="AX18" s="44"/>
      <c r="BA18" s="220" t="e">
        <f t="shared" si="2"/>
        <v>#REF!</v>
      </c>
      <c r="BB18" s="220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</row>
    <row r="19" spans="2:65" ht="10.5">
      <c r="B19" s="2" t="e">
        <f>#REF!</f>
        <v>#REF!</v>
      </c>
      <c r="C19" s="8" t="e">
        <f>#REF!</f>
        <v>#REF!</v>
      </c>
      <c r="E19" s="56"/>
      <c r="F19" s="56">
        <f t="shared" si="33"/>
        <v>0</v>
      </c>
      <c r="G19" s="56">
        <f t="shared" si="36"/>
        <v>0</v>
      </c>
      <c r="I19" s="56"/>
      <c r="J19" s="56"/>
      <c r="K19" s="56">
        <f t="shared" si="37"/>
        <v>0</v>
      </c>
      <c r="M19" s="56">
        <f t="shared" si="38"/>
        <v>0</v>
      </c>
      <c r="N19" s="51"/>
      <c r="O19" s="47" t="str">
        <f t="shared" si="39"/>
        <v/>
      </c>
      <c r="P19" s="48" t="str">
        <f t="shared" ref="P19:P22" si="42">IF(O19="ERROR","Please insert comment","")</f>
        <v/>
      </c>
      <c r="Q19" s="23"/>
      <c r="R19" s="121"/>
      <c r="Y19" s="2" t="e">
        <f t="shared" si="0"/>
        <v>#REF!</v>
      </c>
      <c r="Z19" s="107" t="e">
        <f>C24</f>
        <v>#REF!</v>
      </c>
      <c r="AA19" s="56" t="e">
        <f t="shared" ref="AA19:AJ23" si="43">SUMPRODUCT(($A$42:$A$709=$Y19&amp;"- "&amp;$Z19)*($C$42:$C$709=AA$1)*($G$42:$G$709))</f>
        <v>#REF!</v>
      </c>
      <c r="AB19" s="56" t="e">
        <f t="shared" si="43"/>
        <v>#REF!</v>
      </c>
      <c r="AC19" s="56" t="e">
        <f t="shared" si="43"/>
        <v>#REF!</v>
      </c>
      <c r="AD19" s="56" t="e">
        <f t="shared" si="43"/>
        <v>#REF!</v>
      </c>
      <c r="AE19" s="56" t="e">
        <f t="shared" si="43"/>
        <v>#REF!</v>
      </c>
      <c r="AF19" s="56" t="e">
        <f t="shared" si="43"/>
        <v>#REF!</v>
      </c>
      <c r="AG19" s="56" t="e">
        <f t="shared" si="43"/>
        <v>#REF!</v>
      </c>
      <c r="AH19" s="56" t="e">
        <f t="shared" si="43"/>
        <v>#REF!</v>
      </c>
      <c r="AI19" s="56" t="e">
        <f t="shared" si="43"/>
        <v>#REF!</v>
      </c>
      <c r="AJ19" s="56" t="e">
        <f t="shared" si="43"/>
        <v>#REF!</v>
      </c>
      <c r="AK19" s="56" t="e">
        <f t="shared" ref="AK19:AK20" si="44">SUM(AA19:AJ19)</f>
        <v>#REF!</v>
      </c>
      <c r="AN19" s="2" t="e">
        <f t="shared" si="1"/>
        <v>#REF!</v>
      </c>
      <c r="AO19" s="107" t="e">
        <f>C24</f>
        <v>#REF!</v>
      </c>
      <c r="AP19" s="56" t="e">
        <f t="shared" ref="AP19:AW23" si="45">SUMPRODUCT(($J$42:$M$708=$AN19&amp;"- "&amp;$AO19)*($N$42:$N$708=AP$1)*($Q$42:$Q$708))</f>
        <v>#REF!</v>
      </c>
      <c r="AQ19" s="56" t="e">
        <f t="shared" si="45"/>
        <v>#REF!</v>
      </c>
      <c r="AR19" s="56" t="e">
        <f t="shared" si="45"/>
        <v>#REF!</v>
      </c>
      <c r="AS19" s="56" t="e">
        <f t="shared" si="45"/>
        <v>#REF!</v>
      </c>
      <c r="AT19" s="56" t="e">
        <f t="shared" si="45"/>
        <v>#REF!</v>
      </c>
      <c r="AU19" s="56" t="e">
        <f t="shared" si="45"/>
        <v>#REF!</v>
      </c>
      <c r="AV19" s="56" t="e">
        <f t="shared" si="45"/>
        <v>#REF!</v>
      </c>
      <c r="AW19" s="56" t="e">
        <f t="shared" si="45"/>
        <v>#REF!</v>
      </c>
      <c r="AX19" s="56" t="e">
        <f t="shared" ref="AX19:AX20" si="46">SUM(AP19:AW19)</f>
        <v>#REF!</v>
      </c>
      <c r="BA19" s="2" t="e">
        <f t="shared" si="2"/>
        <v>#REF!</v>
      </c>
      <c r="BB19" s="107" t="e">
        <f>C24</f>
        <v>#REF!</v>
      </c>
      <c r="BC19" s="56" t="e">
        <f t="shared" ref="BC19:BM23" ca="1" si="47">SUMPRODUCT(($C$12:$C$36=$BB19)*($N$12:$N$36=BC$1)*($M$12:$M$36))</f>
        <v>#REF!</v>
      </c>
      <c r="BD19" s="56" t="e">
        <f t="shared" ca="1" si="47"/>
        <v>#REF!</v>
      </c>
      <c r="BE19" s="56" t="e">
        <f t="shared" ca="1" si="47"/>
        <v>#REF!</v>
      </c>
      <c r="BF19" s="56" t="e">
        <f t="shared" ca="1" si="47"/>
        <v>#REF!</v>
      </c>
      <c r="BG19" s="56" t="e">
        <f t="shared" ca="1" si="47"/>
        <v>#REF!</v>
      </c>
      <c r="BH19" s="56" t="e">
        <f t="shared" ca="1" si="47"/>
        <v>#REF!</v>
      </c>
      <c r="BI19" s="56" t="e">
        <f t="shared" ca="1" si="47"/>
        <v>#REF!</v>
      </c>
      <c r="BJ19" s="56" t="e">
        <f t="shared" ca="1" si="47"/>
        <v>#REF!</v>
      </c>
      <c r="BK19" s="56" t="e">
        <f t="shared" ca="1" si="47"/>
        <v>#REF!</v>
      </c>
      <c r="BL19" s="56" t="e">
        <f t="shared" ca="1" si="47"/>
        <v>#REF!</v>
      </c>
      <c r="BM19" s="56" t="e">
        <f t="shared" ca="1" si="47"/>
        <v>#REF!</v>
      </c>
    </row>
    <row r="20" spans="2:65" ht="10.5">
      <c r="B20" s="10" t="e">
        <f>#REF!</f>
        <v>#REF!</v>
      </c>
      <c r="C20" s="11" t="e">
        <f>#REF!</f>
        <v>#REF!</v>
      </c>
      <c r="E20" s="189"/>
      <c r="F20" s="189">
        <f t="shared" si="33"/>
        <v>0</v>
      </c>
      <c r="G20" s="189">
        <f t="shared" si="36"/>
        <v>0</v>
      </c>
      <c r="I20" s="189"/>
      <c r="J20" s="189"/>
      <c r="K20" s="189">
        <f t="shared" si="37"/>
        <v>0</v>
      </c>
      <c r="M20" s="189">
        <f t="shared" si="38"/>
        <v>0</v>
      </c>
      <c r="N20" s="50"/>
      <c r="O20" s="47" t="str">
        <f t="shared" si="39"/>
        <v/>
      </c>
      <c r="P20" s="48" t="str">
        <f t="shared" si="42"/>
        <v/>
      </c>
      <c r="Q20" s="23"/>
      <c r="R20" s="121"/>
      <c r="U20" s="109" t="s">
        <v>36</v>
      </c>
      <c r="V20" s="24" t="s">
        <v>7</v>
      </c>
      <c r="Y20" s="10" t="e">
        <f t="shared" si="0"/>
        <v>#REF!</v>
      </c>
      <c r="Z20" s="106" t="e">
        <f>C25</f>
        <v>#REF!</v>
      </c>
      <c r="AA20" s="189" t="e">
        <f t="shared" si="43"/>
        <v>#REF!</v>
      </c>
      <c r="AB20" s="189" t="e">
        <f t="shared" si="43"/>
        <v>#REF!</v>
      </c>
      <c r="AC20" s="189" t="e">
        <f t="shared" si="43"/>
        <v>#REF!</v>
      </c>
      <c r="AD20" s="189" t="e">
        <f t="shared" si="43"/>
        <v>#REF!</v>
      </c>
      <c r="AE20" s="189" t="e">
        <f t="shared" si="43"/>
        <v>#REF!</v>
      </c>
      <c r="AF20" s="189" t="e">
        <f t="shared" si="43"/>
        <v>#REF!</v>
      </c>
      <c r="AG20" s="189" t="e">
        <f t="shared" si="43"/>
        <v>#REF!</v>
      </c>
      <c r="AH20" s="189" t="e">
        <f t="shared" si="43"/>
        <v>#REF!</v>
      </c>
      <c r="AI20" s="189" t="e">
        <f t="shared" si="43"/>
        <v>#REF!</v>
      </c>
      <c r="AJ20" s="189" t="e">
        <f t="shared" si="43"/>
        <v>#REF!</v>
      </c>
      <c r="AK20" s="189" t="e">
        <f t="shared" si="44"/>
        <v>#REF!</v>
      </c>
      <c r="AN20" s="10" t="e">
        <f t="shared" si="1"/>
        <v>#REF!</v>
      </c>
      <c r="AO20" s="106" t="e">
        <f>C25</f>
        <v>#REF!</v>
      </c>
      <c r="AP20" s="189" t="e">
        <f t="shared" si="45"/>
        <v>#REF!</v>
      </c>
      <c r="AQ20" s="189" t="e">
        <f t="shared" si="45"/>
        <v>#REF!</v>
      </c>
      <c r="AR20" s="189" t="e">
        <f t="shared" si="45"/>
        <v>#REF!</v>
      </c>
      <c r="AS20" s="189" t="e">
        <f t="shared" si="45"/>
        <v>#REF!</v>
      </c>
      <c r="AT20" s="189" t="e">
        <f t="shared" si="45"/>
        <v>#REF!</v>
      </c>
      <c r="AU20" s="189" t="e">
        <f t="shared" si="45"/>
        <v>#REF!</v>
      </c>
      <c r="AV20" s="189" t="e">
        <f t="shared" si="45"/>
        <v>#REF!</v>
      </c>
      <c r="AW20" s="189" t="e">
        <f t="shared" si="45"/>
        <v>#REF!</v>
      </c>
      <c r="AX20" s="189" t="e">
        <f t="shared" si="46"/>
        <v>#REF!</v>
      </c>
      <c r="BA20" s="10" t="e">
        <f t="shared" si="2"/>
        <v>#REF!</v>
      </c>
      <c r="BB20" s="106" t="e">
        <f>C25</f>
        <v>#REF!</v>
      </c>
      <c r="BC20" s="189" t="e">
        <f t="shared" ca="1" si="47"/>
        <v>#REF!</v>
      </c>
      <c r="BD20" s="189" t="e">
        <f t="shared" ca="1" si="47"/>
        <v>#REF!</v>
      </c>
      <c r="BE20" s="189" t="e">
        <f t="shared" ca="1" si="47"/>
        <v>#REF!</v>
      </c>
      <c r="BF20" s="189" t="e">
        <f t="shared" ca="1" si="47"/>
        <v>#REF!</v>
      </c>
      <c r="BG20" s="189" t="e">
        <f t="shared" ca="1" si="47"/>
        <v>#REF!</v>
      </c>
      <c r="BH20" s="189" t="e">
        <f t="shared" ca="1" si="47"/>
        <v>#REF!</v>
      </c>
      <c r="BI20" s="189" t="e">
        <f t="shared" ca="1" si="47"/>
        <v>#REF!</v>
      </c>
      <c r="BJ20" s="189" t="e">
        <f t="shared" ca="1" si="47"/>
        <v>#REF!</v>
      </c>
      <c r="BK20" s="189" t="e">
        <f t="shared" ca="1" si="47"/>
        <v>#REF!</v>
      </c>
      <c r="BL20" s="189" t="e">
        <f t="shared" ca="1" si="47"/>
        <v>#REF!</v>
      </c>
      <c r="BM20" s="189" t="e">
        <f t="shared" ca="1" si="47"/>
        <v>#REF!</v>
      </c>
    </row>
    <row r="21" spans="2:65" ht="10.5">
      <c r="B21" s="2" t="e">
        <f>#REF!</f>
        <v>#REF!</v>
      </c>
      <c r="C21" s="8" t="e">
        <f>#REF!</f>
        <v>#REF!</v>
      </c>
      <c r="E21" s="56"/>
      <c r="F21" s="56">
        <f t="shared" si="33"/>
        <v>0</v>
      </c>
      <c r="G21" s="56">
        <f t="shared" si="36"/>
        <v>0</v>
      </c>
      <c r="I21" s="56"/>
      <c r="J21" s="56"/>
      <c r="K21" s="56">
        <f t="shared" si="37"/>
        <v>0</v>
      </c>
      <c r="M21" s="56">
        <f t="shared" si="38"/>
        <v>0</v>
      </c>
      <c r="N21" s="51"/>
      <c r="O21" s="47" t="str">
        <f t="shared" si="39"/>
        <v/>
      </c>
      <c r="P21" s="48" t="str">
        <f t="shared" si="42"/>
        <v/>
      </c>
      <c r="Q21" s="23"/>
      <c r="R21" s="121"/>
      <c r="U21" s="80" t="e">
        <f>#REF!</f>
        <v>#REF!</v>
      </c>
      <c r="V21" s="121">
        <f t="shared" ref="V21:V28" si="48">SUMIF($N$42:$N$709,U21,$Q$42:$Q$709)</f>
        <v>0</v>
      </c>
      <c r="Y21" s="2" t="e">
        <f t="shared" si="0"/>
        <v>#REF!</v>
      </c>
      <c r="Z21" s="107" t="e">
        <f>C26</f>
        <v>#REF!</v>
      </c>
      <c r="AA21" s="56" t="e">
        <f t="shared" si="43"/>
        <v>#REF!</v>
      </c>
      <c r="AB21" s="56" t="e">
        <f t="shared" si="43"/>
        <v>#REF!</v>
      </c>
      <c r="AC21" s="56" t="e">
        <f t="shared" si="43"/>
        <v>#REF!</v>
      </c>
      <c r="AD21" s="56" t="e">
        <f t="shared" si="43"/>
        <v>#REF!</v>
      </c>
      <c r="AE21" s="56" t="e">
        <f t="shared" si="43"/>
        <v>#REF!</v>
      </c>
      <c r="AF21" s="56" t="e">
        <f t="shared" si="43"/>
        <v>#REF!</v>
      </c>
      <c r="AG21" s="56" t="e">
        <f t="shared" si="43"/>
        <v>#REF!</v>
      </c>
      <c r="AH21" s="56" t="e">
        <f t="shared" si="43"/>
        <v>#REF!</v>
      </c>
      <c r="AI21" s="56" t="e">
        <f t="shared" si="43"/>
        <v>#REF!</v>
      </c>
      <c r="AJ21" s="56" t="e">
        <f t="shared" si="43"/>
        <v>#REF!</v>
      </c>
      <c r="AK21" s="56" t="e">
        <f t="shared" ref="AK21:AK23" si="49">SUM(AA21:AJ21)</f>
        <v>#REF!</v>
      </c>
      <c r="AN21" s="2" t="e">
        <f t="shared" si="1"/>
        <v>#REF!</v>
      </c>
      <c r="AO21" s="107" t="e">
        <f>C26</f>
        <v>#REF!</v>
      </c>
      <c r="AP21" s="56" t="e">
        <f t="shared" si="45"/>
        <v>#REF!</v>
      </c>
      <c r="AQ21" s="56" t="e">
        <f t="shared" si="45"/>
        <v>#REF!</v>
      </c>
      <c r="AR21" s="56" t="e">
        <f t="shared" si="45"/>
        <v>#REF!</v>
      </c>
      <c r="AS21" s="56" t="e">
        <f t="shared" si="45"/>
        <v>#REF!</v>
      </c>
      <c r="AT21" s="56" t="e">
        <f t="shared" si="45"/>
        <v>#REF!</v>
      </c>
      <c r="AU21" s="56" t="e">
        <f t="shared" si="45"/>
        <v>#REF!</v>
      </c>
      <c r="AV21" s="56" t="e">
        <f t="shared" si="45"/>
        <v>#REF!</v>
      </c>
      <c r="AW21" s="56" t="e">
        <f t="shared" si="45"/>
        <v>#REF!</v>
      </c>
      <c r="AX21" s="56" t="e">
        <f t="shared" ref="AX21:AX23" si="50">SUM(AP21:AW21)</f>
        <v>#REF!</v>
      </c>
      <c r="BA21" s="2" t="e">
        <f t="shared" si="2"/>
        <v>#REF!</v>
      </c>
      <c r="BB21" s="107" t="e">
        <f>C26</f>
        <v>#REF!</v>
      </c>
      <c r="BC21" s="56" t="e">
        <f t="shared" ca="1" si="47"/>
        <v>#REF!</v>
      </c>
      <c r="BD21" s="56" t="e">
        <f t="shared" ca="1" si="47"/>
        <v>#REF!</v>
      </c>
      <c r="BE21" s="56" t="e">
        <f t="shared" ca="1" si="47"/>
        <v>#REF!</v>
      </c>
      <c r="BF21" s="56" t="e">
        <f t="shared" ca="1" si="47"/>
        <v>#REF!</v>
      </c>
      <c r="BG21" s="56" t="e">
        <f t="shared" ca="1" si="47"/>
        <v>#REF!</v>
      </c>
      <c r="BH21" s="56" t="e">
        <f t="shared" ca="1" si="47"/>
        <v>#REF!</v>
      </c>
      <c r="BI21" s="56" t="e">
        <f t="shared" ca="1" si="47"/>
        <v>#REF!</v>
      </c>
      <c r="BJ21" s="56" t="e">
        <f t="shared" ca="1" si="47"/>
        <v>#REF!</v>
      </c>
      <c r="BK21" s="56" t="e">
        <f t="shared" ca="1" si="47"/>
        <v>#REF!</v>
      </c>
      <c r="BL21" s="56" t="e">
        <f t="shared" ca="1" si="47"/>
        <v>#REF!</v>
      </c>
      <c r="BM21" s="56" t="e">
        <f t="shared" ca="1" si="47"/>
        <v>#REF!</v>
      </c>
    </row>
    <row r="22" spans="2:65" ht="10.5">
      <c r="B22" s="10" t="e">
        <f>#REF!</f>
        <v>#REF!</v>
      </c>
      <c r="C22" s="11" t="e">
        <f>#REF!</f>
        <v>#REF!</v>
      </c>
      <c r="E22" s="189"/>
      <c r="F22" s="189">
        <f t="shared" si="33"/>
        <v>0</v>
      </c>
      <c r="G22" s="189">
        <f t="shared" si="36"/>
        <v>0</v>
      </c>
      <c r="I22" s="189"/>
      <c r="J22" s="189"/>
      <c r="K22" s="189">
        <f t="shared" si="37"/>
        <v>0</v>
      </c>
      <c r="M22" s="189">
        <f t="shared" si="38"/>
        <v>0</v>
      </c>
      <c r="N22" s="50"/>
      <c r="O22" s="47" t="str">
        <f t="shared" si="39"/>
        <v/>
      </c>
      <c r="P22" s="48" t="str">
        <f t="shared" si="42"/>
        <v/>
      </c>
      <c r="Q22" s="23"/>
      <c r="R22" s="121"/>
      <c r="U22" s="121" t="e">
        <f>#REF!</f>
        <v>#REF!</v>
      </c>
      <c r="V22" s="121">
        <f t="shared" si="48"/>
        <v>0</v>
      </c>
      <c r="Y22" s="10" t="e">
        <f t="shared" si="0"/>
        <v>#REF!</v>
      </c>
      <c r="Z22" s="106" t="e">
        <f>C27</f>
        <v>#REF!</v>
      </c>
      <c r="AA22" s="189" t="e">
        <f t="shared" si="43"/>
        <v>#REF!</v>
      </c>
      <c r="AB22" s="189" t="e">
        <f t="shared" si="43"/>
        <v>#REF!</v>
      </c>
      <c r="AC22" s="189" t="e">
        <f t="shared" si="43"/>
        <v>#REF!</v>
      </c>
      <c r="AD22" s="189" t="e">
        <f t="shared" si="43"/>
        <v>#REF!</v>
      </c>
      <c r="AE22" s="189" t="e">
        <f t="shared" si="43"/>
        <v>#REF!</v>
      </c>
      <c r="AF22" s="189" t="e">
        <f t="shared" si="43"/>
        <v>#REF!</v>
      </c>
      <c r="AG22" s="189" t="e">
        <f t="shared" si="43"/>
        <v>#REF!</v>
      </c>
      <c r="AH22" s="189" t="e">
        <f t="shared" si="43"/>
        <v>#REF!</v>
      </c>
      <c r="AI22" s="189" t="e">
        <f t="shared" si="43"/>
        <v>#REF!</v>
      </c>
      <c r="AJ22" s="189" t="e">
        <f t="shared" si="43"/>
        <v>#REF!</v>
      </c>
      <c r="AK22" s="189" t="e">
        <f t="shared" si="49"/>
        <v>#REF!</v>
      </c>
      <c r="AN22" s="10" t="e">
        <f t="shared" si="1"/>
        <v>#REF!</v>
      </c>
      <c r="AO22" s="106" t="e">
        <f>C27</f>
        <v>#REF!</v>
      </c>
      <c r="AP22" s="189" t="e">
        <f t="shared" si="45"/>
        <v>#REF!</v>
      </c>
      <c r="AQ22" s="189" t="e">
        <f t="shared" si="45"/>
        <v>#REF!</v>
      </c>
      <c r="AR22" s="189" t="e">
        <f t="shared" si="45"/>
        <v>#REF!</v>
      </c>
      <c r="AS22" s="189" t="e">
        <f t="shared" si="45"/>
        <v>#REF!</v>
      </c>
      <c r="AT22" s="189" t="e">
        <f t="shared" si="45"/>
        <v>#REF!</v>
      </c>
      <c r="AU22" s="189" t="e">
        <f t="shared" si="45"/>
        <v>#REF!</v>
      </c>
      <c r="AV22" s="189" t="e">
        <f t="shared" si="45"/>
        <v>#REF!</v>
      </c>
      <c r="AW22" s="189" t="e">
        <f t="shared" si="45"/>
        <v>#REF!</v>
      </c>
      <c r="AX22" s="189" t="e">
        <f t="shared" si="50"/>
        <v>#REF!</v>
      </c>
      <c r="BA22" s="10" t="e">
        <f t="shared" si="2"/>
        <v>#REF!</v>
      </c>
      <c r="BB22" s="106" t="e">
        <f>C27</f>
        <v>#REF!</v>
      </c>
      <c r="BC22" s="189" t="e">
        <f t="shared" ca="1" si="47"/>
        <v>#REF!</v>
      </c>
      <c r="BD22" s="189" t="e">
        <f t="shared" ca="1" si="47"/>
        <v>#REF!</v>
      </c>
      <c r="BE22" s="189" t="e">
        <f t="shared" ca="1" si="47"/>
        <v>#REF!</v>
      </c>
      <c r="BF22" s="189" t="e">
        <f t="shared" ca="1" si="47"/>
        <v>#REF!</v>
      </c>
      <c r="BG22" s="189" t="e">
        <f t="shared" ca="1" si="47"/>
        <v>#REF!</v>
      </c>
      <c r="BH22" s="189" t="e">
        <f t="shared" ca="1" si="47"/>
        <v>#REF!</v>
      </c>
      <c r="BI22" s="189" t="e">
        <f t="shared" ca="1" si="47"/>
        <v>#REF!</v>
      </c>
      <c r="BJ22" s="189" t="e">
        <f t="shared" ca="1" si="47"/>
        <v>#REF!</v>
      </c>
      <c r="BK22" s="189" t="e">
        <f t="shared" ca="1" si="47"/>
        <v>#REF!</v>
      </c>
      <c r="BL22" s="189" t="e">
        <f t="shared" ca="1" si="47"/>
        <v>#REF!</v>
      </c>
      <c r="BM22" s="189" t="e">
        <f t="shared" ca="1" si="47"/>
        <v>#REF!</v>
      </c>
    </row>
    <row r="23" spans="2:65" ht="32.25" customHeight="1">
      <c r="B23" s="220" t="e">
        <f>#REF!</f>
        <v>#REF!</v>
      </c>
      <c r="C23" s="220"/>
      <c r="E23" s="46">
        <f>SUM(E24:E28)</f>
        <v>0</v>
      </c>
      <c r="F23" s="46">
        <f t="shared" ref="F23:G23" si="51">SUM(F24:F28)</f>
        <v>0</v>
      </c>
      <c r="G23" s="46">
        <f t="shared" si="51"/>
        <v>0</v>
      </c>
      <c r="I23" s="46">
        <f t="shared" ref="I23:K23" si="52">SUM(I24:I28)</f>
        <v>0</v>
      </c>
      <c r="J23" s="46">
        <f t="shared" si="52"/>
        <v>0</v>
      </c>
      <c r="K23" s="46">
        <f t="shared" si="52"/>
        <v>0</v>
      </c>
      <c r="M23" s="46">
        <f>SUM(M24:M28)</f>
        <v>0</v>
      </c>
      <c r="N23" s="45"/>
      <c r="O23" s="47"/>
      <c r="P23" s="48"/>
      <c r="Q23" s="23"/>
      <c r="R23" s="121"/>
      <c r="U23" s="121" t="e">
        <f>#REF!</f>
        <v>#REF!</v>
      </c>
      <c r="V23" s="121">
        <f t="shared" si="48"/>
        <v>0</v>
      </c>
      <c r="Y23" s="2" t="e">
        <f t="shared" si="0"/>
        <v>#REF!</v>
      </c>
      <c r="Z23" s="107" t="e">
        <f>C28</f>
        <v>#REF!</v>
      </c>
      <c r="AA23" s="56" t="e">
        <f t="shared" si="43"/>
        <v>#REF!</v>
      </c>
      <c r="AB23" s="56" t="e">
        <f t="shared" si="43"/>
        <v>#REF!</v>
      </c>
      <c r="AC23" s="56" t="e">
        <f t="shared" si="43"/>
        <v>#REF!</v>
      </c>
      <c r="AD23" s="56" t="e">
        <f t="shared" si="43"/>
        <v>#REF!</v>
      </c>
      <c r="AE23" s="56" t="e">
        <f t="shared" si="43"/>
        <v>#REF!</v>
      </c>
      <c r="AF23" s="56" t="e">
        <f t="shared" si="43"/>
        <v>#REF!</v>
      </c>
      <c r="AG23" s="56" t="e">
        <f t="shared" si="43"/>
        <v>#REF!</v>
      </c>
      <c r="AH23" s="56" t="e">
        <f t="shared" si="43"/>
        <v>#REF!</v>
      </c>
      <c r="AI23" s="56" t="e">
        <f t="shared" si="43"/>
        <v>#REF!</v>
      </c>
      <c r="AJ23" s="56" t="e">
        <f t="shared" si="43"/>
        <v>#REF!</v>
      </c>
      <c r="AK23" s="56" t="e">
        <f t="shared" si="49"/>
        <v>#REF!</v>
      </c>
      <c r="AN23" s="2" t="e">
        <f t="shared" si="1"/>
        <v>#REF!</v>
      </c>
      <c r="AO23" s="107" t="e">
        <f>C28</f>
        <v>#REF!</v>
      </c>
      <c r="AP23" s="56" t="e">
        <f t="shared" si="45"/>
        <v>#REF!</v>
      </c>
      <c r="AQ23" s="56" t="e">
        <f t="shared" si="45"/>
        <v>#REF!</v>
      </c>
      <c r="AR23" s="56" t="e">
        <f t="shared" si="45"/>
        <v>#REF!</v>
      </c>
      <c r="AS23" s="56" t="e">
        <f t="shared" si="45"/>
        <v>#REF!</v>
      </c>
      <c r="AT23" s="56" t="e">
        <f t="shared" si="45"/>
        <v>#REF!</v>
      </c>
      <c r="AU23" s="56" t="e">
        <f t="shared" si="45"/>
        <v>#REF!</v>
      </c>
      <c r="AV23" s="56" t="e">
        <f t="shared" si="45"/>
        <v>#REF!</v>
      </c>
      <c r="AW23" s="56" t="e">
        <f t="shared" si="45"/>
        <v>#REF!</v>
      </c>
      <c r="AX23" s="56" t="e">
        <f t="shared" si="50"/>
        <v>#REF!</v>
      </c>
      <c r="BA23" s="2" t="e">
        <f t="shared" si="2"/>
        <v>#REF!</v>
      </c>
      <c r="BB23" s="107" t="e">
        <f>C28</f>
        <v>#REF!</v>
      </c>
      <c r="BC23" s="56" t="e">
        <f t="shared" ca="1" si="47"/>
        <v>#REF!</v>
      </c>
      <c r="BD23" s="56" t="e">
        <f t="shared" ca="1" si="47"/>
        <v>#REF!</v>
      </c>
      <c r="BE23" s="56" t="e">
        <f t="shared" ca="1" si="47"/>
        <v>#REF!</v>
      </c>
      <c r="BF23" s="56" t="e">
        <f t="shared" ca="1" si="47"/>
        <v>#REF!</v>
      </c>
      <c r="BG23" s="56" t="e">
        <f t="shared" ca="1" si="47"/>
        <v>#REF!</v>
      </c>
      <c r="BH23" s="56" t="e">
        <f t="shared" ca="1" si="47"/>
        <v>#REF!</v>
      </c>
      <c r="BI23" s="56" t="e">
        <f t="shared" ca="1" si="47"/>
        <v>#REF!</v>
      </c>
      <c r="BJ23" s="56" t="e">
        <f t="shared" ca="1" si="47"/>
        <v>#REF!</v>
      </c>
      <c r="BK23" s="56" t="e">
        <f t="shared" ca="1" si="47"/>
        <v>#REF!</v>
      </c>
      <c r="BL23" s="56" t="e">
        <f t="shared" ca="1" si="47"/>
        <v>#REF!</v>
      </c>
      <c r="BM23" s="56" t="e">
        <f t="shared" ca="1" si="47"/>
        <v>#REF!</v>
      </c>
    </row>
    <row r="24" spans="2:65" ht="10.5">
      <c r="B24" s="2" t="e">
        <f>#REF!</f>
        <v>#REF!</v>
      </c>
      <c r="C24" s="8" t="e">
        <f>#REF!</f>
        <v>#REF!</v>
      </c>
      <c r="E24" s="56"/>
      <c r="F24" s="56">
        <f>SUMIF($A$42:$A$709,B24&amp;"- "&amp;C24,$G$42:$G$709)</f>
        <v>0</v>
      </c>
      <c r="G24" s="56">
        <f t="shared" si="36"/>
        <v>0</v>
      </c>
      <c r="I24" s="56"/>
      <c r="J24" s="56"/>
      <c r="K24" s="56">
        <f t="shared" si="37"/>
        <v>0</v>
      </c>
      <c r="M24" s="56">
        <f t="shared" si="38"/>
        <v>0</v>
      </c>
      <c r="N24" s="51"/>
      <c r="O24" s="47" t="str">
        <f t="shared" ref="O24:O28" si="53">IF(M24=0,"",IF(N24=0,"ERROR",""))</f>
        <v/>
      </c>
      <c r="P24" s="48" t="str">
        <f t="shared" ref="P24:P28" si="54">IF(O24="ERROR","Please insert comment","")</f>
        <v/>
      </c>
      <c r="Q24" s="23"/>
      <c r="U24" s="80" t="e">
        <f>#REF!</f>
        <v>#REF!</v>
      </c>
      <c r="V24" s="121">
        <f t="shared" si="48"/>
        <v>0</v>
      </c>
      <c r="Y24" s="44" t="e">
        <f t="shared" si="0"/>
        <v>#REF!</v>
      </c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N24" s="44" t="e">
        <f t="shared" si="1"/>
        <v>#REF!</v>
      </c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BA24" s="44" t="e">
        <f t="shared" si="2"/>
        <v>#REF!</v>
      </c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</row>
    <row r="25" spans="2:65" ht="10.5">
      <c r="B25" s="10" t="e">
        <f>#REF!</f>
        <v>#REF!</v>
      </c>
      <c r="C25" s="11" t="e">
        <f>#REF!</f>
        <v>#REF!</v>
      </c>
      <c r="E25" s="189"/>
      <c r="F25" s="189">
        <f>SUMIF($A$42:$A$709,B25&amp;"- "&amp;C25,$G$42:$G$709)</f>
        <v>0</v>
      </c>
      <c r="G25" s="189">
        <f t="shared" si="36"/>
        <v>0</v>
      </c>
      <c r="I25" s="189"/>
      <c r="J25" s="189"/>
      <c r="K25" s="189">
        <f t="shared" si="37"/>
        <v>0</v>
      </c>
      <c r="M25" s="189">
        <f t="shared" si="38"/>
        <v>0</v>
      </c>
      <c r="N25" s="50"/>
      <c r="O25" s="47" t="str">
        <f t="shared" si="53"/>
        <v/>
      </c>
      <c r="P25" s="48" t="str">
        <f t="shared" si="54"/>
        <v/>
      </c>
      <c r="Q25" s="23"/>
      <c r="U25" s="80" t="e">
        <f>#REF!</f>
        <v>#REF!</v>
      </c>
      <c r="V25" s="121">
        <f t="shared" si="48"/>
        <v>0</v>
      </c>
      <c r="Y25" s="10" t="e">
        <f t="shared" si="0"/>
        <v>#REF!</v>
      </c>
      <c r="Z25" s="106" t="e">
        <f>C30</f>
        <v>#REF!</v>
      </c>
      <c r="AA25" s="189" t="e">
        <f t="shared" ref="AA25:AJ25" si="55">SUMPRODUCT(($A$42:$A$709=$Y25&amp;"- "&amp;$Z25)*($C$42:$C$709=AA$1)*($G$42:$G$709))</f>
        <v>#REF!</v>
      </c>
      <c r="AB25" s="189" t="e">
        <f t="shared" si="55"/>
        <v>#REF!</v>
      </c>
      <c r="AC25" s="189" t="e">
        <f t="shared" si="55"/>
        <v>#REF!</v>
      </c>
      <c r="AD25" s="189" t="e">
        <f t="shared" si="55"/>
        <v>#REF!</v>
      </c>
      <c r="AE25" s="189" t="e">
        <f t="shared" si="55"/>
        <v>#REF!</v>
      </c>
      <c r="AF25" s="189" t="e">
        <f t="shared" si="55"/>
        <v>#REF!</v>
      </c>
      <c r="AG25" s="189" t="e">
        <f t="shared" si="55"/>
        <v>#REF!</v>
      </c>
      <c r="AH25" s="189" t="e">
        <f t="shared" si="55"/>
        <v>#REF!</v>
      </c>
      <c r="AI25" s="189" t="e">
        <f t="shared" si="55"/>
        <v>#REF!</v>
      </c>
      <c r="AJ25" s="189" t="e">
        <f t="shared" si="55"/>
        <v>#REF!</v>
      </c>
      <c r="AK25" s="189" t="e">
        <f t="shared" ref="AK25" si="56">SUM(AA25:AJ25)</f>
        <v>#REF!</v>
      </c>
      <c r="AN25" s="10" t="e">
        <f t="shared" si="1"/>
        <v>#REF!</v>
      </c>
      <c r="AO25" s="106" t="e">
        <f>C30</f>
        <v>#REF!</v>
      </c>
      <c r="AP25" s="189" t="e">
        <f t="shared" ref="AP25:AW25" si="57">SUMPRODUCT(($J$42:$M$708=$AN25&amp;"- "&amp;$AO25)*($N$42:$N$708=AP$1)*($Q$42:$Q$708))</f>
        <v>#REF!</v>
      </c>
      <c r="AQ25" s="189" t="e">
        <f t="shared" si="57"/>
        <v>#REF!</v>
      </c>
      <c r="AR25" s="189" t="e">
        <f t="shared" si="57"/>
        <v>#REF!</v>
      </c>
      <c r="AS25" s="189" t="e">
        <f t="shared" si="57"/>
        <v>#REF!</v>
      </c>
      <c r="AT25" s="189" t="e">
        <f t="shared" si="57"/>
        <v>#REF!</v>
      </c>
      <c r="AU25" s="189" t="e">
        <f t="shared" si="57"/>
        <v>#REF!</v>
      </c>
      <c r="AV25" s="189" t="e">
        <f t="shared" si="57"/>
        <v>#REF!</v>
      </c>
      <c r="AW25" s="189" t="e">
        <f t="shared" si="57"/>
        <v>#REF!</v>
      </c>
      <c r="AX25" s="189" t="e">
        <f t="shared" ref="AX25" si="58">SUM(AP25:AW25)</f>
        <v>#REF!</v>
      </c>
      <c r="BA25" s="10" t="e">
        <f t="shared" si="2"/>
        <v>#REF!</v>
      </c>
      <c r="BB25" s="106" t="e">
        <f>C30</f>
        <v>#REF!</v>
      </c>
      <c r="BC25" s="189" t="e">
        <f t="shared" ref="BC25:BM25" ca="1" si="59">SUMPRODUCT(($C$12:$C$36=$BB25)*($N$12:$N$36=BC$1)*($M$12:$M$36))</f>
        <v>#REF!</v>
      </c>
      <c r="BD25" s="189" t="e">
        <f t="shared" ca="1" si="59"/>
        <v>#REF!</v>
      </c>
      <c r="BE25" s="189" t="e">
        <f t="shared" ca="1" si="59"/>
        <v>#REF!</v>
      </c>
      <c r="BF25" s="189" t="e">
        <f t="shared" ca="1" si="59"/>
        <v>#REF!</v>
      </c>
      <c r="BG25" s="189" t="e">
        <f t="shared" ca="1" si="59"/>
        <v>#REF!</v>
      </c>
      <c r="BH25" s="189" t="e">
        <f t="shared" ca="1" si="59"/>
        <v>#REF!</v>
      </c>
      <c r="BI25" s="189" t="e">
        <f t="shared" ca="1" si="59"/>
        <v>#REF!</v>
      </c>
      <c r="BJ25" s="189" t="e">
        <f t="shared" ca="1" si="59"/>
        <v>#REF!</v>
      </c>
      <c r="BK25" s="189" t="e">
        <f t="shared" ca="1" si="59"/>
        <v>#REF!</v>
      </c>
      <c r="BL25" s="189" t="e">
        <f t="shared" ca="1" si="59"/>
        <v>#REF!</v>
      </c>
      <c r="BM25" s="189" t="e">
        <f t="shared" ca="1" si="59"/>
        <v>#REF!</v>
      </c>
    </row>
    <row r="26" spans="2:65" ht="10.5">
      <c r="B26" s="2" t="e">
        <f>#REF!</f>
        <v>#REF!</v>
      </c>
      <c r="C26" s="8" t="e">
        <f>#REF!</f>
        <v>#REF!</v>
      </c>
      <c r="E26" s="56"/>
      <c r="F26" s="56">
        <f>SUMIF($A$42:$A$709,B26&amp;"- "&amp;C26,$G$42:$G$709)</f>
        <v>0</v>
      </c>
      <c r="G26" s="56">
        <f t="shared" si="36"/>
        <v>0</v>
      </c>
      <c r="I26" s="56"/>
      <c r="J26" s="56"/>
      <c r="K26" s="56">
        <f t="shared" si="37"/>
        <v>0</v>
      </c>
      <c r="M26" s="56">
        <f t="shared" si="38"/>
        <v>0</v>
      </c>
      <c r="N26" s="51"/>
      <c r="O26" s="47" t="str">
        <f t="shared" si="53"/>
        <v/>
      </c>
      <c r="P26" s="48" t="str">
        <f t="shared" si="54"/>
        <v/>
      </c>
      <c r="Q26" s="23"/>
      <c r="U26" s="80" t="e">
        <f>#REF!</f>
        <v>#REF!</v>
      </c>
      <c r="V26" s="121">
        <f t="shared" si="48"/>
        <v>0</v>
      </c>
      <c r="Y26" s="44" t="e">
        <f t="shared" si="0"/>
        <v>#REF!</v>
      </c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N26" s="44" t="e">
        <f t="shared" si="1"/>
        <v>#REF!</v>
      </c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BA26" s="44" t="e">
        <f t="shared" si="2"/>
        <v>#REF!</v>
      </c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</row>
    <row r="27" spans="2:65" ht="11" thickBot="1">
      <c r="B27" s="10" t="e">
        <f>#REF!</f>
        <v>#REF!</v>
      </c>
      <c r="C27" s="11" t="e">
        <f>#REF!</f>
        <v>#REF!</v>
      </c>
      <c r="E27" s="189"/>
      <c r="F27" s="189">
        <f>SUMIF($A$42:$A$709,B27&amp;"- "&amp;C27,$G$42:$G$709)</f>
        <v>0</v>
      </c>
      <c r="G27" s="189">
        <f t="shared" si="36"/>
        <v>0</v>
      </c>
      <c r="I27" s="189"/>
      <c r="J27" s="189"/>
      <c r="K27" s="189">
        <f t="shared" si="37"/>
        <v>0</v>
      </c>
      <c r="M27" s="189">
        <f t="shared" si="38"/>
        <v>0</v>
      </c>
      <c r="N27" s="50"/>
      <c r="O27" s="47" t="str">
        <f t="shared" si="53"/>
        <v/>
      </c>
      <c r="P27" s="48" t="str">
        <f t="shared" si="54"/>
        <v/>
      </c>
      <c r="Q27" s="23"/>
      <c r="U27" s="80" t="e">
        <f>#REF!</f>
        <v>#REF!</v>
      </c>
      <c r="V27" s="121">
        <f t="shared" si="48"/>
        <v>0</v>
      </c>
      <c r="Y27" s="2" t="e">
        <f t="shared" si="0"/>
        <v>#REF!</v>
      </c>
      <c r="Z27" s="107" t="e">
        <f>C32</f>
        <v>#REF!</v>
      </c>
      <c r="AA27" s="56" t="e">
        <f t="shared" ref="AA27:AJ27" si="60">SUMPRODUCT(($A$42:$A$709=$Y27&amp;"- "&amp;$Z27)*($C$42:$C$709=AA$1)*($G$42:$G$709))</f>
        <v>#REF!</v>
      </c>
      <c r="AB27" s="56" t="e">
        <f t="shared" si="60"/>
        <v>#REF!</v>
      </c>
      <c r="AC27" s="56" t="e">
        <f t="shared" si="60"/>
        <v>#REF!</v>
      </c>
      <c r="AD27" s="56" t="e">
        <f t="shared" si="60"/>
        <v>#REF!</v>
      </c>
      <c r="AE27" s="56" t="e">
        <f t="shared" si="60"/>
        <v>#REF!</v>
      </c>
      <c r="AF27" s="56" t="e">
        <f t="shared" si="60"/>
        <v>#REF!</v>
      </c>
      <c r="AG27" s="56" t="e">
        <f t="shared" si="60"/>
        <v>#REF!</v>
      </c>
      <c r="AH27" s="56" t="e">
        <f t="shared" si="60"/>
        <v>#REF!</v>
      </c>
      <c r="AI27" s="56" t="e">
        <f t="shared" si="60"/>
        <v>#REF!</v>
      </c>
      <c r="AJ27" s="56" t="e">
        <f t="shared" si="60"/>
        <v>#REF!</v>
      </c>
      <c r="AK27" s="56" t="e">
        <f t="shared" ref="AK27" si="61">SUM(AA27:AJ27)</f>
        <v>#REF!</v>
      </c>
      <c r="AN27" s="2" t="e">
        <f t="shared" si="1"/>
        <v>#REF!</v>
      </c>
      <c r="AO27" s="107" t="e">
        <f>C32</f>
        <v>#REF!</v>
      </c>
      <c r="AP27" s="56" t="e">
        <f t="shared" ref="AP27:AW27" si="62">SUMPRODUCT(($J$42:$M$708=$AN27&amp;"- "&amp;$AO27)*($N$42:$N$708=AP$1)*($Q$42:$Q$708))</f>
        <v>#REF!</v>
      </c>
      <c r="AQ27" s="56" t="e">
        <f t="shared" si="62"/>
        <v>#REF!</v>
      </c>
      <c r="AR27" s="56" t="e">
        <f t="shared" si="62"/>
        <v>#REF!</v>
      </c>
      <c r="AS27" s="56" t="e">
        <f t="shared" si="62"/>
        <v>#REF!</v>
      </c>
      <c r="AT27" s="56" t="e">
        <f t="shared" si="62"/>
        <v>#REF!</v>
      </c>
      <c r="AU27" s="56" t="e">
        <f t="shared" si="62"/>
        <v>#REF!</v>
      </c>
      <c r="AV27" s="56" t="e">
        <f t="shared" si="62"/>
        <v>#REF!</v>
      </c>
      <c r="AW27" s="56" t="e">
        <f t="shared" si="62"/>
        <v>#REF!</v>
      </c>
      <c r="AX27" s="56" t="e">
        <f t="shared" ref="AX27" si="63">SUM(AP27:AW27)</f>
        <v>#REF!</v>
      </c>
      <c r="BA27" s="2" t="e">
        <f t="shared" si="2"/>
        <v>#REF!</v>
      </c>
      <c r="BB27" s="107" t="e">
        <f>C32</f>
        <v>#REF!</v>
      </c>
      <c r="BC27" s="56" t="e">
        <f t="shared" ref="BC27:BM27" ca="1" si="64">SUMPRODUCT(($C$12:$C$36=$BB27)*($N$12:$N$36=BC$1)*($M$12:$M$36))</f>
        <v>#REF!</v>
      </c>
      <c r="BD27" s="56" t="e">
        <f t="shared" ca="1" si="64"/>
        <v>#REF!</v>
      </c>
      <c r="BE27" s="56" t="e">
        <f t="shared" ca="1" si="64"/>
        <v>#REF!</v>
      </c>
      <c r="BF27" s="56" t="e">
        <f t="shared" ca="1" si="64"/>
        <v>#REF!</v>
      </c>
      <c r="BG27" s="56" t="e">
        <f t="shared" ca="1" si="64"/>
        <v>#REF!</v>
      </c>
      <c r="BH27" s="56" t="e">
        <f t="shared" ca="1" si="64"/>
        <v>#REF!</v>
      </c>
      <c r="BI27" s="56" t="e">
        <f t="shared" ca="1" si="64"/>
        <v>#REF!</v>
      </c>
      <c r="BJ27" s="56" t="e">
        <f t="shared" ca="1" si="64"/>
        <v>#REF!</v>
      </c>
      <c r="BK27" s="56" t="e">
        <f t="shared" ca="1" si="64"/>
        <v>#REF!</v>
      </c>
      <c r="BL27" s="56" t="e">
        <f t="shared" ca="1" si="64"/>
        <v>#REF!</v>
      </c>
      <c r="BM27" s="56" t="e">
        <f t="shared" ca="1" si="64"/>
        <v>#REF!</v>
      </c>
    </row>
    <row r="28" spans="2:65" ht="11" thickTop="1">
      <c r="B28" s="2" t="e">
        <f>#REF!</f>
        <v>#REF!</v>
      </c>
      <c r="C28" s="8" t="e">
        <f>#REF!</f>
        <v>#REF!</v>
      </c>
      <c r="E28" s="56"/>
      <c r="F28" s="56">
        <f>SUMIF($A$42:$A$709,B28&amp;"- "&amp;C28,$G$42:$G$709)</f>
        <v>0</v>
      </c>
      <c r="G28" s="56">
        <f t="shared" si="36"/>
        <v>0</v>
      </c>
      <c r="I28" s="56"/>
      <c r="J28" s="56"/>
      <c r="K28" s="56">
        <f t="shared" si="37"/>
        <v>0</v>
      </c>
      <c r="M28" s="56">
        <f t="shared" si="38"/>
        <v>0</v>
      </c>
      <c r="N28" s="51"/>
      <c r="O28" s="47" t="str">
        <f t="shared" si="53"/>
        <v/>
      </c>
      <c r="P28" s="48" t="str">
        <f t="shared" si="54"/>
        <v/>
      </c>
      <c r="Q28" s="23"/>
      <c r="U28" s="80" t="e">
        <f>#REF!</f>
        <v>#REF!</v>
      </c>
      <c r="V28" s="121">
        <f t="shared" si="48"/>
        <v>0</v>
      </c>
      <c r="Y28" s="32" t="e">
        <f t="shared" si="0"/>
        <v>#REF!</v>
      </c>
      <c r="Z28" s="32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N28" s="32" t="e">
        <f t="shared" si="1"/>
        <v>#REF!</v>
      </c>
      <c r="AO28" s="105"/>
      <c r="AP28" s="190"/>
      <c r="AQ28" s="190"/>
      <c r="AR28" s="190"/>
      <c r="AS28" s="190"/>
      <c r="AT28" s="190"/>
      <c r="AU28" s="190"/>
      <c r="AV28" s="190"/>
      <c r="AW28" s="190"/>
      <c r="AX28" s="190"/>
      <c r="BA28" s="58" t="e">
        <f t="shared" si="2"/>
        <v>#REF!</v>
      </c>
      <c r="BB28" s="105"/>
      <c r="BC28" s="198"/>
      <c r="BD28" s="198"/>
      <c r="BE28" s="198"/>
      <c r="BF28" s="198"/>
      <c r="BG28" s="198"/>
      <c r="BH28" s="198"/>
      <c r="BI28" s="198"/>
      <c r="BJ28" s="198"/>
      <c r="BK28" s="198"/>
      <c r="BL28" s="198"/>
      <c r="BM28" s="198"/>
    </row>
    <row r="29" spans="2:65" ht="10.5">
      <c r="B29" s="44" t="e">
        <f>#REF!</f>
        <v>#REF!</v>
      </c>
      <c r="C29" s="43"/>
      <c r="E29" s="46">
        <f>SUM(E30:E30)</f>
        <v>0</v>
      </c>
      <c r="F29" s="46">
        <f t="shared" ref="F29:G29" si="65">SUM(F30:F30)</f>
        <v>0</v>
      </c>
      <c r="G29" s="46">
        <f t="shared" si="65"/>
        <v>0</v>
      </c>
      <c r="I29" s="46">
        <f t="shared" ref="I29:M29" si="66">SUM(I30:I30)</f>
        <v>0</v>
      </c>
      <c r="J29" s="46">
        <f t="shared" si="66"/>
        <v>0</v>
      </c>
      <c r="K29" s="46">
        <f t="shared" si="66"/>
        <v>0</v>
      </c>
      <c r="M29" s="46">
        <f t="shared" si="66"/>
        <v>0</v>
      </c>
      <c r="N29" s="45"/>
      <c r="O29" s="47"/>
      <c r="P29" s="48"/>
      <c r="Q29" s="23"/>
      <c r="U29" s="110" t="s">
        <v>37</v>
      </c>
      <c r="V29" s="25">
        <f>SUM(V21:V28)</f>
        <v>0</v>
      </c>
      <c r="Y29" s="44" t="e">
        <f t="shared" si="0"/>
        <v>#REF!</v>
      </c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N29" s="44" t="e">
        <f t="shared" si="1"/>
        <v>#REF!</v>
      </c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BA29" s="44" t="e">
        <f t="shared" si="2"/>
        <v>#REF!</v>
      </c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</row>
    <row r="30" spans="2:65" ht="10.5">
      <c r="B30" s="10" t="e">
        <f>#REF!</f>
        <v>#REF!</v>
      </c>
      <c r="C30" s="11" t="e">
        <f>#REF!</f>
        <v>#REF!</v>
      </c>
      <c r="E30" s="189"/>
      <c r="F30" s="189"/>
      <c r="G30" s="189">
        <f t="shared" si="36"/>
        <v>0</v>
      </c>
      <c r="I30" s="189"/>
      <c r="J30" s="189"/>
      <c r="K30" s="189">
        <f t="shared" si="37"/>
        <v>0</v>
      </c>
      <c r="M30" s="189">
        <f t="shared" si="38"/>
        <v>0</v>
      </c>
      <c r="N30" s="50"/>
      <c r="O30" s="47" t="str">
        <f t="shared" ref="O30" si="67">IF(M30=0,"",IF(N30=0,"ERROR",""))</f>
        <v/>
      </c>
      <c r="P30" s="48" t="str">
        <f t="shared" ref="P30" si="68">IF(O30="ERROR","Please insert comment","")</f>
        <v/>
      </c>
      <c r="Q30" s="23"/>
      <c r="U30" s="121"/>
      <c r="Y30" s="2" t="e">
        <f t="shared" si="0"/>
        <v>#REF!</v>
      </c>
      <c r="Z30" s="107" t="e">
        <f>C35</f>
        <v>#REF!</v>
      </c>
      <c r="AA30" s="56" t="e">
        <f t="shared" ref="AA30:AH31" si="69">SUMPRODUCT(($A$42:$A$709=$Y30&amp;"- "&amp;$Z30)*($C$42:$C$709=AA$1)*($G$42:$G$709))</f>
        <v>#REF!</v>
      </c>
      <c r="AB30" s="56" t="e">
        <f t="shared" si="69"/>
        <v>#REF!</v>
      </c>
      <c r="AC30" s="56" t="e">
        <f t="shared" si="69"/>
        <v>#REF!</v>
      </c>
      <c r="AD30" s="56" t="e">
        <f t="shared" si="69"/>
        <v>#REF!</v>
      </c>
      <c r="AE30" s="56" t="e">
        <f t="shared" si="69"/>
        <v>#REF!</v>
      </c>
      <c r="AF30" s="56" t="e">
        <f t="shared" si="69"/>
        <v>#REF!</v>
      </c>
      <c r="AG30" s="56" t="e">
        <f t="shared" si="69"/>
        <v>#REF!</v>
      </c>
      <c r="AH30" s="56" t="e">
        <f t="shared" si="69"/>
        <v>#REF!</v>
      </c>
      <c r="AI30" s="56"/>
      <c r="AJ30" s="56" t="e">
        <f>SUMPRODUCT(($A$42:$A$709=$Y30&amp;"- "&amp;$Z30)*($C$42:$C$709=AJ$1)*($G$42:$G$709))</f>
        <v>#REF!</v>
      </c>
      <c r="AK30" s="56" t="e">
        <f t="shared" ref="AK30" si="70">SUM(AA30:AJ30)</f>
        <v>#REF!</v>
      </c>
      <c r="AN30" s="2" t="e">
        <f t="shared" si="1"/>
        <v>#REF!</v>
      </c>
      <c r="AO30" s="107" t="e">
        <f>C35</f>
        <v>#REF!</v>
      </c>
      <c r="AP30" s="56" t="e">
        <f t="shared" ref="AP30:AW31" si="71">SUMPRODUCT(($J$42:$M$708=$AN30&amp;"- "&amp;$AO30)*($N$42:$N$708=AP$1)*($Q$42:$Q$708))</f>
        <v>#REF!</v>
      </c>
      <c r="AQ30" s="56" t="e">
        <f t="shared" si="71"/>
        <v>#REF!</v>
      </c>
      <c r="AR30" s="56" t="e">
        <f t="shared" si="71"/>
        <v>#REF!</v>
      </c>
      <c r="AS30" s="56" t="e">
        <f t="shared" si="71"/>
        <v>#REF!</v>
      </c>
      <c r="AT30" s="56" t="e">
        <f t="shared" si="71"/>
        <v>#REF!</v>
      </c>
      <c r="AU30" s="56" t="e">
        <f t="shared" si="71"/>
        <v>#REF!</v>
      </c>
      <c r="AV30" s="56" t="e">
        <f t="shared" si="71"/>
        <v>#REF!</v>
      </c>
      <c r="AW30" s="56" t="e">
        <f t="shared" si="71"/>
        <v>#REF!</v>
      </c>
      <c r="AX30" s="56" t="e">
        <f t="shared" ref="AX30" si="72">SUM(AP30:AW30)</f>
        <v>#REF!</v>
      </c>
      <c r="BA30" s="2" t="e">
        <f t="shared" si="2"/>
        <v>#REF!</v>
      </c>
      <c r="BB30" s="107" t="e">
        <f>C35</f>
        <v>#REF!</v>
      </c>
      <c r="BC30" s="56" t="e">
        <f t="shared" ref="BC30:BM31" ca="1" si="73">SUMPRODUCT(($C$12:$C$36=$BB30)*($N$12:$N$36=BC$1)*($M$12:$M$36))</f>
        <v>#REF!</v>
      </c>
      <c r="BD30" s="56" t="e">
        <f t="shared" ca="1" si="73"/>
        <v>#REF!</v>
      </c>
      <c r="BE30" s="56" t="e">
        <f t="shared" ca="1" si="73"/>
        <v>#REF!</v>
      </c>
      <c r="BF30" s="56" t="e">
        <f t="shared" ca="1" si="73"/>
        <v>#REF!</v>
      </c>
      <c r="BG30" s="56" t="e">
        <f t="shared" ca="1" si="73"/>
        <v>#REF!</v>
      </c>
      <c r="BH30" s="56" t="e">
        <f t="shared" ca="1" si="73"/>
        <v>#REF!</v>
      </c>
      <c r="BI30" s="56" t="e">
        <f t="shared" ca="1" si="73"/>
        <v>#REF!</v>
      </c>
      <c r="BJ30" s="56" t="e">
        <f t="shared" ca="1" si="73"/>
        <v>#REF!</v>
      </c>
      <c r="BK30" s="56" t="e">
        <f t="shared" ca="1" si="73"/>
        <v>#REF!</v>
      </c>
      <c r="BL30" s="56" t="e">
        <f t="shared" ca="1" si="73"/>
        <v>#REF!</v>
      </c>
      <c r="BM30" s="56" t="e">
        <f t="shared" ca="1" si="73"/>
        <v>#REF!</v>
      </c>
    </row>
    <row r="31" spans="2:65" ht="11" thickBot="1">
      <c r="B31" s="44" t="e">
        <f>#REF!</f>
        <v>#REF!</v>
      </c>
      <c r="C31" s="112"/>
      <c r="E31" s="46">
        <f>SUM(E32:E32)</f>
        <v>0</v>
      </c>
      <c r="F31" s="46">
        <f>SUM(F32:F32)</f>
        <v>0</v>
      </c>
      <c r="G31" s="46">
        <f>SUM(G32:G32)</f>
        <v>0</v>
      </c>
      <c r="I31" s="46">
        <f>SUM(I32:I32)</f>
        <v>0</v>
      </c>
      <c r="J31" s="46">
        <f ca="1">SUM(J32:J32)</f>
        <v>0</v>
      </c>
      <c r="K31" s="46">
        <f ca="1">SUM(K32:K32)</f>
        <v>0</v>
      </c>
      <c r="M31" s="46">
        <f ca="1">SUM(M32:M32)</f>
        <v>0</v>
      </c>
      <c r="N31" s="45"/>
      <c r="O31" s="47" t="str">
        <f t="shared" ca="1" si="39"/>
        <v/>
      </c>
      <c r="P31" s="48" t="str">
        <f t="shared" ca="1" si="35"/>
        <v/>
      </c>
      <c r="Q31" s="23"/>
      <c r="U31" s="121"/>
      <c r="Y31" s="10" t="e">
        <f t="shared" si="0"/>
        <v>#REF!</v>
      </c>
      <c r="Z31" s="106" t="e">
        <f>C36</f>
        <v>#REF!</v>
      </c>
      <c r="AA31" s="189" t="e">
        <f t="shared" si="69"/>
        <v>#REF!</v>
      </c>
      <c r="AB31" s="189" t="e">
        <f t="shared" si="69"/>
        <v>#REF!</v>
      </c>
      <c r="AC31" s="189" t="e">
        <f t="shared" si="69"/>
        <v>#REF!</v>
      </c>
      <c r="AD31" s="189" t="e">
        <f t="shared" si="69"/>
        <v>#REF!</v>
      </c>
      <c r="AE31" s="189" t="e">
        <f t="shared" si="69"/>
        <v>#REF!</v>
      </c>
      <c r="AF31" s="189" t="e">
        <f t="shared" si="69"/>
        <v>#REF!</v>
      </c>
      <c r="AG31" s="189" t="e">
        <f t="shared" si="69"/>
        <v>#REF!</v>
      </c>
      <c r="AH31" s="189" t="e">
        <f t="shared" si="69"/>
        <v>#REF!</v>
      </c>
      <c r="AI31" s="189"/>
      <c r="AJ31" s="189" t="e">
        <f>SUMPRODUCT(($A$42:$A$709=$Y31&amp;"- "&amp;$Z31)*($C$42:$C$709=AJ$1)*($G$42:$G$709))</f>
        <v>#REF!</v>
      </c>
      <c r="AK31" s="189" t="e">
        <f>SUM(AA31:AJ31)</f>
        <v>#REF!</v>
      </c>
      <c r="AN31" s="10" t="e">
        <f t="shared" si="1"/>
        <v>#REF!</v>
      </c>
      <c r="AO31" s="106" t="e">
        <f>C36</f>
        <v>#REF!</v>
      </c>
      <c r="AP31" s="189" t="e">
        <f t="shared" si="71"/>
        <v>#REF!</v>
      </c>
      <c r="AQ31" s="189" t="e">
        <f t="shared" si="71"/>
        <v>#REF!</v>
      </c>
      <c r="AR31" s="189" t="e">
        <f t="shared" si="71"/>
        <v>#REF!</v>
      </c>
      <c r="AS31" s="189" t="e">
        <f t="shared" si="71"/>
        <v>#REF!</v>
      </c>
      <c r="AT31" s="189" t="e">
        <f t="shared" si="71"/>
        <v>#REF!</v>
      </c>
      <c r="AU31" s="189" t="e">
        <f t="shared" si="71"/>
        <v>#REF!</v>
      </c>
      <c r="AV31" s="189" t="e">
        <f t="shared" si="71"/>
        <v>#REF!</v>
      </c>
      <c r="AW31" s="189" t="e">
        <f t="shared" si="71"/>
        <v>#REF!</v>
      </c>
      <c r="AX31" s="189" t="e">
        <f>SUM(AP31:AW31)</f>
        <v>#REF!</v>
      </c>
      <c r="BA31" s="10" t="e">
        <f t="shared" si="2"/>
        <v>#REF!</v>
      </c>
      <c r="BB31" s="106" t="e">
        <f>C36</f>
        <v>#REF!</v>
      </c>
      <c r="BC31" s="189" t="e">
        <f t="shared" ca="1" si="73"/>
        <v>#REF!</v>
      </c>
      <c r="BD31" s="189" t="e">
        <f t="shared" ca="1" si="73"/>
        <v>#REF!</v>
      </c>
      <c r="BE31" s="189" t="e">
        <f t="shared" ca="1" si="73"/>
        <v>#REF!</v>
      </c>
      <c r="BF31" s="189" t="e">
        <f t="shared" ca="1" si="73"/>
        <v>#REF!</v>
      </c>
      <c r="BG31" s="189" t="e">
        <f t="shared" ca="1" si="73"/>
        <v>#REF!</v>
      </c>
      <c r="BH31" s="189" t="e">
        <f t="shared" ca="1" si="73"/>
        <v>#REF!</v>
      </c>
      <c r="BI31" s="189" t="e">
        <f t="shared" ca="1" si="73"/>
        <v>#REF!</v>
      </c>
      <c r="BJ31" s="189" t="e">
        <f t="shared" ca="1" si="73"/>
        <v>#REF!</v>
      </c>
      <c r="BK31" s="189" t="e">
        <f t="shared" ca="1" si="73"/>
        <v>#REF!</v>
      </c>
      <c r="BL31" s="189" t="e">
        <f t="shared" ca="1" si="73"/>
        <v>#REF!</v>
      </c>
      <c r="BM31" s="189" t="e">
        <f t="shared" ca="1" si="73"/>
        <v>#REF!</v>
      </c>
    </row>
    <row r="32" spans="2:65" ht="11" thickTop="1">
      <c r="B32" s="2" t="e">
        <f>#REF!</f>
        <v>#REF!</v>
      </c>
      <c r="C32" s="8" t="e">
        <f>#REF!</f>
        <v>#REF!</v>
      </c>
      <c r="E32" s="56"/>
      <c r="F32" s="56">
        <f>SUMIF($A$42:$A$709,B32&amp;"- "&amp;C32,$G$42:$G$709)</f>
        <v>0</v>
      </c>
      <c r="G32" s="56">
        <f t="shared" si="36"/>
        <v>0</v>
      </c>
      <c r="I32" s="56"/>
      <c r="J32" s="56">
        <f ca="1">SUMIF($J$42:$M$709,B32&amp;"- "&amp;C32,$Q$42:$Q$709)</f>
        <v>0</v>
      </c>
      <c r="K32" s="56">
        <f t="shared" ca="1" si="37"/>
        <v>0</v>
      </c>
      <c r="M32" s="56">
        <f t="shared" ca="1" si="38"/>
        <v>0</v>
      </c>
      <c r="N32" s="51"/>
      <c r="O32" s="47" t="str">
        <f t="shared" ca="1" si="39"/>
        <v/>
      </c>
      <c r="P32" s="48" t="str">
        <f t="shared" ca="1" si="35"/>
        <v/>
      </c>
      <c r="Q32" s="23"/>
      <c r="U32" s="121"/>
      <c r="Y32" s="32"/>
      <c r="Z32" s="32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N32" s="32"/>
      <c r="AO32" s="105"/>
      <c r="AP32" s="190"/>
      <c r="AQ32" s="190"/>
      <c r="AR32" s="190"/>
      <c r="AS32" s="190"/>
      <c r="AT32" s="190"/>
      <c r="AU32" s="190"/>
      <c r="AV32" s="190"/>
      <c r="AW32" s="190"/>
      <c r="AX32" s="190"/>
      <c r="BA32" s="58"/>
      <c r="BB32" s="105"/>
      <c r="BC32" s="198"/>
      <c r="BD32" s="198"/>
      <c r="BE32" s="198"/>
      <c r="BF32" s="198"/>
      <c r="BG32" s="198"/>
      <c r="BH32" s="198"/>
      <c r="BI32" s="198"/>
      <c r="BJ32" s="198"/>
      <c r="BK32" s="198"/>
      <c r="BL32" s="198"/>
      <c r="BM32" s="198"/>
    </row>
    <row r="33" spans="1:65" ht="10.5">
      <c r="B33" s="71" t="e">
        <f>#REF!</f>
        <v>#REF!</v>
      </c>
      <c r="C33" s="72"/>
      <c r="E33" s="73">
        <f>+E34</f>
        <v>0</v>
      </c>
      <c r="F33" s="73">
        <f t="shared" ref="F33:M33" si="74">+F34</f>
        <v>0</v>
      </c>
      <c r="G33" s="73">
        <f t="shared" si="74"/>
        <v>0</v>
      </c>
      <c r="I33" s="73">
        <f t="shared" si="74"/>
        <v>0</v>
      </c>
      <c r="J33" s="73">
        <f t="shared" ca="1" si="74"/>
        <v>0</v>
      </c>
      <c r="K33" s="73">
        <f t="shared" ca="1" si="74"/>
        <v>0</v>
      </c>
      <c r="M33" s="73">
        <f t="shared" ca="1" si="74"/>
        <v>0</v>
      </c>
      <c r="N33" s="72"/>
      <c r="O33" s="47" t="str">
        <f t="shared" ca="1" si="39"/>
        <v/>
      </c>
      <c r="P33" s="48" t="str">
        <f t="shared" ca="1" si="35"/>
        <v/>
      </c>
      <c r="U33" s="121"/>
      <c r="Y33" s="10"/>
      <c r="Z33" s="106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N33" s="10"/>
      <c r="AO33" s="106"/>
      <c r="AP33" s="189"/>
      <c r="AQ33" s="189"/>
      <c r="AR33" s="189"/>
      <c r="AS33" s="189"/>
      <c r="AT33" s="189"/>
      <c r="AU33" s="189"/>
      <c r="AV33" s="189"/>
      <c r="AW33" s="189"/>
      <c r="AX33" s="189"/>
      <c r="BA33" s="10"/>
      <c r="BB33" s="106"/>
      <c r="BC33" s="189"/>
      <c r="BD33" s="189"/>
      <c r="BE33" s="189"/>
      <c r="BF33" s="189"/>
      <c r="BG33" s="189"/>
      <c r="BH33" s="189"/>
      <c r="BI33" s="189"/>
      <c r="BJ33" s="189"/>
      <c r="BK33" s="189"/>
      <c r="BL33" s="189"/>
      <c r="BM33" s="189"/>
    </row>
    <row r="34" spans="1:65" ht="10.5">
      <c r="B34" s="44" t="e">
        <f>#REF!</f>
        <v>#REF!</v>
      </c>
      <c r="C34" s="43"/>
      <c r="E34" s="46">
        <f>SUM(E35:E36)</f>
        <v>0</v>
      </c>
      <c r="F34" s="46">
        <f>SUM(F35:F36)</f>
        <v>0</v>
      </c>
      <c r="G34" s="46">
        <f>SUM(G35:G36)</f>
        <v>0</v>
      </c>
      <c r="I34" s="46">
        <f>SUM(I35:I36)</f>
        <v>0</v>
      </c>
      <c r="J34" s="46">
        <f ca="1">SUM(J35:J36)</f>
        <v>0</v>
      </c>
      <c r="K34" s="46">
        <f ca="1">SUM(K35:K36)</f>
        <v>0</v>
      </c>
      <c r="M34" s="46">
        <f ca="1">SUM(M35:M36)</f>
        <v>0</v>
      </c>
      <c r="N34" s="45"/>
      <c r="O34" s="47" t="str">
        <f t="shared" ca="1" si="39"/>
        <v/>
      </c>
      <c r="P34" s="48" t="str">
        <f t="shared" ca="1" si="35"/>
        <v/>
      </c>
      <c r="U34" s="121"/>
      <c r="Y34" s="10"/>
      <c r="Z34" s="106"/>
      <c r="AA34" s="189"/>
      <c r="AB34" s="189"/>
      <c r="AC34" s="189"/>
      <c r="AD34" s="189"/>
      <c r="AE34" s="189"/>
      <c r="AF34" s="189"/>
      <c r="AG34" s="189"/>
      <c r="AH34" s="189"/>
      <c r="AI34" s="189"/>
      <c r="AJ34" s="189"/>
      <c r="AK34" s="189"/>
      <c r="AN34" s="10"/>
      <c r="AO34" s="106"/>
      <c r="AP34" s="189"/>
      <c r="AQ34" s="189"/>
      <c r="AR34" s="189"/>
      <c r="AS34" s="189"/>
      <c r="AT34" s="189"/>
      <c r="AU34" s="189"/>
      <c r="AV34" s="189"/>
      <c r="AW34" s="189"/>
      <c r="AX34" s="189"/>
      <c r="BA34" s="10"/>
      <c r="BB34" s="106"/>
      <c r="BC34" s="189"/>
      <c r="BD34" s="189"/>
      <c r="BE34" s="189"/>
      <c r="BF34" s="189"/>
      <c r="BG34" s="189"/>
      <c r="BH34" s="189"/>
      <c r="BI34" s="189"/>
      <c r="BJ34" s="189"/>
      <c r="BK34" s="189"/>
      <c r="BL34" s="189"/>
      <c r="BM34" s="189"/>
    </row>
    <row r="35" spans="1:65" ht="10.5">
      <c r="B35" s="10" t="e">
        <f>#REF!</f>
        <v>#REF!</v>
      </c>
      <c r="C35" s="11" t="e">
        <f>#REF!</f>
        <v>#REF!</v>
      </c>
      <c r="E35" s="189"/>
      <c r="F35" s="189">
        <f>SUMIF($A$42:$A$709,B35&amp;"- "&amp;C35,$G$42:$G$709)</f>
        <v>0</v>
      </c>
      <c r="G35" s="189">
        <f>E35+F35</f>
        <v>0</v>
      </c>
      <c r="I35" s="189"/>
      <c r="J35" s="189">
        <f ca="1">SUMIF($J$42:$M$709,B35&amp;"- "&amp;C35,$Q$42:$Q$709)</f>
        <v>0</v>
      </c>
      <c r="K35" s="189">
        <f ca="1">I35+J35</f>
        <v>0</v>
      </c>
      <c r="M35" s="189">
        <f ca="1">G35-K35</f>
        <v>0</v>
      </c>
      <c r="N35" s="50"/>
      <c r="O35" s="47" t="str">
        <f t="shared" ca="1" si="39"/>
        <v/>
      </c>
      <c r="P35" s="48" t="str">
        <f t="shared" ca="1" si="35"/>
        <v/>
      </c>
      <c r="U35" s="121"/>
      <c r="Y35" s="2"/>
      <c r="Z35" s="107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N35" s="2"/>
      <c r="AO35" s="107"/>
      <c r="AP35" s="56"/>
      <c r="AQ35" s="56"/>
      <c r="AR35" s="56"/>
      <c r="AS35" s="56"/>
      <c r="AT35" s="56"/>
      <c r="AU35" s="56"/>
      <c r="AV35" s="56"/>
      <c r="AW35" s="56"/>
      <c r="AX35" s="56"/>
      <c r="BA35" s="2"/>
      <c r="BB35" s="107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</row>
    <row r="36" spans="1:65" ht="11" thickBot="1">
      <c r="B36" s="2" t="e">
        <f>#REF!</f>
        <v>#REF!</v>
      </c>
      <c r="C36" s="8" t="e">
        <f>#REF!</f>
        <v>#REF!</v>
      </c>
      <c r="E36" s="56"/>
      <c r="F36" s="56">
        <f>SUMIF($A$42:$A$709,B36&amp;"- "&amp;C36,$G$42:$G$709)</f>
        <v>0</v>
      </c>
      <c r="G36" s="56">
        <f>E36+F36</f>
        <v>0</v>
      </c>
      <c r="I36" s="56"/>
      <c r="J36" s="56">
        <f ca="1">SUMIF($J$42:$M$709,B36&amp;"- "&amp;C36,$Q$42:$Q$709)</f>
        <v>0</v>
      </c>
      <c r="K36" s="56">
        <f ca="1">I36+J36</f>
        <v>0</v>
      </c>
      <c r="M36" s="56">
        <f ca="1">G36-K36</f>
        <v>0</v>
      </c>
      <c r="N36" s="51"/>
      <c r="O36" s="47" t="str">
        <f ca="1">IF(M36=0,"",IF(N36=0,"ERROR",""))</f>
        <v/>
      </c>
      <c r="P36" s="48" t="str">
        <f ca="1">IF(O36="ERROR","Please insert comment","")</f>
        <v/>
      </c>
      <c r="Y36" s="10"/>
      <c r="Z36" s="106"/>
      <c r="AA36" s="189"/>
      <c r="AB36" s="189"/>
      <c r="AC36" s="189"/>
      <c r="AD36" s="189"/>
      <c r="AE36" s="189"/>
      <c r="AF36" s="189"/>
      <c r="AG36" s="189"/>
      <c r="AH36" s="189"/>
      <c r="AI36" s="189"/>
      <c r="AJ36" s="189"/>
      <c r="AK36" s="189"/>
      <c r="AN36" s="10"/>
      <c r="AO36" s="106"/>
      <c r="AP36" s="189"/>
      <c r="AQ36" s="189"/>
      <c r="AR36" s="189"/>
      <c r="AS36" s="189"/>
      <c r="AT36" s="189"/>
      <c r="AU36" s="189"/>
      <c r="AV36" s="189"/>
      <c r="AW36" s="189"/>
      <c r="AX36" s="189"/>
      <c r="BA36" s="10"/>
      <c r="BB36" s="106"/>
      <c r="BC36" s="189"/>
      <c r="BD36" s="189"/>
      <c r="BE36" s="189"/>
      <c r="BF36" s="189"/>
      <c r="BG36" s="189"/>
      <c r="BH36" s="189"/>
      <c r="BI36" s="189"/>
      <c r="BJ36" s="189"/>
      <c r="BK36" s="189"/>
      <c r="BL36" s="189"/>
      <c r="BM36" s="189"/>
    </row>
    <row r="37" spans="1:65" ht="11" thickTop="1">
      <c r="B37" s="35"/>
      <c r="C37" s="36" t="s">
        <v>0</v>
      </c>
      <c r="E37" s="30">
        <f>+E10</f>
        <v>0</v>
      </c>
      <c r="F37" s="30">
        <f>+F10</f>
        <v>0</v>
      </c>
      <c r="G37" s="30">
        <f>+G10</f>
        <v>0</v>
      </c>
      <c r="I37" s="30">
        <f>+I10</f>
        <v>0</v>
      </c>
      <c r="J37" s="30">
        <f ca="1">+J10</f>
        <v>0</v>
      </c>
      <c r="K37" s="30">
        <f ca="1">+K10</f>
        <v>0</v>
      </c>
      <c r="M37" s="30">
        <f ca="1">+M10</f>
        <v>0</v>
      </c>
      <c r="N37" s="30"/>
    </row>
    <row r="38" spans="1:65">
      <c r="F38" s="3" t="str">
        <f>IF(F37=G711,"","ERROR")</f>
        <v/>
      </c>
      <c r="J38" s="3" t="str">
        <f ca="1">IF(J37=Q711,"","ERROR")</f>
        <v/>
      </c>
    </row>
    <row r="39" spans="1:65">
      <c r="F39" s="121"/>
    </row>
    <row r="40" spans="1:65" ht="10.5">
      <c r="A40" s="210" t="s">
        <v>27</v>
      </c>
      <c r="B40" s="210"/>
      <c r="C40" s="210"/>
      <c r="D40" s="210"/>
      <c r="E40" s="210"/>
      <c r="F40" s="210"/>
      <c r="G40" s="210"/>
      <c r="J40" s="210" t="s">
        <v>28</v>
      </c>
      <c r="K40" s="210"/>
      <c r="L40" s="210"/>
      <c r="M40" s="210"/>
      <c r="N40" s="210"/>
      <c r="O40" s="210"/>
      <c r="P40" s="210"/>
      <c r="Q40" s="210"/>
    </row>
    <row r="41" spans="1:65" ht="10.5">
      <c r="A41" s="27" t="s">
        <v>2</v>
      </c>
      <c r="C41" s="27" t="s">
        <v>29</v>
      </c>
      <c r="E41" s="192" t="s">
        <v>8</v>
      </c>
      <c r="F41" s="192" t="s">
        <v>1</v>
      </c>
      <c r="G41" s="192" t="s">
        <v>7</v>
      </c>
      <c r="J41" s="209" t="s">
        <v>2</v>
      </c>
      <c r="K41" s="209"/>
      <c r="L41" s="209"/>
      <c r="M41" s="209"/>
      <c r="N41" s="27" t="s">
        <v>30</v>
      </c>
      <c r="O41" s="192" t="s">
        <v>8</v>
      </c>
      <c r="P41" s="192" t="s">
        <v>1</v>
      </c>
      <c r="Q41" s="192" t="s">
        <v>7</v>
      </c>
    </row>
    <row r="42" spans="1:65">
      <c r="E42" s="127"/>
      <c r="F42" s="128"/>
      <c r="G42" s="130"/>
      <c r="J42" s="221"/>
      <c r="K42" s="221"/>
      <c r="L42" s="221"/>
      <c r="M42" s="221"/>
      <c r="N42" s="144"/>
      <c r="O42" s="88"/>
      <c r="P42" s="128"/>
      <c r="Q42" s="56"/>
    </row>
    <row r="43" spans="1:65">
      <c r="E43" s="127"/>
      <c r="F43" s="128"/>
      <c r="G43" s="130"/>
      <c r="J43" s="221"/>
      <c r="K43" s="221"/>
      <c r="L43" s="221"/>
      <c r="M43" s="221"/>
      <c r="N43" s="144"/>
      <c r="O43" s="88"/>
      <c r="P43" s="128"/>
      <c r="Q43" s="56"/>
    </row>
    <row r="44" spans="1:65">
      <c r="E44" s="127"/>
      <c r="F44" s="89"/>
      <c r="G44" s="130"/>
      <c r="J44" s="221"/>
      <c r="K44" s="221"/>
      <c r="L44" s="221"/>
      <c r="M44" s="221"/>
      <c r="N44" s="144"/>
      <c r="O44" s="88"/>
      <c r="P44" s="128"/>
      <c r="Q44" s="56"/>
    </row>
    <row r="45" spans="1:65">
      <c r="E45" s="127"/>
      <c r="F45" s="89"/>
      <c r="G45" s="130"/>
      <c r="J45" s="221"/>
      <c r="K45" s="221"/>
      <c r="L45" s="221"/>
      <c r="M45" s="221"/>
      <c r="N45" s="144"/>
      <c r="O45" s="88"/>
      <c r="P45" s="128"/>
      <c r="Q45" s="56"/>
    </row>
    <row r="46" spans="1:65">
      <c r="E46" s="88"/>
      <c r="F46" s="128"/>
      <c r="G46" s="56"/>
      <c r="J46" s="221"/>
      <c r="K46" s="221"/>
      <c r="L46" s="221"/>
      <c r="M46" s="221"/>
      <c r="N46" s="144"/>
      <c r="O46" s="88"/>
      <c r="P46" s="128"/>
      <c r="Q46" s="56"/>
    </row>
    <row r="47" spans="1:65">
      <c r="E47" s="88"/>
      <c r="F47" s="128"/>
      <c r="G47" s="56"/>
      <c r="J47" s="221"/>
      <c r="K47" s="221"/>
      <c r="L47" s="221"/>
      <c r="M47" s="221"/>
      <c r="N47" s="144"/>
      <c r="O47" s="88"/>
      <c r="P47" s="128"/>
      <c r="Q47" s="56"/>
    </row>
    <row r="48" spans="1:65">
      <c r="E48" s="88"/>
      <c r="F48" s="128"/>
      <c r="G48" s="56"/>
      <c r="J48" s="221"/>
      <c r="K48" s="221"/>
      <c r="L48" s="221"/>
      <c r="M48" s="221"/>
      <c r="N48" s="144"/>
      <c r="O48" s="88"/>
      <c r="P48" s="128"/>
      <c r="Q48" s="56"/>
    </row>
    <row r="49" spans="5:17">
      <c r="E49" s="88"/>
      <c r="F49" s="128"/>
      <c r="G49" s="56"/>
      <c r="J49" s="221"/>
      <c r="K49" s="221"/>
      <c r="L49" s="221"/>
      <c r="M49" s="221"/>
      <c r="N49" s="144"/>
      <c r="O49" s="88"/>
      <c r="P49" s="128"/>
      <c r="Q49" s="56"/>
    </row>
    <row r="50" spans="5:17">
      <c r="E50" s="88"/>
      <c r="F50" s="128"/>
      <c r="G50" s="56"/>
      <c r="J50" s="221"/>
      <c r="K50" s="221"/>
      <c r="L50" s="221"/>
      <c r="M50" s="221"/>
      <c r="N50" s="144"/>
      <c r="O50" s="88"/>
      <c r="P50" s="128"/>
      <c r="Q50" s="56"/>
    </row>
    <row r="51" spans="5:17">
      <c r="E51" s="88"/>
      <c r="F51" s="128"/>
      <c r="G51" s="56"/>
      <c r="J51" s="221"/>
      <c r="K51" s="221"/>
      <c r="L51" s="221"/>
      <c r="M51" s="221"/>
      <c r="N51" s="144"/>
      <c r="O51" s="88"/>
      <c r="P51" s="128"/>
      <c r="Q51" s="56"/>
    </row>
    <row r="52" spans="5:17">
      <c r="E52" s="88"/>
      <c r="F52" s="128"/>
      <c r="G52" s="56"/>
      <c r="J52" s="221"/>
      <c r="K52" s="221"/>
      <c r="L52" s="221"/>
      <c r="M52" s="221"/>
      <c r="N52" s="144"/>
      <c r="O52" s="88"/>
      <c r="P52" s="128"/>
      <c r="Q52" s="56"/>
    </row>
    <row r="53" spans="5:17">
      <c r="E53" s="88"/>
      <c r="F53" s="128"/>
      <c r="G53" s="56"/>
      <c r="J53" s="221"/>
      <c r="K53" s="221"/>
      <c r="L53" s="221"/>
      <c r="M53" s="221"/>
      <c r="N53" s="144"/>
      <c r="O53" s="88"/>
      <c r="P53" s="128"/>
      <c r="Q53" s="56"/>
    </row>
    <row r="54" spans="5:17">
      <c r="E54" s="88"/>
      <c r="F54" s="128"/>
      <c r="G54" s="56"/>
      <c r="J54" s="221"/>
      <c r="K54" s="221"/>
      <c r="L54" s="221"/>
      <c r="M54" s="221"/>
      <c r="N54" s="144"/>
      <c r="O54" s="88"/>
      <c r="P54" s="128"/>
      <c r="Q54" s="56"/>
    </row>
    <row r="55" spans="5:17">
      <c r="E55" s="88"/>
      <c r="F55" s="128"/>
      <c r="G55" s="56"/>
      <c r="J55" s="221"/>
      <c r="K55" s="221"/>
      <c r="L55" s="221"/>
      <c r="M55" s="221"/>
      <c r="N55" s="144"/>
      <c r="O55" s="88"/>
      <c r="P55" s="128"/>
      <c r="Q55" s="56"/>
    </row>
    <row r="56" spans="5:17">
      <c r="E56" s="88"/>
      <c r="F56" s="128"/>
      <c r="G56" s="56"/>
      <c r="J56" s="221"/>
      <c r="K56" s="221"/>
      <c r="L56" s="221"/>
      <c r="M56" s="221"/>
      <c r="N56" s="144"/>
      <c r="O56" s="88"/>
      <c r="P56" s="128"/>
      <c r="Q56" s="56"/>
    </row>
    <row r="57" spans="5:17">
      <c r="E57" s="88"/>
      <c r="F57" s="128"/>
      <c r="G57" s="56"/>
      <c r="J57" s="221"/>
      <c r="K57" s="221"/>
      <c r="L57" s="221"/>
      <c r="M57" s="221"/>
      <c r="N57" s="144"/>
      <c r="O57" s="88"/>
      <c r="P57" s="128"/>
      <c r="Q57" s="56"/>
    </row>
    <row r="58" spans="5:17">
      <c r="E58" s="88"/>
      <c r="F58" s="128"/>
      <c r="G58" s="56"/>
      <c r="J58" s="221"/>
      <c r="K58" s="221"/>
      <c r="L58" s="221"/>
      <c r="M58" s="221"/>
      <c r="N58" s="144"/>
      <c r="O58" s="88"/>
      <c r="P58" s="128"/>
      <c r="Q58" s="56"/>
    </row>
    <row r="59" spans="5:17">
      <c r="E59" s="88"/>
      <c r="F59" s="128"/>
      <c r="G59" s="56"/>
      <c r="J59" s="221"/>
      <c r="K59" s="221"/>
      <c r="L59" s="221"/>
      <c r="M59" s="221"/>
      <c r="N59" s="144"/>
      <c r="O59" s="88"/>
      <c r="P59" s="128"/>
      <c r="Q59" s="56"/>
    </row>
    <row r="60" spans="5:17">
      <c r="E60" s="88"/>
      <c r="F60" s="128"/>
      <c r="G60" s="56"/>
      <c r="J60" s="221"/>
      <c r="K60" s="221"/>
      <c r="L60" s="221"/>
      <c r="M60" s="221"/>
      <c r="N60" s="144"/>
      <c r="O60" s="88"/>
      <c r="P60" s="128"/>
      <c r="Q60" s="56"/>
    </row>
    <row r="61" spans="5:17">
      <c r="E61" s="88"/>
      <c r="F61" s="128"/>
      <c r="G61" s="56"/>
      <c r="J61" s="221"/>
      <c r="K61" s="221"/>
      <c r="L61" s="221"/>
      <c r="M61" s="221"/>
      <c r="N61" s="144"/>
      <c r="O61" s="88"/>
      <c r="P61" s="128"/>
      <c r="Q61" s="56"/>
    </row>
    <row r="62" spans="5:17">
      <c r="E62" s="88"/>
      <c r="F62" s="128"/>
      <c r="G62" s="56"/>
      <c r="J62" s="221"/>
      <c r="K62" s="221"/>
      <c r="L62" s="221"/>
      <c r="M62" s="221"/>
      <c r="N62" s="144"/>
      <c r="O62" s="88"/>
      <c r="P62" s="128"/>
      <c r="Q62" s="56"/>
    </row>
    <row r="63" spans="5:17">
      <c r="E63" s="88"/>
      <c r="F63" s="128"/>
      <c r="G63" s="56"/>
      <c r="J63" s="221"/>
      <c r="K63" s="221"/>
      <c r="L63" s="221"/>
      <c r="M63" s="221"/>
      <c r="N63" s="144"/>
      <c r="O63" s="88"/>
      <c r="P63" s="128"/>
      <c r="Q63" s="56"/>
    </row>
    <row r="64" spans="5:17">
      <c r="E64" s="88"/>
      <c r="F64" s="128"/>
      <c r="G64" s="56"/>
      <c r="J64" s="221"/>
      <c r="K64" s="221"/>
      <c r="L64" s="221"/>
      <c r="M64" s="221"/>
      <c r="N64" s="144"/>
      <c r="O64" s="88"/>
      <c r="P64" s="128"/>
      <c r="Q64" s="56"/>
    </row>
    <row r="65" spans="5:17">
      <c r="E65" s="88"/>
      <c r="F65" s="128"/>
      <c r="G65" s="56"/>
      <c r="J65" s="221"/>
      <c r="K65" s="221"/>
      <c r="L65" s="221"/>
      <c r="M65" s="221"/>
      <c r="N65" s="144"/>
      <c r="O65" s="88"/>
      <c r="P65" s="128"/>
      <c r="Q65" s="56"/>
    </row>
    <row r="66" spans="5:17">
      <c r="E66" s="88"/>
      <c r="F66" s="128"/>
      <c r="G66" s="56"/>
      <c r="J66" s="221"/>
      <c r="K66" s="221"/>
      <c r="L66" s="221"/>
      <c r="M66" s="221"/>
      <c r="N66" s="144"/>
      <c r="O66" s="88"/>
      <c r="P66" s="128"/>
      <c r="Q66" s="56"/>
    </row>
    <row r="67" spans="5:17">
      <c r="E67" s="88"/>
      <c r="F67" s="128"/>
      <c r="G67" s="56"/>
      <c r="J67" s="221"/>
      <c r="K67" s="221"/>
      <c r="L67" s="221"/>
      <c r="M67" s="221"/>
      <c r="N67" s="144"/>
      <c r="O67" s="88"/>
      <c r="P67" s="128"/>
      <c r="Q67" s="56"/>
    </row>
    <row r="68" spans="5:17">
      <c r="E68" s="88"/>
      <c r="F68" s="128"/>
      <c r="G68" s="56"/>
      <c r="J68" s="221"/>
      <c r="K68" s="221"/>
      <c r="L68" s="221"/>
      <c r="M68" s="221"/>
      <c r="N68" s="144"/>
      <c r="O68" s="88"/>
      <c r="P68" s="128"/>
      <c r="Q68" s="56"/>
    </row>
    <row r="69" spans="5:17">
      <c r="E69" s="88"/>
      <c r="F69" s="128"/>
      <c r="G69" s="56"/>
      <c r="J69" s="221"/>
      <c r="K69" s="221"/>
      <c r="L69" s="221"/>
      <c r="M69" s="221"/>
      <c r="N69" s="144"/>
      <c r="O69" s="88"/>
      <c r="P69" s="128"/>
      <c r="Q69" s="56"/>
    </row>
    <row r="70" spans="5:17">
      <c r="E70" s="88"/>
      <c r="F70" s="128"/>
      <c r="G70" s="56"/>
      <c r="J70" s="221"/>
      <c r="K70" s="221"/>
      <c r="L70" s="221"/>
      <c r="M70" s="221"/>
      <c r="N70" s="144"/>
      <c r="O70" s="88"/>
      <c r="P70" s="128"/>
      <c r="Q70" s="56"/>
    </row>
    <row r="71" spans="5:17">
      <c r="E71" s="88"/>
      <c r="F71" s="128"/>
      <c r="G71" s="56"/>
      <c r="J71" s="221"/>
      <c r="K71" s="221"/>
      <c r="L71" s="221"/>
      <c r="M71" s="221"/>
      <c r="N71" s="144"/>
      <c r="O71" s="88"/>
      <c r="P71" s="128"/>
      <c r="Q71" s="56"/>
    </row>
    <row r="72" spans="5:17">
      <c r="E72" s="88"/>
      <c r="F72" s="128"/>
      <c r="G72" s="56"/>
      <c r="J72" s="221"/>
      <c r="K72" s="221"/>
      <c r="L72" s="221"/>
      <c r="M72" s="221"/>
      <c r="N72" s="144"/>
      <c r="O72" s="88"/>
      <c r="P72" s="128"/>
      <c r="Q72" s="56"/>
    </row>
    <row r="73" spans="5:17">
      <c r="E73" s="88"/>
      <c r="F73" s="128"/>
      <c r="G73" s="56"/>
      <c r="J73" s="221"/>
      <c r="K73" s="221"/>
      <c r="L73" s="221"/>
      <c r="M73" s="221"/>
      <c r="N73" s="144"/>
      <c r="O73" s="88"/>
      <c r="P73" s="128"/>
      <c r="Q73" s="56"/>
    </row>
    <row r="74" spans="5:17">
      <c r="E74" s="88"/>
      <c r="F74" s="128"/>
      <c r="G74" s="56"/>
      <c r="J74" s="221"/>
      <c r="K74" s="221"/>
      <c r="L74" s="221"/>
      <c r="M74" s="221"/>
      <c r="N74" s="144"/>
      <c r="O74" s="88"/>
      <c r="P74" s="128"/>
      <c r="Q74" s="56"/>
    </row>
    <row r="75" spans="5:17">
      <c r="E75" s="88"/>
      <c r="F75" s="128"/>
      <c r="G75" s="56"/>
      <c r="J75" s="221"/>
      <c r="K75" s="221"/>
      <c r="L75" s="221"/>
      <c r="M75" s="221"/>
      <c r="N75" s="144"/>
      <c r="O75" s="88"/>
      <c r="P75" s="128"/>
      <c r="Q75" s="56"/>
    </row>
    <row r="76" spans="5:17">
      <c r="E76" s="88"/>
      <c r="F76" s="128"/>
      <c r="G76" s="56"/>
      <c r="J76" s="221"/>
      <c r="K76" s="221"/>
      <c r="L76" s="221"/>
      <c r="M76" s="221"/>
      <c r="N76" s="144"/>
      <c r="O76" s="88"/>
      <c r="P76" s="128"/>
      <c r="Q76" s="56"/>
    </row>
    <row r="77" spans="5:17">
      <c r="E77" s="88"/>
      <c r="F77" s="128"/>
      <c r="G77" s="56"/>
      <c r="J77" s="221"/>
      <c r="K77" s="221"/>
      <c r="L77" s="221"/>
      <c r="M77" s="221"/>
      <c r="N77" s="144"/>
      <c r="O77" s="88"/>
      <c r="P77" s="128"/>
      <c r="Q77" s="56"/>
    </row>
    <row r="78" spans="5:17">
      <c r="E78" s="88"/>
      <c r="F78" s="128"/>
      <c r="G78" s="56"/>
      <c r="J78" s="221"/>
      <c r="K78" s="221"/>
      <c r="L78" s="221"/>
      <c r="M78" s="221"/>
      <c r="N78" s="144"/>
      <c r="O78" s="88"/>
      <c r="P78" s="128"/>
      <c r="Q78" s="56"/>
    </row>
    <row r="79" spans="5:17">
      <c r="E79" s="88"/>
      <c r="F79" s="128"/>
      <c r="G79" s="56"/>
      <c r="J79" s="221"/>
      <c r="K79" s="221"/>
      <c r="L79" s="221"/>
      <c r="M79" s="221"/>
      <c r="N79" s="144"/>
      <c r="O79" s="88"/>
      <c r="P79" s="128"/>
      <c r="Q79" s="56"/>
    </row>
    <row r="80" spans="5:17">
      <c r="E80" s="88"/>
      <c r="F80" s="128"/>
      <c r="G80" s="56"/>
      <c r="J80" s="221"/>
      <c r="K80" s="221"/>
      <c r="L80" s="221"/>
      <c r="M80" s="221"/>
      <c r="N80" s="144"/>
      <c r="O80" s="88"/>
      <c r="P80" s="128"/>
      <c r="Q80" s="56"/>
    </row>
    <row r="81" spans="5:17">
      <c r="E81" s="88"/>
      <c r="F81" s="128"/>
      <c r="G81" s="56"/>
      <c r="J81" s="221"/>
      <c r="K81" s="221"/>
      <c r="L81" s="221"/>
      <c r="M81" s="221"/>
      <c r="N81" s="144"/>
      <c r="O81" s="88"/>
      <c r="P81" s="128"/>
      <c r="Q81" s="56"/>
    </row>
    <row r="82" spans="5:17">
      <c r="E82" s="88"/>
      <c r="F82" s="128"/>
      <c r="G82" s="56"/>
      <c r="J82" s="221"/>
      <c r="K82" s="221"/>
      <c r="L82" s="221"/>
      <c r="M82" s="221"/>
      <c r="N82" s="144"/>
      <c r="O82" s="88"/>
      <c r="P82" s="128"/>
      <c r="Q82" s="56"/>
    </row>
    <row r="83" spans="5:17">
      <c r="E83" s="88"/>
      <c r="F83" s="128"/>
      <c r="G83" s="56"/>
      <c r="J83" s="221"/>
      <c r="K83" s="221"/>
      <c r="L83" s="221"/>
      <c r="M83" s="221"/>
      <c r="N83" s="144"/>
      <c r="O83" s="88"/>
      <c r="P83" s="128"/>
      <c r="Q83" s="56"/>
    </row>
    <row r="84" spans="5:17">
      <c r="E84" s="88"/>
      <c r="F84" s="128"/>
      <c r="G84" s="56"/>
      <c r="J84" s="221"/>
      <c r="K84" s="221"/>
      <c r="L84" s="221"/>
      <c r="M84" s="221"/>
      <c r="N84" s="144"/>
      <c r="O84" s="88"/>
      <c r="P84" s="128"/>
      <c r="Q84" s="56"/>
    </row>
    <row r="85" spans="5:17">
      <c r="E85" s="88"/>
      <c r="F85" s="128"/>
      <c r="G85" s="56"/>
      <c r="J85" s="221"/>
      <c r="K85" s="221"/>
      <c r="L85" s="221"/>
      <c r="M85" s="221"/>
      <c r="N85" s="144"/>
      <c r="O85" s="88"/>
      <c r="P85" s="128"/>
      <c r="Q85" s="56"/>
    </row>
    <row r="86" spans="5:17">
      <c r="E86" s="88"/>
      <c r="F86" s="128"/>
      <c r="G86" s="56"/>
      <c r="J86" s="221"/>
      <c r="K86" s="221"/>
      <c r="L86" s="221"/>
      <c r="M86" s="221"/>
      <c r="N86" s="144"/>
      <c r="O86" s="88"/>
      <c r="P86" s="128"/>
      <c r="Q86" s="56"/>
    </row>
    <row r="87" spans="5:17">
      <c r="E87" s="88"/>
      <c r="F87" s="128"/>
      <c r="G87" s="56"/>
      <c r="J87" s="221"/>
      <c r="K87" s="221"/>
      <c r="L87" s="221"/>
      <c r="M87" s="221"/>
      <c r="N87" s="144"/>
      <c r="O87" s="88"/>
      <c r="P87" s="128"/>
      <c r="Q87" s="56"/>
    </row>
    <row r="88" spans="5:17">
      <c r="E88" s="88"/>
      <c r="F88" s="128"/>
      <c r="G88" s="56"/>
      <c r="J88" s="221"/>
      <c r="K88" s="221"/>
      <c r="L88" s="221"/>
      <c r="M88" s="221"/>
      <c r="N88" s="144"/>
      <c r="O88" s="88"/>
      <c r="P88" s="128"/>
      <c r="Q88" s="56"/>
    </row>
    <row r="89" spans="5:17">
      <c r="E89" s="88"/>
      <c r="F89" s="128"/>
      <c r="G89" s="56"/>
      <c r="J89" s="221"/>
      <c r="K89" s="221"/>
      <c r="L89" s="221"/>
      <c r="M89" s="221"/>
      <c r="N89" s="144"/>
      <c r="O89" s="88"/>
      <c r="P89" s="128"/>
      <c r="Q89" s="56"/>
    </row>
    <row r="90" spans="5:17">
      <c r="E90" s="88"/>
      <c r="F90" s="128"/>
      <c r="G90" s="56"/>
      <c r="J90" s="221"/>
      <c r="K90" s="221"/>
      <c r="L90" s="221"/>
      <c r="M90" s="221"/>
      <c r="N90" s="144"/>
      <c r="O90" s="88"/>
      <c r="P90" s="128"/>
      <c r="Q90" s="56"/>
    </row>
    <row r="91" spans="5:17">
      <c r="E91" s="88"/>
      <c r="F91" s="128"/>
      <c r="G91" s="56"/>
      <c r="J91" s="221"/>
      <c r="K91" s="221"/>
      <c r="L91" s="221"/>
      <c r="M91" s="221"/>
      <c r="N91" s="144"/>
      <c r="O91" s="88"/>
      <c r="P91" s="128"/>
      <c r="Q91" s="56"/>
    </row>
    <row r="92" spans="5:17">
      <c r="E92" s="88"/>
      <c r="F92" s="128"/>
      <c r="G92" s="56"/>
      <c r="J92" s="221"/>
      <c r="K92" s="221"/>
      <c r="L92" s="221"/>
      <c r="M92" s="221"/>
      <c r="N92" s="144"/>
      <c r="O92" s="88"/>
      <c r="P92" s="128"/>
      <c r="Q92" s="56"/>
    </row>
    <row r="93" spans="5:17">
      <c r="E93" s="88"/>
      <c r="F93" s="128"/>
      <c r="G93" s="56"/>
      <c r="J93" s="221"/>
      <c r="K93" s="221"/>
      <c r="L93" s="221"/>
      <c r="M93" s="221"/>
      <c r="N93" s="144"/>
      <c r="O93" s="88"/>
      <c r="P93" s="128"/>
      <c r="Q93" s="56"/>
    </row>
    <row r="94" spans="5:17">
      <c r="E94" s="88"/>
      <c r="F94" s="128"/>
      <c r="G94" s="56"/>
      <c r="J94" s="221"/>
      <c r="K94" s="221"/>
      <c r="L94" s="221"/>
      <c r="M94" s="221"/>
      <c r="N94" s="144"/>
      <c r="O94" s="88"/>
      <c r="P94" s="128"/>
      <c r="Q94" s="56"/>
    </row>
    <row r="95" spans="5:17">
      <c r="E95" s="88"/>
      <c r="F95" s="128"/>
      <c r="G95" s="56"/>
      <c r="J95" s="221"/>
      <c r="K95" s="221"/>
      <c r="L95" s="221"/>
      <c r="M95" s="221"/>
      <c r="N95" s="144"/>
      <c r="O95" s="88"/>
      <c r="P95" s="128"/>
      <c r="Q95" s="56"/>
    </row>
    <row r="96" spans="5:17">
      <c r="E96" s="88"/>
      <c r="F96" s="128"/>
      <c r="G96" s="56"/>
      <c r="J96" s="221"/>
      <c r="K96" s="221"/>
      <c r="L96" s="221"/>
      <c r="M96" s="221"/>
      <c r="N96" s="144"/>
      <c r="O96" s="88"/>
      <c r="P96" s="128"/>
      <c r="Q96" s="56"/>
    </row>
    <row r="97" spans="5:17">
      <c r="E97" s="88"/>
      <c r="F97" s="128"/>
      <c r="G97" s="56"/>
      <c r="J97" s="221"/>
      <c r="K97" s="221"/>
      <c r="L97" s="221"/>
      <c r="M97" s="221"/>
      <c r="N97" s="144"/>
      <c r="O97" s="88"/>
      <c r="P97" s="128"/>
      <c r="Q97" s="56"/>
    </row>
    <row r="98" spans="5:17">
      <c r="E98" s="88"/>
      <c r="F98" s="128"/>
      <c r="G98" s="56"/>
      <c r="J98" s="221"/>
      <c r="K98" s="221"/>
      <c r="L98" s="221"/>
      <c r="M98" s="221"/>
      <c r="N98" s="144"/>
      <c r="O98" s="88"/>
      <c r="P98" s="128"/>
      <c r="Q98" s="56"/>
    </row>
    <row r="99" spans="5:17">
      <c r="E99" s="88"/>
      <c r="F99" s="128"/>
      <c r="G99" s="56"/>
      <c r="J99" s="221"/>
      <c r="K99" s="221"/>
      <c r="L99" s="221"/>
      <c r="M99" s="221"/>
      <c r="N99" s="144"/>
      <c r="O99" s="88"/>
      <c r="P99" s="128"/>
      <c r="Q99" s="56"/>
    </row>
    <row r="100" spans="5:17">
      <c r="E100" s="88"/>
      <c r="F100" s="128"/>
      <c r="G100" s="56"/>
      <c r="J100" s="221"/>
      <c r="K100" s="221"/>
      <c r="L100" s="221"/>
      <c r="M100" s="221"/>
      <c r="N100" s="144"/>
      <c r="O100" s="88"/>
      <c r="P100" s="128"/>
      <c r="Q100" s="56"/>
    </row>
    <row r="101" spans="5:17">
      <c r="E101" s="88"/>
      <c r="F101" s="128"/>
      <c r="G101" s="56"/>
      <c r="J101" s="221"/>
      <c r="K101" s="221"/>
      <c r="L101" s="221"/>
      <c r="M101" s="221"/>
      <c r="N101" s="144"/>
      <c r="O101" s="88"/>
      <c r="P101" s="128"/>
      <c r="Q101" s="56"/>
    </row>
    <row r="102" spans="5:17">
      <c r="E102" s="88"/>
      <c r="F102" s="128"/>
      <c r="G102" s="56"/>
      <c r="J102" s="221"/>
      <c r="K102" s="221"/>
      <c r="L102" s="221"/>
      <c r="M102" s="221"/>
      <c r="N102" s="144"/>
      <c r="O102" s="88"/>
      <c r="P102" s="128"/>
      <c r="Q102" s="56"/>
    </row>
    <row r="103" spans="5:17">
      <c r="E103" s="88"/>
      <c r="F103" s="128"/>
      <c r="G103" s="56"/>
      <c r="J103" s="221"/>
      <c r="K103" s="221"/>
      <c r="L103" s="221"/>
      <c r="M103" s="221"/>
      <c r="N103" s="144"/>
      <c r="O103" s="88"/>
      <c r="P103" s="128"/>
      <c r="Q103" s="56"/>
    </row>
    <row r="104" spans="5:17">
      <c r="E104" s="88"/>
      <c r="F104" s="128"/>
      <c r="G104" s="56"/>
      <c r="J104" s="221"/>
      <c r="K104" s="221"/>
      <c r="L104" s="221"/>
      <c r="M104" s="221"/>
      <c r="N104" s="144"/>
      <c r="O104" s="88"/>
      <c r="P104" s="128"/>
      <c r="Q104" s="56"/>
    </row>
    <row r="105" spans="5:17">
      <c r="E105" s="88"/>
      <c r="F105" s="128"/>
      <c r="G105" s="56"/>
      <c r="J105" s="221"/>
      <c r="K105" s="221"/>
      <c r="L105" s="221"/>
      <c r="M105" s="221"/>
      <c r="N105" s="144"/>
      <c r="O105" s="88"/>
      <c r="P105" s="128"/>
      <c r="Q105" s="56"/>
    </row>
    <row r="106" spans="5:17">
      <c r="E106" s="88"/>
      <c r="F106" s="128"/>
      <c r="G106" s="56"/>
      <c r="J106" s="221"/>
      <c r="K106" s="221"/>
      <c r="L106" s="221"/>
      <c r="M106" s="221"/>
      <c r="N106" s="144"/>
      <c r="O106" s="88"/>
      <c r="P106" s="128"/>
      <c r="Q106" s="56"/>
    </row>
    <row r="107" spans="5:17">
      <c r="E107" s="88"/>
      <c r="F107" s="128"/>
      <c r="G107" s="56"/>
      <c r="J107" s="221"/>
      <c r="K107" s="221"/>
      <c r="L107" s="221"/>
      <c r="M107" s="221"/>
      <c r="N107" s="144"/>
      <c r="O107" s="88"/>
      <c r="P107" s="128"/>
      <c r="Q107" s="56"/>
    </row>
    <row r="108" spans="5:17">
      <c r="E108" s="88"/>
      <c r="F108" s="128"/>
      <c r="G108" s="56"/>
      <c r="J108" s="221"/>
      <c r="K108" s="221"/>
      <c r="L108" s="221"/>
      <c r="M108" s="221"/>
      <c r="N108" s="144"/>
      <c r="O108" s="88"/>
      <c r="P108" s="128"/>
      <c r="Q108" s="56"/>
    </row>
    <row r="109" spans="5:17">
      <c r="E109" s="88"/>
      <c r="F109" s="128"/>
      <c r="G109" s="56"/>
      <c r="J109" s="221"/>
      <c r="K109" s="221"/>
      <c r="L109" s="221"/>
      <c r="M109" s="221"/>
      <c r="N109" s="144"/>
      <c r="O109" s="88"/>
      <c r="P109" s="128"/>
      <c r="Q109" s="56"/>
    </row>
    <row r="110" spans="5:17">
      <c r="E110" s="88"/>
      <c r="F110" s="128"/>
      <c r="G110" s="56"/>
      <c r="J110" s="221"/>
      <c r="K110" s="221"/>
      <c r="L110" s="221"/>
      <c r="M110" s="221"/>
      <c r="N110" s="144"/>
      <c r="O110" s="88"/>
      <c r="P110" s="128"/>
      <c r="Q110" s="56"/>
    </row>
    <row r="111" spans="5:17">
      <c r="E111" s="88"/>
      <c r="F111" s="128"/>
      <c r="G111" s="56"/>
      <c r="J111" s="221"/>
      <c r="K111" s="221"/>
      <c r="L111" s="221"/>
      <c r="M111" s="221"/>
      <c r="N111" s="144"/>
      <c r="O111" s="88"/>
      <c r="P111" s="128"/>
      <c r="Q111" s="56"/>
    </row>
    <row r="112" spans="5:17">
      <c r="E112" s="88"/>
      <c r="F112" s="128"/>
      <c r="G112" s="56"/>
      <c r="J112" s="221"/>
      <c r="K112" s="221"/>
      <c r="L112" s="221"/>
      <c r="M112" s="221"/>
      <c r="N112" s="144"/>
      <c r="O112" s="88"/>
      <c r="P112" s="128"/>
      <c r="Q112" s="56"/>
    </row>
    <row r="113" spans="5:17">
      <c r="E113" s="88"/>
      <c r="F113" s="128"/>
      <c r="G113" s="56"/>
      <c r="J113" s="221"/>
      <c r="K113" s="221"/>
      <c r="L113" s="221"/>
      <c r="M113" s="221"/>
      <c r="N113" s="144"/>
      <c r="O113" s="88"/>
      <c r="P113" s="128"/>
      <c r="Q113" s="56"/>
    </row>
    <row r="114" spans="5:17">
      <c r="E114" s="88"/>
      <c r="F114" s="128"/>
      <c r="G114" s="56"/>
      <c r="J114" s="221"/>
      <c r="K114" s="221"/>
      <c r="L114" s="221"/>
      <c r="M114" s="221"/>
      <c r="N114" s="144"/>
      <c r="O114" s="88"/>
      <c r="P114" s="128"/>
      <c r="Q114" s="56"/>
    </row>
    <row r="115" spans="5:17">
      <c r="E115" s="88"/>
      <c r="F115" s="128"/>
      <c r="G115" s="56"/>
      <c r="J115" s="221"/>
      <c r="K115" s="221"/>
      <c r="L115" s="221"/>
      <c r="M115" s="221"/>
      <c r="N115" s="144"/>
      <c r="O115" s="88"/>
      <c r="P115" s="128"/>
      <c r="Q115" s="56"/>
    </row>
    <row r="116" spans="5:17">
      <c r="E116" s="88"/>
      <c r="F116" s="128"/>
      <c r="G116" s="56"/>
      <c r="J116" s="221"/>
      <c r="K116" s="221"/>
      <c r="L116" s="221"/>
      <c r="M116" s="221"/>
      <c r="N116" s="144"/>
      <c r="O116" s="88"/>
      <c r="P116" s="128"/>
      <c r="Q116" s="56"/>
    </row>
    <row r="117" spans="5:17">
      <c r="E117" s="88"/>
      <c r="F117" s="128"/>
      <c r="G117" s="56"/>
      <c r="J117" s="221"/>
      <c r="K117" s="221"/>
      <c r="L117" s="221"/>
      <c r="M117" s="221"/>
      <c r="N117" s="144"/>
      <c r="O117" s="88"/>
      <c r="P117" s="128"/>
      <c r="Q117" s="56"/>
    </row>
    <row r="118" spans="5:17">
      <c r="E118" s="88"/>
      <c r="F118" s="128"/>
      <c r="G118" s="56"/>
      <c r="J118" s="221"/>
      <c r="K118" s="221"/>
      <c r="L118" s="221"/>
      <c r="M118" s="221"/>
      <c r="N118" s="144"/>
      <c r="O118" s="88"/>
      <c r="P118" s="128"/>
      <c r="Q118" s="56"/>
    </row>
    <row r="119" spans="5:17">
      <c r="E119" s="88"/>
      <c r="F119" s="128"/>
      <c r="G119" s="56"/>
      <c r="J119" s="221"/>
      <c r="K119" s="221"/>
      <c r="L119" s="221"/>
      <c r="M119" s="221"/>
      <c r="N119" s="144"/>
      <c r="O119" s="88"/>
      <c r="P119" s="128"/>
      <c r="Q119" s="56"/>
    </row>
    <row r="120" spans="5:17">
      <c r="E120" s="88"/>
      <c r="F120" s="128"/>
      <c r="G120" s="56"/>
      <c r="J120" s="221"/>
      <c r="K120" s="221"/>
      <c r="L120" s="221"/>
      <c r="M120" s="221"/>
      <c r="N120" s="144"/>
      <c r="O120" s="88"/>
      <c r="P120" s="128"/>
      <c r="Q120" s="56"/>
    </row>
    <row r="121" spans="5:17">
      <c r="E121" s="88"/>
      <c r="F121" s="128"/>
      <c r="G121" s="56"/>
      <c r="J121" s="221"/>
      <c r="K121" s="221"/>
      <c r="L121" s="221"/>
      <c r="M121" s="221"/>
      <c r="N121" s="144"/>
      <c r="O121" s="88"/>
      <c r="P121" s="128"/>
      <c r="Q121" s="56"/>
    </row>
    <row r="122" spans="5:17">
      <c r="E122" s="88"/>
      <c r="F122" s="128"/>
      <c r="G122" s="56"/>
      <c r="J122" s="221"/>
      <c r="K122" s="221"/>
      <c r="L122" s="221"/>
      <c r="M122" s="221"/>
      <c r="N122" s="144"/>
      <c r="O122" s="88"/>
      <c r="P122" s="128"/>
      <c r="Q122" s="56"/>
    </row>
    <row r="123" spans="5:17">
      <c r="E123" s="88"/>
      <c r="F123" s="128"/>
      <c r="G123" s="56"/>
      <c r="J123" s="221"/>
      <c r="K123" s="221"/>
      <c r="L123" s="221"/>
      <c r="M123" s="221"/>
      <c r="N123" s="144"/>
      <c r="O123" s="88"/>
      <c r="P123" s="128"/>
      <c r="Q123" s="56"/>
    </row>
    <row r="124" spans="5:17">
      <c r="E124" s="88"/>
      <c r="F124" s="128"/>
      <c r="G124" s="56"/>
      <c r="J124" s="221"/>
      <c r="K124" s="221"/>
      <c r="L124" s="221"/>
      <c r="M124" s="221"/>
      <c r="N124" s="144"/>
      <c r="O124" s="88"/>
      <c r="P124" s="128"/>
      <c r="Q124" s="56"/>
    </row>
    <row r="125" spans="5:17">
      <c r="E125" s="88"/>
      <c r="F125" s="128"/>
      <c r="G125" s="56"/>
      <c r="J125" s="221"/>
      <c r="K125" s="221"/>
      <c r="L125" s="221"/>
      <c r="M125" s="221"/>
      <c r="N125" s="144"/>
      <c r="O125" s="88"/>
      <c r="P125" s="128"/>
      <c r="Q125" s="56"/>
    </row>
    <row r="126" spans="5:17">
      <c r="E126" s="88"/>
      <c r="F126" s="128"/>
      <c r="G126" s="56"/>
      <c r="J126" s="221"/>
      <c r="K126" s="221"/>
      <c r="L126" s="221"/>
      <c r="M126" s="221"/>
      <c r="N126" s="144"/>
      <c r="O126" s="88"/>
      <c r="P126" s="128"/>
      <c r="Q126" s="56"/>
    </row>
    <row r="127" spans="5:17">
      <c r="E127" s="88"/>
      <c r="F127" s="128"/>
      <c r="G127" s="56"/>
      <c r="J127" s="221"/>
      <c r="K127" s="221"/>
      <c r="L127" s="221"/>
      <c r="M127" s="221"/>
      <c r="N127" s="144"/>
      <c r="O127" s="88"/>
      <c r="P127" s="128"/>
      <c r="Q127" s="56"/>
    </row>
    <row r="128" spans="5:17">
      <c r="E128" s="88"/>
      <c r="F128" s="128"/>
      <c r="G128" s="56"/>
      <c r="J128" s="221"/>
      <c r="K128" s="221"/>
      <c r="L128" s="221"/>
      <c r="M128" s="221"/>
      <c r="N128" s="144"/>
      <c r="O128" s="88"/>
      <c r="P128" s="128"/>
      <c r="Q128" s="56"/>
    </row>
    <row r="129" spans="5:17">
      <c r="E129" s="88"/>
      <c r="F129" s="128"/>
      <c r="G129" s="56"/>
      <c r="J129" s="221"/>
      <c r="K129" s="221"/>
      <c r="L129" s="221"/>
      <c r="M129" s="221"/>
      <c r="N129" s="144"/>
      <c r="O129" s="88"/>
      <c r="P129" s="128"/>
      <c r="Q129" s="56"/>
    </row>
    <row r="130" spans="5:17">
      <c r="E130" s="88"/>
      <c r="F130" s="128"/>
      <c r="G130" s="56"/>
      <c r="J130" s="221"/>
      <c r="K130" s="221"/>
      <c r="L130" s="221"/>
      <c r="M130" s="221"/>
      <c r="N130" s="144"/>
      <c r="O130" s="88"/>
      <c r="P130" s="128"/>
      <c r="Q130" s="56"/>
    </row>
    <row r="131" spans="5:17">
      <c r="E131" s="88"/>
      <c r="F131" s="128"/>
      <c r="G131" s="56"/>
      <c r="J131" s="221"/>
      <c r="K131" s="221"/>
      <c r="L131" s="221"/>
      <c r="M131" s="221"/>
      <c r="N131" s="144"/>
      <c r="O131" s="88"/>
      <c r="P131" s="128"/>
      <c r="Q131" s="56"/>
    </row>
    <row r="132" spans="5:17">
      <c r="E132" s="88"/>
      <c r="F132" s="128"/>
      <c r="G132" s="56"/>
      <c r="J132" s="221"/>
      <c r="K132" s="221"/>
      <c r="L132" s="221"/>
      <c r="M132" s="221"/>
      <c r="N132" s="144"/>
      <c r="O132" s="88"/>
      <c r="P132" s="128"/>
      <c r="Q132" s="56"/>
    </row>
    <row r="133" spans="5:17">
      <c r="E133" s="88"/>
      <c r="F133" s="128"/>
      <c r="G133" s="56"/>
      <c r="J133" s="221"/>
      <c r="K133" s="221"/>
      <c r="L133" s="221"/>
      <c r="M133" s="221"/>
      <c r="N133" s="144"/>
      <c r="O133" s="88"/>
      <c r="P133" s="128"/>
      <c r="Q133" s="56"/>
    </row>
    <row r="134" spans="5:17">
      <c r="E134" s="88"/>
      <c r="F134" s="128"/>
      <c r="G134" s="56"/>
      <c r="J134" s="221"/>
      <c r="K134" s="221"/>
      <c r="L134" s="221"/>
      <c r="M134" s="221"/>
      <c r="N134" s="144"/>
      <c r="O134" s="88"/>
      <c r="P134" s="128"/>
      <c r="Q134" s="56"/>
    </row>
    <row r="135" spans="5:17">
      <c r="E135" s="88"/>
      <c r="F135" s="128"/>
      <c r="G135" s="56"/>
      <c r="J135" s="221"/>
      <c r="K135" s="221"/>
      <c r="L135" s="221"/>
      <c r="M135" s="221"/>
      <c r="N135" s="144"/>
      <c r="O135" s="88"/>
      <c r="P135" s="128"/>
      <c r="Q135" s="56"/>
    </row>
    <row r="136" spans="5:17">
      <c r="E136" s="88"/>
      <c r="F136" s="128"/>
      <c r="G136" s="56"/>
      <c r="J136" s="221"/>
      <c r="K136" s="221"/>
      <c r="L136" s="221"/>
      <c r="M136" s="221"/>
      <c r="N136" s="144"/>
      <c r="O136" s="88"/>
      <c r="P136" s="128"/>
      <c r="Q136" s="56"/>
    </row>
    <row r="137" spans="5:17">
      <c r="E137" s="88"/>
      <c r="F137" s="128"/>
      <c r="G137" s="56"/>
      <c r="J137" s="221"/>
      <c r="K137" s="221"/>
      <c r="L137" s="221"/>
      <c r="M137" s="221"/>
      <c r="N137" s="144"/>
      <c r="O137" s="88"/>
      <c r="P137" s="128"/>
      <c r="Q137" s="56"/>
    </row>
    <row r="138" spans="5:17">
      <c r="E138" s="88"/>
      <c r="F138" s="128"/>
      <c r="G138" s="56"/>
      <c r="J138" s="221"/>
      <c r="K138" s="221"/>
      <c r="L138" s="221"/>
      <c r="M138" s="221"/>
      <c r="N138" s="144"/>
      <c r="O138" s="88"/>
      <c r="P138" s="128"/>
      <c r="Q138" s="56"/>
    </row>
    <row r="139" spans="5:17">
      <c r="E139" s="88"/>
      <c r="F139" s="128"/>
      <c r="G139" s="56"/>
      <c r="J139" s="221"/>
      <c r="K139" s="221"/>
      <c r="L139" s="221"/>
      <c r="M139" s="221"/>
      <c r="N139" s="144"/>
      <c r="O139" s="88"/>
      <c r="P139" s="128"/>
      <c r="Q139" s="56"/>
    </row>
    <row r="140" spans="5:17">
      <c r="E140" s="88"/>
      <c r="F140" s="128"/>
      <c r="G140" s="56"/>
      <c r="J140" s="221"/>
      <c r="K140" s="221"/>
      <c r="L140" s="221"/>
      <c r="M140" s="221"/>
      <c r="N140" s="144"/>
      <c r="O140" s="88"/>
      <c r="P140" s="128"/>
      <c r="Q140" s="56"/>
    </row>
    <row r="141" spans="5:17">
      <c r="E141" s="88"/>
      <c r="F141" s="128"/>
      <c r="G141" s="56"/>
      <c r="J141" s="221"/>
      <c r="K141" s="221"/>
      <c r="L141" s="221"/>
      <c r="M141" s="221"/>
      <c r="N141" s="144"/>
      <c r="O141" s="88"/>
      <c r="P141" s="128"/>
      <c r="Q141" s="56"/>
    </row>
    <row r="142" spans="5:17">
      <c r="E142" s="88"/>
      <c r="F142" s="128"/>
      <c r="G142" s="56"/>
      <c r="J142" s="221"/>
      <c r="K142" s="221"/>
      <c r="L142" s="221"/>
      <c r="M142" s="221"/>
      <c r="N142" s="144"/>
      <c r="O142" s="88"/>
      <c r="P142" s="128"/>
      <c r="Q142" s="56"/>
    </row>
    <row r="143" spans="5:17">
      <c r="E143" s="88"/>
      <c r="F143" s="128"/>
      <c r="G143" s="56"/>
      <c r="J143" s="221"/>
      <c r="K143" s="221"/>
      <c r="L143" s="221"/>
      <c r="M143" s="221"/>
      <c r="N143" s="144"/>
      <c r="O143" s="88"/>
      <c r="P143" s="128"/>
      <c r="Q143" s="56"/>
    </row>
    <row r="144" spans="5:17">
      <c r="E144" s="88"/>
      <c r="F144" s="128"/>
      <c r="G144" s="56"/>
      <c r="J144" s="221"/>
      <c r="K144" s="221"/>
      <c r="L144" s="221"/>
      <c r="M144" s="221"/>
      <c r="N144" s="144"/>
      <c r="O144" s="88"/>
      <c r="P144" s="128"/>
      <c r="Q144" s="56"/>
    </row>
    <row r="145" spans="5:17">
      <c r="E145" s="88"/>
      <c r="F145" s="128"/>
      <c r="G145" s="56"/>
      <c r="J145" s="221"/>
      <c r="K145" s="221"/>
      <c r="L145" s="221"/>
      <c r="M145" s="221"/>
      <c r="N145" s="144"/>
      <c r="O145" s="88"/>
      <c r="P145" s="128"/>
      <c r="Q145" s="56"/>
    </row>
    <row r="146" spans="5:17">
      <c r="E146" s="88"/>
      <c r="F146" s="128"/>
      <c r="G146" s="56"/>
      <c r="J146" s="221"/>
      <c r="K146" s="221"/>
      <c r="L146" s="221"/>
      <c r="M146" s="221"/>
      <c r="N146" s="144"/>
      <c r="O146" s="88"/>
      <c r="P146" s="128"/>
      <c r="Q146" s="56"/>
    </row>
    <row r="147" spans="5:17">
      <c r="E147" s="88"/>
      <c r="F147" s="128"/>
      <c r="G147" s="56"/>
      <c r="J147" s="221"/>
      <c r="K147" s="221"/>
      <c r="L147" s="221"/>
      <c r="M147" s="221"/>
      <c r="N147" s="144"/>
      <c r="O147" s="88"/>
      <c r="P147" s="128"/>
      <c r="Q147" s="56"/>
    </row>
    <row r="148" spans="5:17">
      <c r="E148" s="88"/>
      <c r="F148" s="128"/>
      <c r="G148" s="56"/>
      <c r="J148" s="221"/>
      <c r="K148" s="221"/>
      <c r="L148" s="221"/>
      <c r="M148" s="221"/>
      <c r="N148" s="144"/>
      <c r="O148" s="88"/>
      <c r="P148" s="128"/>
      <c r="Q148" s="56"/>
    </row>
    <row r="149" spans="5:17">
      <c r="E149" s="88"/>
      <c r="F149" s="128"/>
      <c r="G149" s="56"/>
      <c r="J149" s="221"/>
      <c r="K149" s="221"/>
      <c r="L149" s="221"/>
      <c r="M149" s="221"/>
      <c r="N149" s="144"/>
      <c r="O149" s="88"/>
      <c r="P149" s="128"/>
      <c r="Q149" s="56"/>
    </row>
    <row r="150" spans="5:17">
      <c r="E150" s="88"/>
      <c r="F150" s="128"/>
      <c r="G150" s="56"/>
      <c r="J150" s="221"/>
      <c r="K150" s="221"/>
      <c r="L150" s="221"/>
      <c r="M150" s="221"/>
      <c r="N150" s="144"/>
      <c r="O150" s="88"/>
      <c r="P150" s="128"/>
      <c r="Q150" s="56"/>
    </row>
    <row r="151" spans="5:17">
      <c r="E151" s="88"/>
      <c r="F151" s="128"/>
      <c r="G151" s="56"/>
      <c r="J151" s="221"/>
      <c r="K151" s="221"/>
      <c r="L151" s="221"/>
      <c r="M151" s="221"/>
      <c r="N151" s="144"/>
      <c r="O151" s="88"/>
      <c r="P151" s="128"/>
      <c r="Q151" s="56"/>
    </row>
    <row r="152" spans="5:17">
      <c r="E152" s="88"/>
      <c r="F152" s="128"/>
      <c r="G152" s="56"/>
      <c r="J152" s="221"/>
      <c r="K152" s="221"/>
      <c r="L152" s="221"/>
      <c r="M152" s="221"/>
      <c r="N152" s="144"/>
      <c r="O152" s="88"/>
      <c r="P152" s="128"/>
      <c r="Q152" s="56"/>
    </row>
    <row r="153" spans="5:17">
      <c r="E153" s="88"/>
      <c r="F153" s="128"/>
      <c r="G153" s="56"/>
      <c r="J153" s="221"/>
      <c r="K153" s="221"/>
      <c r="L153" s="221"/>
      <c r="M153" s="221"/>
      <c r="N153" s="144"/>
      <c r="O153" s="88"/>
      <c r="P153" s="128"/>
      <c r="Q153" s="56"/>
    </row>
    <row r="154" spans="5:17">
      <c r="E154" s="88"/>
      <c r="F154" s="128"/>
      <c r="G154" s="56"/>
      <c r="J154" s="221"/>
      <c r="K154" s="221"/>
      <c r="L154" s="221"/>
      <c r="M154" s="221"/>
      <c r="N154" s="144"/>
      <c r="O154" s="88"/>
      <c r="P154" s="128"/>
      <c r="Q154" s="56"/>
    </row>
    <row r="155" spans="5:17">
      <c r="E155" s="88"/>
      <c r="F155" s="128"/>
      <c r="G155" s="56"/>
      <c r="J155" s="221"/>
      <c r="K155" s="221"/>
      <c r="L155" s="221"/>
      <c r="M155" s="221"/>
      <c r="N155" s="144"/>
      <c r="O155" s="88"/>
      <c r="P155" s="128"/>
      <c r="Q155" s="56"/>
    </row>
    <row r="156" spans="5:17">
      <c r="E156" s="88"/>
      <c r="F156" s="128"/>
      <c r="G156" s="56"/>
      <c r="J156" s="221"/>
      <c r="K156" s="221"/>
      <c r="L156" s="221"/>
      <c r="M156" s="221"/>
      <c r="N156" s="144"/>
      <c r="O156" s="88"/>
      <c r="P156" s="128"/>
      <c r="Q156" s="56"/>
    </row>
    <row r="157" spans="5:17">
      <c r="E157" s="88"/>
      <c r="F157" s="128"/>
      <c r="G157" s="56"/>
      <c r="J157" s="221"/>
      <c r="K157" s="221"/>
      <c r="L157" s="221"/>
      <c r="M157" s="221"/>
      <c r="N157" s="144"/>
      <c r="O157" s="88"/>
      <c r="P157" s="128"/>
      <c r="Q157" s="56"/>
    </row>
    <row r="158" spans="5:17">
      <c r="E158" s="88"/>
      <c r="F158" s="128"/>
      <c r="G158" s="56"/>
      <c r="J158" s="221"/>
      <c r="K158" s="221"/>
      <c r="L158" s="221"/>
      <c r="M158" s="221"/>
      <c r="N158" s="144"/>
      <c r="O158" s="88"/>
      <c r="P158" s="128"/>
      <c r="Q158" s="56"/>
    </row>
    <row r="159" spans="5:17">
      <c r="E159" s="88"/>
      <c r="F159" s="128"/>
      <c r="G159" s="56"/>
      <c r="J159" s="221"/>
      <c r="K159" s="221"/>
      <c r="L159" s="221"/>
      <c r="M159" s="221"/>
      <c r="N159" s="144"/>
      <c r="O159" s="88"/>
      <c r="P159" s="128"/>
      <c r="Q159" s="56"/>
    </row>
    <row r="160" spans="5:17">
      <c r="E160" s="88"/>
      <c r="F160" s="128"/>
      <c r="G160" s="56"/>
      <c r="J160" s="221"/>
      <c r="K160" s="221"/>
      <c r="L160" s="221"/>
      <c r="M160" s="221"/>
      <c r="N160" s="144"/>
      <c r="O160" s="88"/>
      <c r="P160" s="128"/>
      <c r="Q160" s="56"/>
    </row>
    <row r="161" spans="5:17">
      <c r="E161" s="88"/>
      <c r="F161" s="128"/>
      <c r="G161" s="56"/>
      <c r="J161" s="221"/>
      <c r="K161" s="221"/>
      <c r="L161" s="221"/>
      <c r="M161" s="221"/>
      <c r="N161" s="144"/>
      <c r="O161" s="88"/>
      <c r="P161" s="128"/>
      <c r="Q161" s="56"/>
    </row>
    <row r="162" spans="5:17">
      <c r="E162" s="88"/>
      <c r="F162" s="128"/>
      <c r="G162" s="56"/>
      <c r="J162" s="221"/>
      <c r="K162" s="221"/>
      <c r="L162" s="221"/>
      <c r="M162" s="221"/>
      <c r="N162" s="144"/>
      <c r="O162" s="88"/>
      <c r="P162" s="128"/>
      <c r="Q162" s="56"/>
    </row>
    <row r="163" spans="5:17">
      <c r="E163" s="88"/>
      <c r="F163" s="128"/>
      <c r="G163" s="56"/>
      <c r="J163" s="221"/>
      <c r="K163" s="221"/>
      <c r="L163" s="221"/>
      <c r="M163" s="221"/>
      <c r="N163" s="144"/>
      <c r="O163" s="88"/>
      <c r="P163" s="128"/>
      <c r="Q163" s="56"/>
    </row>
    <row r="164" spans="5:17">
      <c r="E164" s="88"/>
      <c r="F164" s="128"/>
      <c r="G164" s="56"/>
      <c r="J164" s="221"/>
      <c r="K164" s="221"/>
      <c r="L164" s="221"/>
      <c r="M164" s="221"/>
      <c r="N164" s="144"/>
      <c r="O164" s="88"/>
      <c r="P164" s="128"/>
      <c r="Q164" s="56"/>
    </row>
    <row r="165" spans="5:17">
      <c r="E165" s="88"/>
      <c r="F165" s="128"/>
      <c r="G165" s="56"/>
      <c r="J165" s="221"/>
      <c r="K165" s="221"/>
      <c r="L165" s="221"/>
      <c r="M165" s="221"/>
      <c r="N165" s="144"/>
      <c r="O165" s="88"/>
      <c r="P165" s="128"/>
      <c r="Q165" s="56"/>
    </row>
    <row r="166" spans="5:17">
      <c r="E166" s="88"/>
      <c r="F166" s="128"/>
      <c r="G166" s="56"/>
      <c r="J166" s="221"/>
      <c r="K166" s="221"/>
      <c r="L166" s="221"/>
      <c r="M166" s="221"/>
      <c r="N166" s="144"/>
      <c r="O166" s="88"/>
      <c r="P166" s="128"/>
      <c r="Q166" s="56"/>
    </row>
    <row r="167" spans="5:17">
      <c r="E167" s="88"/>
      <c r="F167" s="128"/>
      <c r="G167" s="56"/>
      <c r="J167" s="221"/>
      <c r="K167" s="221"/>
      <c r="L167" s="221"/>
      <c r="M167" s="221"/>
      <c r="N167" s="144"/>
      <c r="O167" s="88"/>
      <c r="P167" s="128"/>
      <c r="Q167" s="56"/>
    </row>
    <row r="168" spans="5:17">
      <c r="E168" s="88"/>
      <c r="F168" s="128"/>
      <c r="G168" s="56"/>
      <c r="J168" s="221"/>
      <c r="K168" s="221"/>
      <c r="L168" s="221"/>
      <c r="M168" s="221"/>
      <c r="N168" s="144"/>
      <c r="O168" s="88"/>
      <c r="P168" s="128"/>
      <c r="Q168" s="56"/>
    </row>
    <row r="169" spans="5:17">
      <c r="E169" s="88"/>
      <c r="F169" s="128"/>
      <c r="G169" s="56"/>
      <c r="J169" s="221"/>
      <c r="K169" s="221"/>
      <c r="L169" s="221"/>
      <c r="M169" s="221"/>
      <c r="N169" s="144"/>
      <c r="O169" s="88"/>
      <c r="P169" s="128"/>
      <c r="Q169" s="56"/>
    </row>
    <row r="170" spans="5:17">
      <c r="E170" s="88"/>
      <c r="F170" s="128"/>
      <c r="G170" s="56"/>
      <c r="J170" s="221"/>
      <c r="K170" s="221"/>
      <c r="L170" s="221"/>
      <c r="M170" s="221"/>
      <c r="N170" s="144"/>
      <c r="O170" s="88"/>
      <c r="P170" s="128"/>
      <c r="Q170" s="56"/>
    </row>
    <row r="171" spans="5:17">
      <c r="E171" s="88"/>
      <c r="F171" s="128"/>
      <c r="G171" s="56"/>
      <c r="J171" s="221"/>
      <c r="K171" s="221"/>
      <c r="L171" s="221"/>
      <c r="M171" s="221"/>
      <c r="N171" s="144"/>
      <c r="O171" s="88"/>
      <c r="P171" s="128"/>
      <c r="Q171" s="56"/>
    </row>
    <row r="172" spans="5:17">
      <c r="E172" s="88"/>
      <c r="F172" s="128"/>
      <c r="G172" s="56"/>
      <c r="J172" s="221"/>
      <c r="K172" s="221"/>
      <c r="L172" s="221"/>
      <c r="M172" s="221"/>
      <c r="N172" s="144"/>
      <c r="O172" s="88"/>
      <c r="P172" s="128"/>
      <c r="Q172" s="56"/>
    </row>
    <row r="173" spans="5:17">
      <c r="E173" s="88"/>
      <c r="F173" s="128"/>
      <c r="G173" s="56"/>
      <c r="J173" s="221"/>
      <c r="K173" s="221"/>
      <c r="L173" s="221"/>
      <c r="M173" s="221"/>
      <c r="N173" s="144"/>
      <c r="O173" s="88"/>
      <c r="P173" s="128"/>
      <c r="Q173" s="56"/>
    </row>
    <row r="174" spans="5:17">
      <c r="E174" s="88"/>
      <c r="F174" s="128"/>
      <c r="G174" s="56"/>
      <c r="J174" s="221"/>
      <c r="K174" s="221"/>
      <c r="L174" s="221"/>
      <c r="M174" s="221"/>
      <c r="N174" s="144"/>
      <c r="O174" s="88"/>
      <c r="P174" s="128"/>
      <c r="Q174" s="56"/>
    </row>
    <row r="175" spans="5:17">
      <c r="E175" s="88"/>
      <c r="F175" s="128"/>
      <c r="G175" s="56"/>
      <c r="J175" s="221"/>
      <c r="K175" s="221"/>
      <c r="L175" s="221"/>
      <c r="M175" s="221"/>
      <c r="N175" s="144"/>
      <c r="O175" s="88"/>
      <c r="P175" s="128"/>
      <c r="Q175" s="56"/>
    </row>
    <row r="176" spans="5:17">
      <c r="E176" s="88"/>
      <c r="F176" s="128"/>
      <c r="G176" s="56"/>
      <c r="J176" s="221"/>
      <c r="K176" s="221"/>
      <c r="L176" s="221"/>
      <c r="M176" s="221"/>
      <c r="N176" s="144"/>
      <c r="O176" s="88"/>
      <c r="P176" s="128"/>
      <c r="Q176" s="56"/>
    </row>
    <row r="177" spans="5:17">
      <c r="E177" s="88"/>
      <c r="F177" s="128"/>
      <c r="G177" s="56"/>
      <c r="J177" s="221"/>
      <c r="K177" s="221"/>
      <c r="L177" s="221"/>
      <c r="M177" s="221"/>
      <c r="N177" s="144"/>
      <c r="O177" s="88"/>
      <c r="P177" s="128"/>
      <c r="Q177" s="56"/>
    </row>
    <row r="178" spans="5:17">
      <c r="E178" s="88"/>
      <c r="F178" s="128"/>
      <c r="G178" s="56"/>
      <c r="J178" s="221"/>
      <c r="K178" s="221"/>
      <c r="L178" s="221"/>
      <c r="M178" s="221"/>
      <c r="N178" s="144"/>
      <c r="O178" s="88"/>
      <c r="P178" s="128"/>
      <c r="Q178" s="56"/>
    </row>
    <row r="179" spans="5:17">
      <c r="E179" s="88"/>
      <c r="F179" s="128"/>
      <c r="G179" s="56"/>
      <c r="J179" s="221"/>
      <c r="K179" s="221"/>
      <c r="L179" s="221"/>
      <c r="M179" s="221"/>
      <c r="N179" s="144"/>
      <c r="O179" s="88"/>
      <c r="P179" s="128"/>
      <c r="Q179" s="56"/>
    </row>
    <row r="180" spans="5:17">
      <c r="E180" s="88"/>
      <c r="F180" s="128"/>
      <c r="G180" s="56"/>
      <c r="J180" s="221"/>
      <c r="K180" s="221"/>
      <c r="L180" s="221"/>
      <c r="M180" s="221"/>
      <c r="N180" s="144"/>
      <c r="O180" s="88"/>
      <c r="P180" s="128"/>
      <c r="Q180" s="56"/>
    </row>
    <row r="181" spans="5:17">
      <c r="E181" s="88"/>
      <c r="F181" s="128"/>
      <c r="G181" s="56"/>
      <c r="J181" s="221"/>
      <c r="K181" s="221"/>
      <c r="L181" s="221"/>
      <c r="M181" s="221"/>
      <c r="N181" s="144"/>
      <c r="O181" s="88"/>
      <c r="P181" s="128"/>
      <c r="Q181" s="56"/>
    </row>
    <row r="182" spans="5:17">
      <c r="E182" s="88"/>
      <c r="F182" s="128"/>
      <c r="G182" s="56"/>
      <c r="J182" s="221"/>
      <c r="K182" s="221"/>
      <c r="L182" s="221"/>
      <c r="M182" s="221"/>
      <c r="N182" s="144"/>
      <c r="O182" s="88"/>
      <c r="P182" s="128"/>
      <c r="Q182" s="56"/>
    </row>
    <row r="183" spans="5:17">
      <c r="E183" s="88"/>
      <c r="F183" s="128"/>
      <c r="G183" s="56"/>
      <c r="J183" s="221"/>
      <c r="K183" s="221"/>
      <c r="L183" s="221"/>
      <c r="M183" s="221"/>
      <c r="N183" s="144"/>
      <c r="O183" s="88"/>
      <c r="P183" s="128"/>
      <c r="Q183" s="56"/>
    </row>
    <row r="184" spans="5:17">
      <c r="E184" s="88"/>
      <c r="F184" s="128"/>
      <c r="G184" s="56"/>
      <c r="J184" s="221"/>
      <c r="K184" s="221"/>
      <c r="L184" s="221"/>
      <c r="M184" s="221"/>
      <c r="N184" s="144"/>
      <c r="O184" s="88"/>
      <c r="P184" s="128"/>
      <c r="Q184" s="56"/>
    </row>
    <row r="185" spans="5:17">
      <c r="E185" s="88"/>
      <c r="F185" s="128"/>
      <c r="G185" s="56"/>
      <c r="J185" s="221"/>
      <c r="K185" s="221"/>
      <c r="L185" s="221"/>
      <c r="M185" s="221"/>
      <c r="N185" s="144"/>
      <c r="O185" s="88"/>
      <c r="P185" s="128"/>
      <c r="Q185" s="56"/>
    </row>
    <row r="186" spans="5:17">
      <c r="E186" s="88"/>
      <c r="F186" s="128"/>
      <c r="G186" s="56"/>
      <c r="J186" s="221"/>
      <c r="K186" s="221"/>
      <c r="L186" s="221"/>
      <c r="M186" s="221"/>
      <c r="N186" s="144"/>
      <c r="O186" s="88"/>
      <c r="P186" s="128"/>
      <c r="Q186" s="56"/>
    </row>
    <row r="187" spans="5:17">
      <c r="E187" s="88"/>
      <c r="F187" s="128"/>
      <c r="G187" s="56"/>
      <c r="J187" s="221"/>
      <c r="K187" s="221"/>
      <c r="L187" s="221"/>
      <c r="M187" s="221"/>
      <c r="N187" s="144"/>
      <c r="O187" s="88"/>
      <c r="P187" s="128"/>
      <c r="Q187" s="56"/>
    </row>
    <row r="188" spans="5:17">
      <c r="E188" s="88"/>
      <c r="F188" s="128"/>
      <c r="G188" s="56"/>
      <c r="J188" s="221"/>
      <c r="K188" s="221"/>
      <c r="L188" s="221"/>
      <c r="M188" s="221"/>
      <c r="N188" s="144"/>
      <c r="O188" s="88"/>
      <c r="P188" s="128"/>
      <c r="Q188" s="56"/>
    </row>
    <row r="189" spans="5:17">
      <c r="E189" s="88"/>
      <c r="F189" s="128"/>
      <c r="G189" s="56"/>
      <c r="J189" s="221"/>
      <c r="K189" s="221"/>
      <c r="L189" s="221"/>
      <c r="M189" s="221"/>
      <c r="N189" s="144"/>
      <c r="O189" s="88"/>
      <c r="P189" s="128"/>
      <c r="Q189" s="56"/>
    </row>
    <row r="190" spans="5:17">
      <c r="E190" s="88"/>
      <c r="F190" s="128"/>
      <c r="G190" s="56"/>
      <c r="J190" s="221"/>
      <c r="K190" s="221"/>
      <c r="L190" s="221"/>
      <c r="M190" s="221"/>
      <c r="N190" s="144"/>
      <c r="O190" s="88"/>
      <c r="P190" s="128"/>
      <c r="Q190" s="56"/>
    </row>
    <row r="191" spans="5:17">
      <c r="E191" s="88"/>
      <c r="F191" s="128"/>
      <c r="G191" s="56"/>
      <c r="J191" s="221"/>
      <c r="K191" s="221"/>
      <c r="L191" s="221"/>
      <c r="M191" s="221"/>
      <c r="N191" s="144"/>
      <c r="O191" s="88"/>
      <c r="P191" s="128"/>
      <c r="Q191" s="56"/>
    </row>
    <row r="192" spans="5:17">
      <c r="E192" s="88"/>
      <c r="F192" s="128"/>
      <c r="G192" s="56"/>
      <c r="J192" s="221"/>
      <c r="K192" s="221"/>
      <c r="L192" s="221"/>
      <c r="M192" s="221"/>
      <c r="N192" s="144"/>
      <c r="O192" s="88"/>
      <c r="P192" s="128"/>
      <c r="Q192" s="56"/>
    </row>
    <row r="193" spans="5:17">
      <c r="E193" s="88"/>
      <c r="F193" s="128"/>
      <c r="G193" s="56"/>
      <c r="J193" s="221"/>
      <c r="K193" s="221"/>
      <c r="L193" s="221"/>
      <c r="M193" s="221"/>
      <c r="N193" s="144"/>
      <c r="O193" s="88"/>
      <c r="P193" s="128"/>
      <c r="Q193" s="56"/>
    </row>
    <row r="194" spans="5:17">
      <c r="E194" s="88"/>
      <c r="F194" s="128"/>
      <c r="G194" s="56"/>
      <c r="J194" s="221"/>
      <c r="K194" s="221"/>
      <c r="L194" s="221"/>
      <c r="M194" s="221"/>
      <c r="N194" s="144"/>
      <c r="O194" s="88"/>
      <c r="P194" s="128"/>
      <c r="Q194" s="56"/>
    </row>
    <row r="195" spans="5:17">
      <c r="E195" s="88"/>
      <c r="F195" s="128"/>
      <c r="G195" s="56"/>
      <c r="J195" s="221"/>
      <c r="K195" s="221"/>
      <c r="L195" s="221"/>
      <c r="M195" s="221"/>
      <c r="N195" s="144"/>
      <c r="O195" s="88"/>
      <c r="P195" s="128"/>
      <c r="Q195" s="56"/>
    </row>
    <row r="196" spans="5:17">
      <c r="E196" s="88"/>
      <c r="F196" s="128"/>
      <c r="G196" s="56"/>
      <c r="J196" s="221"/>
      <c r="K196" s="221"/>
      <c r="L196" s="221"/>
      <c r="M196" s="221"/>
      <c r="N196" s="144"/>
      <c r="O196" s="88"/>
      <c r="P196" s="128"/>
      <c r="Q196" s="56"/>
    </row>
    <row r="197" spans="5:17">
      <c r="E197" s="88"/>
      <c r="F197" s="128"/>
      <c r="G197" s="56"/>
      <c r="J197" s="221"/>
      <c r="K197" s="221"/>
      <c r="L197" s="221"/>
      <c r="M197" s="221"/>
      <c r="N197" s="144"/>
      <c r="O197" s="88"/>
      <c r="P197" s="128"/>
      <c r="Q197" s="56"/>
    </row>
    <row r="198" spans="5:17">
      <c r="E198" s="88"/>
      <c r="F198" s="128"/>
      <c r="G198" s="56"/>
      <c r="J198" s="221"/>
      <c r="K198" s="221"/>
      <c r="L198" s="221"/>
      <c r="M198" s="221"/>
      <c r="N198" s="144"/>
      <c r="O198" s="88"/>
      <c r="P198" s="128"/>
      <c r="Q198" s="56"/>
    </row>
    <row r="199" spans="5:17">
      <c r="E199" s="88"/>
      <c r="F199" s="128"/>
      <c r="G199" s="56"/>
      <c r="J199" s="221"/>
      <c r="K199" s="221"/>
      <c r="L199" s="221"/>
      <c r="M199" s="221"/>
      <c r="N199" s="144"/>
      <c r="O199" s="88"/>
      <c r="P199" s="128"/>
      <c r="Q199" s="56"/>
    </row>
    <row r="200" spans="5:17">
      <c r="E200" s="88"/>
      <c r="F200" s="128"/>
      <c r="G200" s="56"/>
      <c r="J200" s="221"/>
      <c r="K200" s="221"/>
      <c r="L200" s="221"/>
      <c r="M200" s="221"/>
      <c r="N200" s="144"/>
      <c r="O200" s="88"/>
      <c r="P200" s="128"/>
      <c r="Q200" s="56"/>
    </row>
    <row r="201" spans="5:17">
      <c r="E201" s="88"/>
      <c r="F201" s="128"/>
      <c r="G201" s="56"/>
      <c r="J201" s="221"/>
      <c r="K201" s="221"/>
      <c r="L201" s="221"/>
      <c r="M201" s="221"/>
      <c r="N201" s="144"/>
      <c r="O201" s="88"/>
      <c r="P201" s="128"/>
      <c r="Q201" s="56"/>
    </row>
    <row r="202" spans="5:17">
      <c r="E202" s="88"/>
      <c r="F202" s="128"/>
      <c r="G202" s="56"/>
      <c r="J202" s="221"/>
      <c r="K202" s="221"/>
      <c r="L202" s="221"/>
      <c r="M202" s="221"/>
      <c r="N202" s="144"/>
      <c r="O202" s="88"/>
      <c r="P202" s="128"/>
      <c r="Q202" s="56"/>
    </row>
    <row r="203" spans="5:17">
      <c r="E203" s="88"/>
      <c r="F203" s="128"/>
      <c r="G203" s="56"/>
      <c r="J203" s="221"/>
      <c r="K203" s="221"/>
      <c r="L203" s="221"/>
      <c r="M203" s="221"/>
      <c r="N203" s="144"/>
      <c r="O203" s="88"/>
      <c r="P203" s="128"/>
      <c r="Q203" s="56"/>
    </row>
    <row r="204" spans="5:17">
      <c r="E204" s="88"/>
      <c r="F204" s="128"/>
      <c r="G204" s="56"/>
      <c r="J204" s="221"/>
      <c r="K204" s="221"/>
      <c r="L204" s="221"/>
      <c r="M204" s="221"/>
      <c r="N204" s="144"/>
      <c r="O204" s="88"/>
      <c r="P204" s="128"/>
      <c r="Q204" s="56"/>
    </row>
    <row r="205" spans="5:17">
      <c r="E205" s="88"/>
      <c r="F205" s="128"/>
      <c r="G205" s="56"/>
      <c r="J205" s="221"/>
      <c r="K205" s="221"/>
      <c r="L205" s="221"/>
      <c r="M205" s="221"/>
      <c r="N205" s="144"/>
      <c r="O205" s="88"/>
      <c r="P205" s="128"/>
      <c r="Q205" s="56"/>
    </row>
    <row r="206" spans="5:17">
      <c r="E206" s="88"/>
      <c r="F206" s="128"/>
      <c r="G206" s="56"/>
      <c r="J206" s="221"/>
      <c r="K206" s="221"/>
      <c r="L206" s="221"/>
      <c r="M206" s="221"/>
      <c r="N206" s="144"/>
      <c r="O206" s="88"/>
      <c r="P206" s="128"/>
      <c r="Q206" s="56"/>
    </row>
    <row r="207" spans="5:17">
      <c r="E207" s="88"/>
      <c r="F207" s="128"/>
      <c r="G207" s="56"/>
      <c r="J207" s="221"/>
      <c r="K207" s="221"/>
      <c r="L207" s="221"/>
      <c r="M207" s="221"/>
      <c r="N207" s="144"/>
      <c r="O207" s="88"/>
      <c r="P207" s="128"/>
      <c r="Q207" s="56"/>
    </row>
    <row r="208" spans="5:17">
      <c r="E208" s="88"/>
      <c r="F208" s="128"/>
      <c r="G208" s="56"/>
      <c r="J208" s="221"/>
      <c r="K208" s="221"/>
      <c r="L208" s="221"/>
      <c r="M208" s="221"/>
      <c r="N208" s="144"/>
      <c r="O208" s="88"/>
      <c r="P208" s="128"/>
      <c r="Q208" s="56"/>
    </row>
    <row r="209" spans="5:17">
      <c r="E209" s="88"/>
      <c r="F209" s="128"/>
      <c r="G209" s="56"/>
      <c r="J209" s="221"/>
      <c r="K209" s="221"/>
      <c r="L209" s="221"/>
      <c r="M209" s="221"/>
      <c r="N209" s="144"/>
      <c r="O209" s="88"/>
      <c r="P209" s="128"/>
      <c r="Q209" s="56"/>
    </row>
    <row r="210" spans="5:17">
      <c r="E210" s="88"/>
      <c r="F210" s="128"/>
      <c r="G210" s="56"/>
      <c r="J210" s="221"/>
      <c r="K210" s="221"/>
      <c r="L210" s="221"/>
      <c r="M210" s="221"/>
      <c r="N210" s="144"/>
      <c r="O210" s="88"/>
      <c r="P210" s="128"/>
      <c r="Q210" s="56"/>
    </row>
    <row r="211" spans="5:17">
      <c r="E211" s="88"/>
      <c r="F211" s="128"/>
      <c r="G211" s="56"/>
      <c r="J211" s="221"/>
      <c r="K211" s="221"/>
      <c r="L211" s="221"/>
      <c r="M211" s="221"/>
      <c r="N211" s="144"/>
      <c r="O211" s="88"/>
      <c r="P211" s="128"/>
      <c r="Q211" s="56"/>
    </row>
    <row r="212" spans="5:17">
      <c r="E212" s="88"/>
      <c r="F212" s="128"/>
      <c r="G212" s="56"/>
      <c r="J212" s="221"/>
      <c r="K212" s="221"/>
      <c r="L212" s="221"/>
      <c r="M212" s="221"/>
      <c r="N212" s="144"/>
      <c r="O212" s="88"/>
      <c r="P212" s="128"/>
      <c r="Q212" s="56"/>
    </row>
    <row r="213" spans="5:17">
      <c r="E213" s="88"/>
      <c r="F213" s="128"/>
      <c r="G213" s="56"/>
      <c r="J213" s="221"/>
      <c r="K213" s="221"/>
      <c r="L213" s="221"/>
      <c r="M213" s="221"/>
      <c r="N213" s="144"/>
      <c r="O213" s="88"/>
      <c r="P213" s="128"/>
      <c r="Q213" s="56"/>
    </row>
    <row r="214" spans="5:17">
      <c r="E214" s="88"/>
      <c r="F214" s="128"/>
      <c r="G214" s="56"/>
      <c r="J214" s="221"/>
      <c r="K214" s="221"/>
      <c r="L214" s="221"/>
      <c r="M214" s="221"/>
      <c r="N214" s="144"/>
      <c r="O214" s="88"/>
      <c r="P214" s="128"/>
      <c r="Q214" s="56"/>
    </row>
    <row r="215" spans="5:17">
      <c r="E215" s="88"/>
      <c r="F215" s="128"/>
      <c r="G215" s="56"/>
      <c r="J215" s="221"/>
      <c r="K215" s="221"/>
      <c r="L215" s="221"/>
      <c r="M215" s="221"/>
      <c r="N215" s="144"/>
      <c r="O215" s="88"/>
      <c r="P215" s="128"/>
      <c r="Q215" s="56"/>
    </row>
    <row r="216" spans="5:17">
      <c r="E216" s="88"/>
      <c r="F216" s="128"/>
      <c r="G216" s="56"/>
      <c r="J216" s="221"/>
      <c r="K216" s="221"/>
      <c r="L216" s="221"/>
      <c r="M216" s="221"/>
      <c r="N216" s="144"/>
      <c r="O216" s="88"/>
      <c r="P216" s="128"/>
      <c r="Q216" s="56"/>
    </row>
    <row r="217" spans="5:17">
      <c r="E217" s="88"/>
      <c r="F217" s="128"/>
      <c r="G217" s="56"/>
      <c r="J217" s="221"/>
      <c r="K217" s="221"/>
      <c r="L217" s="221"/>
      <c r="M217" s="221"/>
      <c r="N217" s="144"/>
      <c r="O217" s="88"/>
      <c r="P217" s="128"/>
      <c r="Q217" s="56"/>
    </row>
    <row r="218" spans="5:17">
      <c r="E218" s="88"/>
      <c r="F218" s="128"/>
      <c r="G218" s="56"/>
      <c r="J218" s="221"/>
      <c r="K218" s="221"/>
      <c r="L218" s="221"/>
      <c r="M218" s="221"/>
      <c r="N218" s="144"/>
      <c r="O218" s="88"/>
      <c r="P218" s="128"/>
      <c r="Q218" s="56"/>
    </row>
    <row r="219" spans="5:17">
      <c r="E219" s="88"/>
      <c r="F219" s="128"/>
      <c r="G219" s="56"/>
      <c r="J219" s="221"/>
      <c r="K219" s="221"/>
      <c r="L219" s="221"/>
      <c r="M219" s="221"/>
      <c r="N219" s="144"/>
      <c r="O219" s="88"/>
      <c r="P219" s="128"/>
      <c r="Q219" s="56"/>
    </row>
    <row r="220" spans="5:17">
      <c r="E220" s="88"/>
      <c r="F220" s="128"/>
      <c r="G220" s="56"/>
      <c r="J220" s="221"/>
      <c r="K220" s="221"/>
      <c r="L220" s="221"/>
      <c r="M220" s="221"/>
      <c r="N220" s="144"/>
      <c r="O220" s="88"/>
      <c r="P220" s="128"/>
      <c r="Q220" s="56"/>
    </row>
    <row r="221" spans="5:17">
      <c r="E221" s="88"/>
      <c r="F221" s="128"/>
      <c r="G221" s="56"/>
      <c r="J221" s="221"/>
      <c r="K221" s="221"/>
      <c r="L221" s="221"/>
      <c r="M221" s="221"/>
      <c r="N221" s="144"/>
      <c r="O221" s="88"/>
      <c r="P221" s="128"/>
      <c r="Q221" s="56"/>
    </row>
    <row r="222" spans="5:17">
      <c r="E222" s="88"/>
      <c r="F222" s="128"/>
      <c r="G222" s="56"/>
      <c r="J222" s="221"/>
      <c r="K222" s="221"/>
      <c r="L222" s="221"/>
      <c r="M222" s="221"/>
      <c r="N222" s="144"/>
      <c r="O222" s="88"/>
      <c r="P222" s="128"/>
      <c r="Q222" s="56"/>
    </row>
    <row r="223" spans="5:17">
      <c r="E223" s="88"/>
      <c r="F223" s="128"/>
      <c r="G223" s="56"/>
      <c r="J223" s="221"/>
      <c r="K223" s="221"/>
      <c r="L223" s="221"/>
      <c r="M223" s="221"/>
      <c r="N223" s="144"/>
      <c r="O223" s="88"/>
      <c r="P223" s="128"/>
      <c r="Q223" s="56"/>
    </row>
    <row r="224" spans="5:17">
      <c r="E224" s="88"/>
      <c r="F224" s="128"/>
      <c r="G224" s="56"/>
      <c r="J224" s="221"/>
      <c r="K224" s="221"/>
      <c r="L224" s="221"/>
      <c r="M224" s="221"/>
      <c r="N224" s="144"/>
      <c r="O224" s="88"/>
      <c r="P224" s="128"/>
      <c r="Q224" s="56"/>
    </row>
    <row r="225" spans="5:17">
      <c r="E225" s="88"/>
      <c r="F225" s="128"/>
      <c r="G225" s="56"/>
      <c r="J225" s="221"/>
      <c r="K225" s="221"/>
      <c r="L225" s="221"/>
      <c r="M225" s="221"/>
      <c r="N225" s="144"/>
      <c r="O225" s="88"/>
      <c r="P225" s="128"/>
      <c r="Q225" s="56"/>
    </row>
    <row r="226" spans="5:17">
      <c r="E226" s="88"/>
      <c r="F226" s="128"/>
      <c r="G226" s="56"/>
      <c r="J226" s="221"/>
      <c r="K226" s="221"/>
      <c r="L226" s="221"/>
      <c r="M226" s="221"/>
      <c r="N226" s="144"/>
      <c r="O226" s="88"/>
      <c r="P226" s="128"/>
      <c r="Q226" s="56"/>
    </row>
    <row r="227" spans="5:17">
      <c r="E227" s="88"/>
      <c r="F227" s="128"/>
      <c r="G227" s="56"/>
      <c r="J227" s="221"/>
      <c r="K227" s="221"/>
      <c r="L227" s="221"/>
      <c r="M227" s="221"/>
      <c r="N227" s="144"/>
      <c r="O227" s="88"/>
      <c r="P227" s="128"/>
      <c r="Q227" s="56"/>
    </row>
    <row r="228" spans="5:17">
      <c r="E228" s="88"/>
      <c r="F228" s="128"/>
      <c r="G228" s="56"/>
      <c r="J228" s="221"/>
      <c r="K228" s="221"/>
      <c r="L228" s="221"/>
      <c r="M228" s="221"/>
      <c r="N228" s="144"/>
      <c r="O228" s="88"/>
      <c r="P228" s="128"/>
      <c r="Q228" s="56"/>
    </row>
    <row r="229" spans="5:17">
      <c r="E229" s="88"/>
      <c r="F229" s="128"/>
      <c r="G229" s="56"/>
      <c r="J229" s="221"/>
      <c r="K229" s="221"/>
      <c r="L229" s="221"/>
      <c r="M229" s="221"/>
      <c r="N229" s="144"/>
      <c r="O229" s="88"/>
      <c r="P229" s="128"/>
      <c r="Q229" s="56"/>
    </row>
    <row r="230" spans="5:17">
      <c r="E230" s="88"/>
      <c r="F230" s="128"/>
      <c r="G230" s="56"/>
      <c r="J230" s="221"/>
      <c r="K230" s="221"/>
      <c r="L230" s="221"/>
      <c r="M230" s="221"/>
      <c r="N230" s="144"/>
      <c r="O230" s="88"/>
      <c r="P230" s="128"/>
      <c r="Q230" s="56"/>
    </row>
    <row r="231" spans="5:17">
      <c r="E231" s="88"/>
      <c r="F231" s="128"/>
      <c r="G231" s="56"/>
      <c r="J231" s="221"/>
      <c r="K231" s="221"/>
      <c r="L231" s="221"/>
      <c r="M231" s="221"/>
      <c r="N231" s="144"/>
      <c r="O231" s="88"/>
      <c r="P231" s="128"/>
      <c r="Q231" s="56"/>
    </row>
    <row r="232" spans="5:17">
      <c r="E232" s="88"/>
      <c r="F232" s="128"/>
      <c r="G232" s="56"/>
      <c r="J232" s="221"/>
      <c r="K232" s="221"/>
      <c r="L232" s="221"/>
      <c r="M232" s="221"/>
      <c r="N232" s="144"/>
      <c r="O232" s="88"/>
      <c r="P232" s="128"/>
      <c r="Q232" s="56"/>
    </row>
    <row r="233" spans="5:17">
      <c r="E233" s="88"/>
      <c r="F233" s="128"/>
      <c r="G233" s="56"/>
      <c r="J233" s="221"/>
      <c r="K233" s="221"/>
      <c r="L233" s="221"/>
      <c r="M233" s="221"/>
      <c r="N233" s="144"/>
      <c r="O233" s="88"/>
      <c r="P233" s="128"/>
      <c r="Q233" s="56"/>
    </row>
    <row r="234" spans="5:17">
      <c r="E234" s="88"/>
      <c r="F234" s="128"/>
      <c r="G234" s="56"/>
      <c r="J234" s="221"/>
      <c r="K234" s="221"/>
      <c r="L234" s="221"/>
      <c r="M234" s="221"/>
      <c r="N234" s="144"/>
      <c r="O234" s="88"/>
      <c r="P234" s="128"/>
      <c r="Q234" s="56"/>
    </row>
    <row r="235" spans="5:17">
      <c r="E235" s="88"/>
      <c r="F235" s="128"/>
      <c r="G235" s="56"/>
      <c r="J235" s="221"/>
      <c r="K235" s="221"/>
      <c r="L235" s="221"/>
      <c r="M235" s="221"/>
      <c r="N235" s="144"/>
      <c r="O235" s="88"/>
      <c r="P235" s="128"/>
      <c r="Q235" s="56"/>
    </row>
    <row r="236" spans="5:17">
      <c r="E236" s="88"/>
      <c r="F236" s="128"/>
      <c r="G236" s="56"/>
      <c r="J236" s="221"/>
      <c r="K236" s="221"/>
      <c r="L236" s="221"/>
      <c r="M236" s="221"/>
      <c r="N236" s="144"/>
      <c r="O236" s="88"/>
      <c r="P236" s="128"/>
      <c r="Q236" s="56"/>
    </row>
    <row r="237" spans="5:17">
      <c r="E237" s="88"/>
      <c r="F237" s="128"/>
      <c r="G237" s="56"/>
      <c r="J237" s="221"/>
      <c r="K237" s="221"/>
      <c r="L237" s="221"/>
      <c r="M237" s="221"/>
      <c r="N237" s="144"/>
      <c r="O237" s="88"/>
      <c r="P237" s="128"/>
      <c r="Q237" s="56"/>
    </row>
    <row r="238" spans="5:17">
      <c r="E238" s="88"/>
      <c r="F238" s="128"/>
      <c r="G238" s="56"/>
      <c r="J238" s="221"/>
      <c r="K238" s="221"/>
      <c r="L238" s="221"/>
      <c r="M238" s="221"/>
      <c r="N238" s="144"/>
      <c r="O238" s="88"/>
      <c r="P238" s="128"/>
      <c r="Q238" s="56"/>
    </row>
    <row r="239" spans="5:17">
      <c r="E239" s="88"/>
      <c r="F239" s="128"/>
      <c r="G239" s="56"/>
      <c r="J239" s="221"/>
      <c r="K239" s="221"/>
      <c r="L239" s="221"/>
      <c r="M239" s="221"/>
      <c r="N239" s="144"/>
      <c r="O239" s="88"/>
      <c r="P239" s="128"/>
      <c r="Q239" s="56"/>
    </row>
    <row r="240" spans="5:17">
      <c r="E240" s="88"/>
      <c r="F240" s="128"/>
      <c r="G240" s="56"/>
      <c r="J240" s="221"/>
      <c r="K240" s="221"/>
      <c r="L240" s="221"/>
      <c r="M240" s="221"/>
      <c r="N240" s="144"/>
      <c r="O240" s="88"/>
      <c r="P240" s="128"/>
      <c r="Q240" s="56"/>
    </row>
    <row r="241" spans="5:17">
      <c r="E241" s="88"/>
      <c r="F241" s="128"/>
      <c r="G241" s="56"/>
      <c r="J241" s="221"/>
      <c r="K241" s="221"/>
      <c r="L241" s="221"/>
      <c r="M241" s="221"/>
      <c r="N241" s="144"/>
      <c r="O241" s="88"/>
      <c r="P241" s="128"/>
      <c r="Q241" s="56"/>
    </row>
    <row r="242" spans="5:17">
      <c r="E242" s="88"/>
      <c r="F242" s="128"/>
      <c r="G242" s="56"/>
      <c r="J242" s="221"/>
      <c r="K242" s="221"/>
      <c r="L242" s="221"/>
      <c r="M242" s="221"/>
      <c r="N242" s="144"/>
      <c r="O242" s="88"/>
      <c r="P242" s="128"/>
      <c r="Q242" s="56"/>
    </row>
    <row r="243" spans="5:17">
      <c r="E243" s="88"/>
      <c r="F243" s="128"/>
      <c r="G243" s="56"/>
      <c r="J243" s="221"/>
      <c r="K243" s="221"/>
      <c r="L243" s="221"/>
      <c r="M243" s="221"/>
      <c r="N243" s="144"/>
      <c r="O243" s="88"/>
      <c r="P243" s="128"/>
      <c r="Q243" s="56"/>
    </row>
    <row r="244" spans="5:17">
      <c r="E244" s="88"/>
      <c r="F244" s="128"/>
      <c r="G244" s="56"/>
      <c r="J244" s="221"/>
      <c r="K244" s="221"/>
      <c r="L244" s="221"/>
      <c r="M244" s="221"/>
      <c r="N244" s="144"/>
      <c r="O244" s="88"/>
      <c r="P244" s="128"/>
      <c r="Q244" s="56"/>
    </row>
    <row r="245" spans="5:17">
      <c r="E245" s="88"/>
      <c r="F245" s="128"/>
      <c r="G245" s="56"/>
      <c r="J245" s="221"/>
      <c r="K245" s="221"/>
      <c r="L245" s="221"/>
      <c r="M245" s="221"/>
      <c r="N245" s="144"/>
      <c r="O245" s="88"/>
      <c r="P245" s="128"/>
      <c r="Q245" s="56"/>
    </row>
    <row r="246" spans="5:17">
      <c r="E246" s="88"/>
      <c r="F246" s="128"/>
      <c r="G246" s="56"/>
      <c r="J246" s="221"/>
      <c r="K246" s="221"/>
      <c r="L246" s="221"/>
      <c r="M246" s="221"/>
      <c r="N246" s="144"/>
      <c r="O246" s="88"/>
      <c r="P246" s="128"/>
      <c r="Q246" s="56"/>
    </row>
    <row r="247" spans="5:17">
      <c r="E247" s="88"/>
      <c r="F247" s="128"/>
      <c r="G247" s="56"/>
      <c r="J247" s="221"/>
      <c r="K247" s="221"/>
      <c r="L247" s="221"/>
      <c r="M247" s="221"/>
      <c r="N247" s="144"/>
      <c r="O247" s="88"/>
      <c r="P247" s="128"/>
      <c r="Q247" s="56"/>
    </row>
    <row r="248" spans="5:17">
      <c r="E248" s="88"/>
      <c r="F248" s="128"/>
      <c r="G248" s="56"/>
      <c r="J248" s="221"/>
      <c r="K248" s="221"/>
      <c r="L248" s="221"/>
      <c r="M248" s="221"/>
      <c r="N248" s="144"/>
      <c r="O248" s="88"/>
      <c r="P248" s="128"/>
      <c r="Q248" s="56"/>
    </row>
    <row r="249" spans="5:17">
      <c r="E249" s="88"/>
      <c r="F249" s="128"/>
      <c r="G249" s="56"/>
      <c r="J249" s="221"/>
      <c r="K249" s="221"/>
      <c r="L249" s="221"/>
      <c r="M249" s="221"/>
      <c r="N249" s="144"/>
      <c r="O249" s="88"/>
      <c r="P249" s="128"/>
      <c r="Q249" s="56"/>
    </row>
    <row r="250" spans="5:17">
      <c r="E250" s="88"/>
      <c r="F250" s="128"/>
      <c r="G250" s="56"/>
      <c r="J250" s="221"/>
      <c r="K250" s="221"/>
      <c r="L250" s="221"/>
      <c r="M250" s="221"/>
      <c r="N250" s="144"/>
      <c r="O250" s="88"/>
      <c r="P250" s="128"/>
      <c r="Q250" s="56"/>
    </row>
    <row r="251" spans="5:17">
      <c r="E251" s="88"/>
      <c r="F251" s="128"/>
      <c r="G251" s="56"/>
      <c r="J251" s="221"/>
      <c r="K251" s="221"/>
      <c r="L251" s="221"/>
      <c r="M251" s="221"/>
      <c r="N251" s="144"/>
      <c r="O251" s="88"/>
      <c r="P251" s="128"/>
      <c r="Q251" s="56"/>
    </row>
    <row r="252" spans="5:17">
      <c r="E252" s="88"/>
      <c r="F252" s="128"/>
      <c r="G252" s="56"/>
      <c r="J252" s="221"/>
      <c r="K252" s="221"/>
      <c r="L252" s="221"/>
      <c r="M252" s="221"/>
      <c r="N252" s="144"/>
      <c r="O252" s="88"/>
      <c r="P252" s="128"/>
      <c r="Q252" s="56"/>
    </row>
    <row r="253" spans="5:17">
      <c r="E253" s="88"/>
      <c r="F253" s="128"/>
      <c r="G253" s="56"/>
      <c r="J253" s="221"/>
      <c r="K253" s="221"/>
      <c r="L253" s="221"/>
      <c r="M253" s="221"/>
      <c r="N253" s="144"/>
      <c r="O253" s="88"/>
      <c r="P253" s="128"/>
      <c r="Q253" s="56"/>
    </row>
    <row r="254" spans="5:17">
      <c r="E254" s="88"/>
      <c r="F254" s="128"/>
      <c r="G254" s="56"/>
      <c r="J254" s="221"/>
      <c r="K254" s="221"/>
      <c r="L254" s="221"/>
      <c r="M254" s="221"/>
      <c r="N254" s="144"/>
      <c r="O254" s="88"/>
      <c r="P254" s="128"/>
      <c r="Q254" s="56"/>
    </row>
    <row r="255" spans="5:17">
      <c r="E255" s="88"/>
      <c r="F255" s="128"/>
      <c r="G255" s="56"/>
      <c r="J255" s="221"/>
      <c r="K255" s="221"/>
      <c r="L255" s="221"/>
      <c r="M255" s="221"/>
      <c r="N255" s="144"/>
      <c r="O255" s="88"/>
      <c r="P255" s="128"/>
      <c r="Q255" s="56"/>
    </row>
    <row r="256" spans="5:17">
      <c r="E256" s="88"/>
      <c r="F256" s="128"/>
      <c r="G256" s="56"/>
      <c r="J256" s="221"/>
      <c r="K256" s="221"/>
      <c r="L256" s="221"/>
      <c r="M256" s="221"/>
      <c r="N256" s="144"/>
      <c r="O256" s="88"/>
      <c r="P256" s="128"/>
      <c r="Q256" s="56"/>
    </row>
    <row r="257" spans="5:17">
      <c r="E257" s="88"/>
      <c r="F257" s="128"/>
      <c r="G257" s="56"/>
      <c r="J257" s="221"/>
      <c r="K257" s="221"/>
      <c r="L257" s="221"/>
      <c r="M257" s="221"/>
      <c r="N257" s="144"/>
      <c r="O257" s="88"/>
      <c r="P257" s="128"/>
      <c r="Q257" s="56"/>
    </row>
    <row r="258" spans="5:17">
      <c r="E258" s="88"/>
      <c r="F258" s="128"/>
      <c r="G258" s="56"/>
      <c r="J258" s="221"/>
      <c r="K258" s="221"/>
      <c r="L258" s="221"/>
      <c r="M258" s="221"/>
      <c r="N258" s="144"/>
      <c r="O258" s="88"/>
      <c r="P258" s="128"/>
      <c r="Q258" s="56"/>
    </row>
    <row r="259" spans="5:17">
      <c r="E259" s="88"/>
      <c r="F259" s="128"/>
      <c r="G259" s="56"/>
      <c r="J259" s="221"/>
      <c r="K259" s="221"/>
      <c r="L259" s="221"/>
      <c r="M259" s="221"/>
      <c r="N259" s="144"/>
      <c r="O259" s="88"/>
      <c r="P259" s="128"/>
      <c r="Q259" s="56"/>
    </row>
    <row r="260" spans="5:17">
      <c r="E260" s="88"/>
      <c r="F260" s="128"/>
      <c r="G260" s="56"/>
      <c r="J260" s="221"/>
      <c r="K260" s="221"/>
      <c r="L260" s="221"/>
      <c r="M260" s="221"/>
      <c r="N260" s="144"/>
      <c r="O260" s="88"/>
      <c r="P260" s="128"/>
      <c r="Q260" s="56"/>
    </row>
    <row r="261" spans="5:17">
      <c r="E261" s="88"/>
      <c r="F261" s="128"/>
      <c r="G261" s="56"/>
      <c r="J261" s="221"/>
      <c r="K261" s="221"/>
      <c r="L261" s="221"/>
      <c r="M261" s="221"/>
      <c r="N261" s="144"/>
      <c r="O261" s="88"/>
      <c r="P261" s="128"/>
      <c r="Q261" s="56"/>
    </row>
    <row r="262" spans="5:17">
      <c r="E262" s="88"/>
      <c r="F262" s="128"/>
      <c r="G262" s="56"/>
      <c r="J262" s="221"/>
      <c r="K262" s="221"/>
      <c r="L262" s="221"/>
      <c r="M262" s="221"/>
      <c r="N262" s="144"/>
      <c r="O262" s="88"/>
      <c r="P262" s="128"/>
      <c r="Q262" s="56"/>
    </row>
    <row r="263" spans="5:17">
      <c r="E263" s="88"/>
      <c r="F263" s="128"/>
      <c r="G263" s="56"/>
      <c r="J263" s="221"/>
      <c r="K263" s="221"/>
      <c r="L263" s="221"/>
      <c r="M263" s="221"/>
      <c r="N263" s="144"/>
      <c r="O263" s="88"/>
      <c r="P263" s="128"/>
      <c r="Q263" s="56"/>
    </row>
    <row r="264" spans="5:17">
      <c r="E264" s="88"/>
      <c r="F264" s="128"/>
      <c r="G264" s="56"/>
      <c r="J264" s="221"/>
      <c r="K264" s="221"/>
      <c r="L264" s="221"/>
      <c r="M264" s="221"/>
      <c r="N264" s="144"/>
      <c r="O264" s="88"/>
      <c r="P264" s="128"/>
      <c r="Q264" s="56"/>
    </row>
    <row r="265" spans="5:17">
      <c r="E265" s="88"/>
      <c r="F265" s="128"/>
      <c r="G265" s="56"/>
      <c r="J265" s="221"/>
      <c r="K265" s="221"/>
      <c r="L265" s="221"/>
      <c r="M265" s="221"/>
      <c r="N265" s="144"/>
      <c r="O265" s="88"/>
      <c r="P265" s="128"/>
      <c r="Q265" s="56"/>
    </row>
    <row r="266" spans="5:17">
      <c r="E266" s="88"/>
      <c r="F266" s="128"/>
      <c r="G266" s="56"/>
      <c r="J266" s="221"/>
      <c r="K266" s="221"/>
      <c r="L266" s="221"/>
      <c r="M266" s="221"/>
      <c r="N266" s="144"/>
      <c r="O266" s="88"/>
      <c r="P266" s="128"/>
      <c r="Q266" s="56"/>
    </row>
    <row r="267" spans="5:17">
      <c r="E267" s="88"/>
      <c r="F267" s="128"/>
      <c r="G267" s="56"/>
      <c r="J267" s="221"/>
      <c r="K267" s="221"/>
      <c r="L267" s="221"/>
      <c r="M267" s="221"/>
      <c r="N267" s="144"/>
      <c r="O267" s="88"/>
      <c r="P267" s="128"/>
      <c r="Q267" s="56"/>
    </row>
    <row r="268" spans="5:17">
      <c r="E268" s="88"/>
      <c r="F268" s="128"/>
      <c r="G268" s="56"/>
      <c r="J268" s="221"/>
      <c r="K268" s="221"/>
      <c r="L268" s="221"/>
      <c r="M268" s="221"/>
      <c r="N268" s="144"/>
      <c r="O268" s="88"/>
      <c r="P268" s="128"/>
      <c r="Q268" s="56"/>
    </row>
    <row r="269" spans="5:17">
      <c r="E269" s="88"/>
      <c r="F269" s="128"/>
      <c r="G269" s="56"/>
      <c r="J269" s="221"/>
      <c r="K269" s="221"/>
      <c r="L269" s="221"/>
      <c r="M269" s="221"/>
      <c r="N269" s="144"/>
      <c r="O269" s="88"/>
      <c r="P269" s="128"/>
      <c r="Q269" s="56"/>
    </row>
    <row r="270" spans="5:17">
      <c r="E270" s="88"/>
      <c r="F270" s="128"/>
      <c r="G270" s="56"/>
      <c r="J270" s="221"/>
      <c r="K270" s="221"/>
      <c r="L270" s="221"/>
      <c r="M270" s="221"/>
      <c r="N270" s="144"/>
      <c r="O270" s="88"/>
      <c r="P270" s="128"/>
      <c r="Q270" s="56"/>
    </row>
    <row r="271" spans="5:17">
      <c r="E271" s="88"/>
      <c r="F271" s="128"/>
      <c r="G271" s="56"/>
      <c r="J271" s="221"/>
      <c r="K271" s="221"/>
      <c r="L271" s="221"/>
      <c r="M271" s="221"/>
      <c r="N271" s="144"/>
      <c r="O271" s="88"/>
      <c r="P271" s="128"/>
      <c r="Q271" s="56"/>
    </row>
    <row r="272" spans="5:17">
      <c r="E272" s="88"/>
      <c r="F272" s="128"/>
      <c r="G272" s="56"/>
      <c r="J272" s="221"/>
      <c r="K272" s="221"/>
      <c r="L272" s="221"/>
      <c r="M272" s="221"/>
      <c r="N272" s="144"/>
      <c r="O272" s="88"/>
      <c r="P272" s="128"/>
      <c r="Q272" s="56"/>
    </row>
    <row r="273" spans="5:17">
      <c r="E273" s="88"/>
      <c r="F273" s="128"/>
      <c r="G273" s="56"/>
      <c r="J273" s="221"/>
      <c r="K273" s="221"/>
      <c r="L273" s="221"/>
      <c r="M273" s="221"/>
      <c r="N273" s="144"/>
      <c r="O273" s="88"/>
      <c r="P273" s="128"/>
      <c r="Q273" s="56"/>
    </row>
    <row r="274" spans="5:17">
      <c r="E274" s="88"/>
      <c r="F274" s="128"/>
      <c r="G274" s="56"/>
      <c r="J274" s="221"/>
      <c r="K274" s="221"/>
      <c r="L274" s="221"/>
      <c r="M274" s="221"/>
      <c r="N274" s="144"/>
      <c r="O274" s="88"/>
      <c r="P274" s="128"/>
      <c r="Q274" s="56"/>
    </row>
    <row r="275" spans="5:17">
      <c r="E275" s="88"/>
      <c r="F275" s="128"/>
      <c r="G275" s="56"/>
      <c r="J275" s="221"/>
      <c r="K275" s="221"/>
      <c r="L275" s="221"/>
      <c r="M275" s="221"/>
      <c r="N275" s="144"/>
      <c r="O275" s="88"/>
      <c r="P275" s="128"/>
      <c r="Q275" s="56"/>
    </row>
    <row r="276" spans="5:17">
      <c r="E276" s="88"/>
      <c r="F276" s="128"/>
      <c r="G276" s="56"/>
      <c r="J276" s="221"/>
      <c r="K276" s="221"/>
      <c r="L276" s="221"/>
      <c r="M276" s="221"/>
      <c r="N276" s="144"/>
      <c r="O276" s="88"/>
      <c r="P276" s="128"/>
      <c r="Q276" s="56"/>
    </row>
    <row r="277" spans="5:17">
      <c r="E277" s="88"/>
      <c r="F277" s="128"/>
      <c r="G277" s="56"/>
      <c r="J277" s="221"/>
      <c r="K277" s="221"/>
      <c r="L277" s="221"/>
      <c r="M277" s="221"/>
      <c r="N277" s="144"/>
      <c r="O277" s="88"/>
      <c r="P277" s="128"/>
      <c r="Q277" s="56"/>
    </row>
    <row r="278" spans="5:17">
      <c r="E278" s="88"/>
      <c r="F278" s="128"/>
      <c r="G278" s="56"/>
      <c r="J278" s="221"/>
      <c r="K278" s="221"/>
      <c r="L278" s="221"/>
      <c r="M278" s="221"/>
      <c r="N278" s="144"/>
      <c r="O278" s="88"/>
      <c r="P278" s="128"/>
      <c r="Q278" s="56"/>
    </row>
    <row r="279" spans="5:17">
      <c r="E279" s="88"/>
      <c r="F279" s="128"/>
      <c r="G279" s="56"/>
      <c r="J279" s="221"/>
      <c r="K279" s="221"/>
      <c r="L279" s="221"/>
      <c r="M279" s="221"/>
      <c r="N279" s="144"/>
      <c r="O279" s="88"/>
      <c r="P279" s="128"/>
      <c r="Q279" s="56"/>
    </row>
    <row r="280" spans="5:17">
      <c r="E280" s="88"/>
      <c r="F280" s="128"/>
      <c r="G280" s="56"/>
      <c r="J280" s="221"/>
      <c r="K280" s="221"/>
      <c r="L280" s="221"/>
      <c r="M280" s="221"/>
      <c r="N280" s="144"/>
      <c r="O280" s="88"/>
      <c r="P280" s="128"/>
      <c r="Q280" s="56"/>
    </row>
    <row r="281" spans="5:17">
      <c r="E281" s="88"/>
      <c r="F281" s="128"/>
      <c r="G281" s="56"/>
      <c r="J281" s="221"/>
      <c r="K281" s="221"/>
      <c r="L281" s="221"/>
      <c r="M281" s="221"/>
      <c r="N281" s="144"/>
      <c r="O281" s="88"/>
      <c r="P281" s="128"/>
      <c r="Q281" s="56"/>
    </row>
    <row r="282" spans="5:17">
      <c r="E282" s="88"/>
      <c r="F282" s="128"/>
      <c r="G282" s="56"/>
      <c r="J282" s="221"/>
      <c r="K282" s="221"/>
      <c r="L282" s="221"/>
      <c r="M282" s="221"/>
      <c r="N282" s="144"/>
      <c r="O282" s="88"/>
      <c r="P282" s="128"/>
      <c r="Q282" s="56"/>
    </row>
    <row r="283" spans="5:17">
      <c r="E283" s="88"/>
      <c r="F283" s="128"/>
      <c r="G283" s="56"/>
      <c r="J283" s="221"/>
      <c r="K283" s="221"/>
      <c r="L283" s="221"/>
      <c r="M283" s="221"/>
      <c r="N283" s="144"/>
      <c r="O283" s="88"/>
      <c r="P283" s="128"/>
      <c r="Q283" s="56"/>
    </row>
    <row r="284" spans="5:17">
      <c r="E284" s="88"/>
      <c r="F284" s="128"/>
      <c r="G284" s="56"/>
      <c r="J284" s="221"/>
      <c r="K284" s="221"/>
      <c r="L284" s="221"/>
      <c r="M284" s="221"/>
      <c r="N284" s="144"/>
      <c r="O284" s="88"/>
      <c r="P284" s="128"/>
      <c r="Q284" s="56"/>
    </row>
    <row r="285" spans="5:17">
      <c r="E285" s="88"/>
      <c r="F285" s="128"/>
      <c r="G285" s="56"/>
      <c r="J285" s="221"/>
      <c r="K285" s="221"/>
      <c r="L285" s="221"/>
      <c r="M285" s="221"/>
      <c r="N285" s="144"/>
      <c r="O285" s="88"/>
      <c r="P285" s="128"/>
      <c r="Q285" s="56"/>
    </row>
    <row r="286" spans="5:17">
      <c r="E286" s="88"/>
      <c r="F286" s="128"/>
      <c r="G286" s="56"/>
      <c r="J286" s="221"/>
      <c r="K286" s="221"/>
      <c r="L286" s="221"/>
      <c r="M286" s="221"/>
      <c r="N286" s="144"/>
      <c r="O286" s="88"/>
      <c r="P286" s="128"/>
      <c r="Q286" s="56"/>
    </row>
    <row r="287" spans="5:17">
      <c r="E287" s="88"/>
      <c r="F287" s="128"/>
      <c r="G287" s="56"/>
      <c r="J287" s="221"/>
      <c r="K287" s="221"/>
      <c r="L287" s="221"/>
      <c r="M287" s="221"/>
      <c r="N287" s="144"/>
      <c r="O287" s="88"/>
      <c r="P287" s="128"/>
      <c r="Q287" s="56"/>
    </row>
    <row r="288" spans="5:17">
      <c r="E288" s="88"/>
      <c r="F288" s="128"/>
      <c r="G288" s="56"/>
      <c r="J288" s="221"/>
      <c r="K288" s="221"/>
      <c r="L288" s="221"/>
      <c r="M288" s="221"/>
      <c r="N288" s="144"/>
      <c r="O288" s="88"/>
      <c r="P288" s="128"/>
      <c r="Q288" s="56"/>
    </row>
    <row r="289" spans="5:17">
      <c r="E289" s="88"/>
      <c r="F289" s="128"/>
      <c r="G289" s="56"/>
      <c r="J289" s="221"/>
      <c r="K289" s="221"/>
      <c r="L289" s="221"/>
      <c r="M289" s="221"/>
      <c r="N289" s="144"/>
      <c r="O289" s="88"/>
      <c r="P289" s="128"/>
      <c r="Q289" s="56"/>
    </row>
    <row r="290" spans="5:17">
      <c r="E290" s="88"/>
      <c r="F290" s="128"/>
      <c r="G290" s="56"/>
      <c r="J290" s="221"/>
      <c r="K290" s="221"/>
      <c r="L290" s="221"/>
      <c r="M290" s="221"/>
      <c r="N290" s="144"/>
      <c r="O290" s="88"/>
      <c r="P290" s="128"/>
      <c r="Q290" s="56"/>
    </row>
    <row r="291" spans="5:17">
      <c r="E291" s="88"/>
      <c r="F291" s="128"/>
      <c r="G291" s="56"/>
      <c r="J291" s="221"/>
      <c r="K291" s="221"/>
      <c r="L291" s="221"/>
      <c r="M291" s="221"/>
      <c r="N291" s="144"/>
      <c r="O291" s="88"/>
      <c r="P291" s="128"/>
      <c r="Q291" s="56"/>
    </row>
    <row r="292" spans="5:17">
      <c r="E292" s="88"/>
      <c r="F292" s="128"/>
      <c r="G292" s="56"/>
      <c r="J292" s="221"/>
      <c r="K292" s="221"/>
      <c r="L292" s="221"/>
      <c r="M292" s="221"/>
      <c r="N292" s="144"/>
      <c r="O292" s="88"/>
      <c r="P292" s="128"/>
      <c r="Q292" s="56"/>
    </row>
    <row r="293" spans="5:17">
      <c r="E293" s="88"/>
      <c r="F293" s="128"/>
      <c r="G293" s="56"/>
      <c r="J293" s="221"/>
      <c r="K293" s="221"/>
      <c r="L293" s="221"/>
      <c r="M293" s="221"/>
      <c r="N293" s="144"/>
      <c r="O293" s="88"/>
      <c r="P293" s="128"/>
      <c r="Q293" s="56"/>
    </row>
    <row r="294" spans="5:17">
      <c r="E294" s="88"/>
      <c r="F294" s="128"/>
      <c r="G294" s="56"/>
      <c r="J294" s="221"/>
      <c r="K294" s="221"/>
      <c r="L294" s="221"/>
      <c r="M294" s="221"/>
      <c r="N294" s="144"/>
      <c r="O294" s="88"/>
      <c r="P294" s="128"/>
      <c r="Q294" s="56"/>
    </row>
    <row r="295" spans="5:17">
      <c r="E295" s="88"/>
      <c r="F295" s="128"/>
      <c r="G295" s="56"/>
      <c r="J295" s="221"/>
      <c r="K295" s="221"/>
      <c r="L295" s="221"/>
      <c r="M295" s="221"/>
      <c r="N295" s="144"/>
      <c r="O295" s="88"/>
      <c r="P295" s="128"/>
      <c r="Q295" s="56"/>
    </row>
    <row r="296" spans="5:17">
      <c r="E296" s="88"/>
      <c r="F296" s="128"/>
      <c r="G296" s="56"/>
      <c r="J296" s="221"/>
      <c r="K296" s="221"/>
      <c r="L296" s="221"/>
      <c r="M296" s="221"/>
      <c r="N296" s="144"/>
      <c r="O296" s="88"/>
      <c r="P296" s="128"/>
      <c r="Q296" s="56"/>
    </row>
    <row r="297" spans="5:17">
      <c r="E297" s="88"/>
      <c r="F297" s="128"/>
      <c r="G297" s="56"/>
      <c r="J297" s="221"/>
      <c r="K297" s="221"/>
      <c r="L297" s="221"/>
      <c r="M297" s="221"/>
      <c r="N297" s="144"/>
      <c r="O297" s="88"/>
      <c r="P297" s="128"/>
      <c r="Q297" s="56"/>
    </row>
    <row r="298" spans="5:17">
      <c r="E298" s="88"/>
      <c r="F298" s="128"/>
      <c r="G298" s="56"/>
      <c r="J298" s="221"/>
      <c r="K298" s="221"/>
      <c r="L298" s="221"/>
      <c r="M298" s="221"/>
      <c r="N298" s="144"/>
      <c r="O298" s="88"/>
      <c r="P298" s="128"/>
      <c r="Q298" s="56"/>
    </row>
    <row r="299" spans="5:17">
      <c r="E299" s="88"/>
      <c r="F299" s="128"/>
      <c r="G299" s="56"/>
      <c r="J299" s="221"/>
      <c r="K299" s="221"/>
      <c r="L299" s="221"/>
      <c r="M299" s="221"/>
      <c r="N299" s="144"/>
      <c r="O299" s="88"/>
      <c r="P299" s="128"/>
      <c r="Q299" s="56"/>
    </row>
    <row r="300" spans="5:17">
      <c r="E300" s="88"/>
      <c r="F300" s="128"/>
      <c r="G300" s="56"/>
      <c r="J300" s="221"/>
      <c r="K300" s="221"/>
      <c r="L300" s="221"/>
      <c r="M300" s="221"/>
      <c r="N300" s="144"/>
      <c r="O300" s="88"/>
      <c r="P300" s="128"/>
      <c r="Q300" s="56"/>
    </row>
    <row r="301" spans="5:17">
      <c r="E301" s="88"/>
      <c r="F301" s="128"/>
      <c r="G301" s="56"/>
      <c r="J301" s="221"/>
      <c r="K301" s="221"/>
      <c r="L301" s="221"/>
      <c r="M301" s="221"/>
      <c r="N301" s="144"/>
      <c r="O301" s="88"/>
      <c r="P301" s="128"/>
      <c r="Q301" s="56"/>
    </row>
    <row r="302" spans="5:17">
      <c r="E302" s="88"/>
      <c r="F302" s="128"/>
      <c r="G302" s="56"/>
      <c r="J302" s="221"/>
      <c r="K302" s="221"/>
      <c r="L302" s="221"/>
      <c r="M302" s="221"/>
      <c r="N302" s="144"/>
      <c r="O302" s="88"/>
      <c r="P302" s="128"/>
      <c r="Q302" s="56"/>
    </row>
    <row r="303" spans="5:17">
      <c r="E303" s="88"/>
      <c r="F303" s="128"/>
      <c r="G303" s="56"/>
      <c r="J303" s="221"/>
      <c r="K303" s="221"/>
      <c r="L303" s="221"/>
      <c r="M303" s="221"/>
      <c r="N303" s="144"/>
      <c r="O303" s="88"/>
      <c r="P303" s="128"/>
      <c r="Q303" s="56"/>
    </row>
    <row r="304" spans="5:17">
      <c r="E304" s="88"/>
      <c r="F304" s="128"/>
      <c r="G304" s="56"/>
      <c r="J304" s="221"/>
      <c r="K304" s="221"/>
      <c r="L304" s="221"/>
      <c r="M304" s="221"/>
      <c r="N304" s="144"/>
      <c r="O304" s="88"/>
      <c r="P304" s="128"/>
      <c r="Q304" s="56"/>
    </row>
    <row r="305" spans="5:17">
      <c r="E305" s="88"/>
      <c r="F305" s="128"/>
      <c r="G305" s="56"/>
      <c r="J305" s="221"/>
      <c r="K305" s="221"/>
      <c r="L305" s="221"/>
      <c r="M305" s="221"/>
      <c r="N305" s="144"/>
      <c r="O305" s="88"/>
      <c r="P305" s="128"/>
      <c r="Q305" s="56"/>
    </row>
    <row r="306" spans="5:17">
      <c r="E306" s="88"/>
      <c r="F306" s="128"/>
      <c r="G306" s="56"/>
      <c r="J306" s="221"/>
      <c r="K306" s="221"/>
      <c r="L306" s="221"/>
      <c r="M306" s="221"/>
      <c r="N306" s="144"/>
      <c r="O306" s="88"/>
      <c r="P306" s="128"/>
      <c r="Q306" s="56"/>
    </row>
    <row r="307" spans="5:17">
      <c r="E307" s="88"/>
      <c r="F307" s="128"/>
      <c r="G307" s="56"/>
      <c r="J307" s="221"/>
      <c r="K307" s="221"/>
      <c r="L307" s="221"/>
      <c r="M307" s="221"/>
      <c r="N307" s="144"/>
      <c r="O307" s="88"/>
      <c r="P307" s="128"/>
      <c r="Q307" s="56"/>
    </row>
    <row r="308" spans="5:17">
      <c r="E308" s="88"/>
      <c r="F308" s="128"/>
      <c r="G308" s="56"/>
      <c r="J308" s="221"/>
      <c r="K308" s="221"/>
      <c r="L308" s="221"/>
      <c r="M308" s="221"/>
      <c r="N308" s="144"/>
      <c r="O308" s="88"/>
      <c r="P308" s="128"/>
      <c r="Q308" s="56"/>
    </row>
    <row r="309" spans="5:17">
      <c r="E309" s="88"/>
      <c r="F309" s="128"/>
      <c r="G309" s="56"/>
      <c r="J309" s="221"/>
      <c r="K309" s="221"/>
      <c r="L309" s="221"/>
      <c r="M309" s="221"/>
      <c r="N309" s="144"/>
      <c r="O309" s="88"/>
      <c r="P309" s="128"/>
      <c r="Q309" s="56"/>
    </row>
    <row r="310" spans="5:17">
      <c r="E310" s="88"/>
      <c r="F310" s="128"/>
      <c r="G310" s="56"/>
      <c r="J310" s="221"/>
      <c r="K310" s="221"/>
      <c r="L310" s="221"/>
      <c r="M310" s="221"/>
      <c r="N310" s="144"/>
      <c r="O310" s="88"/>
      <c r="P310" s="128"/>
      <c r="Q310" s="56"/>
    </row>
    <row r="311" spans="5:17">
      <c r="E311" s="88"/>
      <c r="F311" s="128"/>
      <c r="G311" s="56"/>
      <c r="J311" s="221"/>
      <c r="K311" s="221"/>
      <c r="L311" s="221"/>
      <c r="M311" s="221"/>
      <c r="N311" s="144"/>
      <c r="O311" s="88"/>
      <c r="P311" s="128"/>
      <c r="Q311" s="56"/>
    </row>
    <row r="312" spans="5:17">
      <c r="E312" s="88"/>
      <c r="F312" s="128"/>
      <c r="G312" s="56"/>
      <c r="J312" s="221"/>
      <c r="K312" s="221"/>
      <c r="L312" s="221"/>
      <c r="M312" s="221"/>
      <c r="N312" s="144"/>
      <c r="O312" s="88"/>
      <c r="P312" s="128"/>
      <c r="Q312" s="56"/>
    </row>
    <row r="313" spans="5:17">
      <c r="E313" s="88"/>
      <c r="F313" s="128"/>
      <c r="G313" s="56"/>
      <c r="J313" s="221"/>
      <c r="K313" s="221"/>
      <c r="L313" s="221"/>
      <c r="M313" s="221"/>
      <c r="N313" s="144"/>
      <c r="O313" s="88"/>
      <c r="P313" s="128"/>
      <c r="Q313" s="56"/>
    </row>
    <row r="314" spans="5:17">
      <c r="E314" s="88"/>
      <c r="F314" s="128"/>
      <c r="G314" s="56"/>
      <c r="J314" s="221"/>
      <c r="K314" s="221"/>
      <c r="L314" s="221"/>
      <c r="M314" s="221"/>
      <c r="N314" s="144"/>
      <c r="O314" s="88"/>
      <c r="P314" s="128"/>
      <c r="Q314" s="56"/>
    </row>
    <row r="315" spans="5:17">
      <c r="E315" s="88"/>
      <c r="F315" s="128"/>
      <c r="G315" s="56"/>
      <c r="J315" s="221"/>
      <c r="K315" s="221"/>
      <c r="L315" s="221"/>
      <c r="M315" s="221"/>
      <c r="N315" s="144"/>
      <c r="O315" s="88"/>
      <c r="P315" s="128"/>
      <c r="Q315" s="56"/>
    </row>
    <row r="316" spans="5:17">
      <c r="E316" s="88"/>
      <c r="F316" s="128"/>
      <c r="G316" s="56"/>
      <c r="J316" s="221"/>
      <c r="K316" s="221"/>
      <c r="L316" s="221"/>
      <c r="M316" s="221"/>
      <c r="N316" s="144"/>
      <c r="O316" s="88"/>
      <c r="P316" s="128"/>
      <c r="Q316" s="56"/>
    </row>
    <row r="317" spans="5:17">
      <c r="E317" s="88"/>
      <c r="F317" s="128"/>
      <c r="G317" s="56"/>
      <c r="J317" s="221"/>
      <c r="K317" s="221"/>
      <c r="L317" s="221"/>
      <c r="M317" s="221"/>
      <c r="N317" s="144"/>
      <c r="O317" s="88"/>
      <c r="P317" s="128"/>
      <c r="Q317" s="56"/>
    </row>
    <row r="318" spans="5:17">
      <c r="E318" s="88"/>
      <c r="F318" s="128"/>
      <c r="G318" s="56"/>
      <c r="J318" s="221"/>
      <c r="K318" s="221"/>
      <c r="L318" s="221"/>
      <c r="M318" s="221"/>
      <c r="N318" s="144"/>
      <c r="O318" s="88"/>
      <c r="P318" s="128"/>
      <c r="Q318" s="56"/>
    </row>
    <row r="319" spans="5:17">
      <c r="E319" s="88"/>
      <c r="F319" s="128"/>
      <c r="G319" s="56"/>
      <c r="J319" s="221"/>
      <c r="K319" s="221"/>
      <c r="L319" s="221"/>
      <c r="M319" s="221"/>
      <c r="N319" s="144"/>
      <c r="O319" s="88"/>
      <c r="P319" s="128"/>
      <c r="Q319" s="56"/>
    </row>
    <row r="320" spans="5:17">
      <c r="E320" s="88"/>
      <c r="F320" s="128"/>
      <c r="G320" s="56"/>
      <c r="J320" s="221"/>
      <c r="K320" s="221"/>
      <c r="L320" s="221"/>
      <c r="M320" s="221"/>
      <c r="N320" s="144"/>
      <c r="O320" s="88"/>
      <c r="P320" s="128"/>
      <c r="Q320" s="56"/>
    </row>
    <row r="321" spans="5:17">
      <c r="E321" s="88"/>
      <c r="F321" s="128"/>
      <c r="G321" s="56"/>
      <c r="J321" s="221"/>
      <c r="K321" s="221"/>
      <c r="L321" s="221"/>
      <c r="M321" s="221"/>
      <c r="N321" s="144"/>
      <c r="O321" s="88"/>
      <c r="P321" s="128"/>
      <c r="Q321" s="56"/>
    </row>
    <row r="322" spans="5:17">
      <c r="E322" s="88"/>
      <c r="F322" s="128"/>
      <c r="G322" s="56"/>
      <c r="J322" s="221"/>
      <c r="K322" s="221"/>
      <c r="L322" s="221"/>
      <c r="M322" s="221"/>
      <c r="N322" s="144"/>
      <c r="O322" s="88"/>
      <c r="P322" s="128"/>
      <c r="Q322" s="56"/>
    </row>
    <row r="323" spans="5:17">
      <c r="E323" s="88"/>
      <c r="F323" s="128"/>
      <c r="G323" s="56"/>
      <c r="J323" s="221"/>
      <c r="K323" s="221"/>
      <c r="L323" s="221"/>
      <c r="M323" s="221"/>
      <c r="N323" s="144"/>
      <c r="O323" s="88"/>
      <c r="P323" s="128"/>
      <c r="Q323" s="56"/>
    </row>
    <row r="324" spans="5:17">
      <c r="E324" s="88"/>
      <c r="F324" s="128"/>
      <c r="G324" s="56"/>
      <c r="J324" s="221"/>
      <c r="K324" s="221"/>
      <c r="L324" s="221"/>
      <c r="M324" s="221"/>
      <c r="N324" s="144"/>
      <c r="O324" s="88"/>
      <c r="P324" s="128"/>
      <c r="Q324" s="56"/>
    </row>
    <row r="325" spans="5:17">
      <c r="E325" s="88"/>
      <c r="F325" s="128"/>
      <c r="G325" s="56"/>
      <c r="J325" s="221"/>
      <c r="K325" s="221"/>
      <c r="L325" s="221"/>
      <c r="M325" s="221"/>
      <c r="N325" s="144"/>
      <c r="O325" s="88"/>
      <c r="P325" s="128"/>
      <c r="Q325" s="56"/>
    </row>
    <row r="326" spans="5:17">
      <c r="E326" s="88"/>
      <c r="F326" s="128"/>
      <c r="G326" s="56"/>
      <c r="J326" s="221"/>
      <c r="K326" s="221"/>
      <c r="L326" s="221"/>
      <c r="M326" s="221"/>
      <c r="N326" s="144"/>
      <c r="O326" s="88"/>
      <c r="P326" s="128"/>
      <c r="Q326" s="56"/>
    </row>
    <row r="327" spans="5:17">
      <c r="E327" s="88"/>
      <c r="F327" s="128"/>
      <c r="G327" s="56"/>
      <c r="J327" s="221"/>
      <c r="K327" s="221"/>
      <c r="L327" s="221"/>
      <c r="M327" s="221"/>
      <c r="N327" s="144"/>
      <c r="O327" s="88"/>
      <c r="P327" s="128"/>
      <c r="Q327" s="56"/>
    </row>
    <row r="328" spans="5:17">
      <c r="E328" s="88"/>
      <c r="F328" s="128"/>
      <c r="G328" s="56"/>
      <c r="J328" s="221"/>
      <c r="K328" s="221"/>
      <c r="L328" s="221"/>
      <c r="M328" s="221"/>
      <c r="N328" s="144"/>
      <c r="O328" s="88"/>
      <c r="P328" s="128"/>
      <c r="Q328" s="56"/>
    </row>
    <row r="329" spans="5:17">
      <c r="E329" s="88"/>
      <c r="F329" s="128"/>
      <c r="G329" s="56"/>
      <c r="J329" s="221"/>
      <c r="K329" s="221"/>
      <c r="L329" s="221"/>
      <c r="M329" s="221"/>
      <c r="N329" s="144"/>
      <c r="O329" s="88"/>
      <c r="P329" s="128"/>
      <c r="Q329" s="56"/>
    </row>
    <row r="330" spans="5:17">
      <c r="E330" s="88"/>
      <c r="F330" s="128"/>
      <c r="G330" s="56"/>
      <c r="J330" s="221"/>
      <c r="K330" s="221"/>
      <c r="L330" s="221"/>
      <c r="M330" s="221"/>
      <c r="N330" s="144"/>
      <c r="O330" s="88"/>
      <c r="P330" s="128"/>
      <c r="Q330" s="56"/>
    </row>
    <row r="331" spans="5:17">
      <c r="E331" s="88"/>
      <c r="F331" s="128"/>
      <c r="G331" s="56"/>
      <c r="J331" s="221"/>
      <c r="K331" s="221"/>
      <c r="L331" s="221"/>
      <c r="M331" s="221"/>
      <c r="N331" s="144"/>
      <c r="O331" s="88"/>
      <c r="P331" s="128"/>
      <c r="Q331" s="56"/>
    </row>
    <row r="332" spans="5:17">
      <c r="E332" s="88"/>
      <c r="F332" s="128"/>
      <c r="G332" s="56"/>
      <c r="J332" s="221"/>
      <c r="K332" s="221"/>
      <c r="L332" s="221"/>
      <c r="M332" s="221"/>
      <c r="N332" s="144"/>
      <c r="O332" s="88"/>
      <c r="P332" s="128"/>
      <c r="Q332" s="56"/>
    </row>
    <row r="333" spans="5:17">
      <c r="E333" s="88"/>
      <c r="F333" s="128"/>
      <c r="G333" s="56"/>
      <c r="J333" s="221"/>
      <c r="K333" s="221"/>
      <c r="L333" s="221"/>
      <c r="M333" s="221"/>
      <c r="N333" s="144"/>
      <c r="O333" s="88"/>
      <c r="P333" s="128"/>
      <c r="Q333" s="56"/>
    </row>
    <row r="334" spans="5:17">
      <c r="E334" s="88"/>
      <c r="F334" s="128"/>
      <c r="G334" s="56"/>
      <c r="J334" s="221"/>
      <c r="K334" s="221"/>
      <c r="L334" s="221"/>
      <c r="M334" s="221"/>
      <c r="N334" s="144"/>
      <c r="O334" s="88"/>
      <c r="P334" s="128"/>
      <c r="Q334" s="56"/>
    </row>
    <row r="335" spans="5:17">
      <c r="E335" s="88"/>
      <c r="F335" s="128"/>
      <c r="G335" s="56"/>
      <c r="J335" s="221"/>
      <c r="K335" s="221"/>
      <c r="L335" s="221"/>
      <c r="M335" s="221"/>
      <c r="N335" s="144"/>
      <c r="O335" s="88"/>
      <c r="P335" s="128"/>
      <c r="Q335" s="56"/>
    </row>
    <row r="336" spans="5:17">
      <c r="E336" s="88"/>
      <c r="F336" s="128"/>
      <c r="G336" s="56"/>
      <c r="J336" s="221"/>
      <c r="K336" s="221"/>
      <c r="L336" s="221"/>
      <c r="M336" s="221"/>
      <c r="N336" s="144"/>
      <c r="O336" s="88"/>
      <c r="P336" s="128"/>
      <c r="Q336" s="56"/>
    </row>
    <row r="337" spans="5:17">
      <c r="E337" s="88"/>
      <c r="F337" s="128"/>
      <c r="G337" s="56"/>
      <c r="J337" s="221"/>
      <c r="K337" s="221"/>
      <c r="L337" s="221"/>
      <c r="M337" s="221"/>
      <c r="N337" s="144"/>
      <c r="O337" s="88"/>
      <c r="P337" s="128"/>
      <c r="Q337" s="56"/>
    </row>
    <row r="338" spans="5:17">
      <c r="E338" s="88"/>
      <c r="F338" s="128"/>
      <c r="G338" s="56"/>
      <c r="J338" s="221"/>
      <c r="K338" s="221"/>
      <c r="L338" s="221"/>
      <c r="M338" s="221"/>
      <c r="N338" s="144"/>
      <c r="O338" s="88"/>
      <c r="P338" s="128"/>
      <c r="Q338" s="56"/>
    </row>
    <row r="339" spans="5:17">
      <c r="E339" s="88"/>
      <c r="F339" s="128"/>
      <c r="G339" s="56"/>
      <c r="J339" s="221"/>
      <c r="K339" s="221"/>
      <c r="L339" s="221"/>
      <c r="M339" s="221"/>
      <c r="N339" s="144"/>
      <c r="O339" s="88"/>
      <c r="P339" s="128"/>
      <c r="Q339" s="56"/>
    </row>
    <row r="340" spans="5:17">
      <c r="E340" s="88"/>
      <c r="F340" s="128"/>
      <c r="G340" s="56"/>
      <c r="J340" s="221"/>
      <c r="K340" s="221"/>
      <c r="L340" s="221"/>
      <c r="M340" s="221"/>
      <c r="N340" s="144"/>
      <c r="O340" s="88"/>
      <c r="P340" s="128"/>
      <c r="Q340" s="56"/>
    </row>
    <row r="341" spans="5:17">
      <c r="E341" s="88"/>
      <c r="F341" s="128"/>
      <c r="G341" s="56"/>
      <c r="J341" s="221"/>
      <c r="K341" s="221"/>
      <c r="L341" s="221"/>
      <c r="M341" s="221"/>
      <c r="N341" s="144"/>
      <c r="O341" s="88"/>
      <c r="P341" s="128"/>
      <c r="Q341" s="56"/>
    </row>
    <row r="342" spans="5:17">
      <c r="E342" s="88"/>
      <c r="F342" s="128"/>
      <c r="G342" s="56"/>
      <c r="J342" s="221"/>
      <c r="K342" s="221"/>
      <c r="L342" s="221"/>
      <c r="M342" s="221"/>
      <c r="N342" s="144"/>
      <c r="O342" s="88"/>
      <c r="P342" s="128"/>
      <c r="Q342" s="56"/>
    </row>
    <row r="343" spans="5:17">
      <c r="E343" s="88"/>
      <c r="F343" s="128"/>
      <c r="G343" s="56"/>
      <c r="J343" s="221"/>
      <c r="K343" s="221"/>
      <c r="L343" s="221"/>
      <c r="M343" s="221"/>
      <c r="N343" s="144"/>
      <c r="O343" s="88"/>
      <c r="P343" s="128"/>
      <c r="Q343" s="56"/>
    </row>
    <row r="344" spans="5:17">
      <c r="E344" s="88"/>
      <c r="F344" s="128"/>
      <c r="G344" s="56"/>
      <c r="J344" s="221"/>
      <c r="K344" s="221"/>
      <c r="L344" s="221"/>
      <c r="M344" s="221"/>
      <c r="N344" s="144"/>
      <c r="O344" s="88"/>
      <c r="P344" s="128"/>
      <c r="Q344" s="56"/>
    </row>
    <row r="345" spans="5:17">
      <c r="E345" s="88"/>
      <c r="F345" s="128"/>
      <c r="G345" s="56"/>
      <c r="J345" s="221"/>
      <c r="K345" s="221"/>
      <c r="L345" s="221"/>
      <c r="M345" s="221"/>
      <c r="N345" s="144"/>
      <c r="O345" s="88"/>
      <c r="P345" s="128"/>
      <c r="Q345" s="56"/>
    </row>
    <row r="346" spans="5:17">
      <c r="E346" s="88"/>
      <c r="F346" s="128"/>
      <c r="G346" s="56"/>
      <c r="J346" s="221"/>
      <c r="K346" s="221"/>
      <c r="L346" s="221"/>
      <c r="M346" s="221"/>
      <c r="N346" s="144"/>
      <c r="O346" s="88"/>
      <c r="P346" s="128"/>
      <c r="Q346" s="56"/>
    </row>
    <row r="347" spans="5:17">
      <c r="E347" s="88"/>
      <c r="F347" s="128"/>
      <c r="G347" s="56"/>
      <c r="J347" s="221"/>
      <c r="K347" s="221"/>
      <c r="L347" s="221"/>
      <c r="M347" s="221"/>
      <c r="N347" s="144"/>
      <c r="O347" s="88"/>
      <c r="P347" s="128"/>
      <c r="Q347" s="56"/>
    </row>
    <row r="348" spans="5:17">
      <c r="E348" s="88"/>
      <c r="F348" s="128"/>
      <c r="G348" s="56"/>
      <c r="J348" s="221"/>
      <c r="K348" s="221"/>
      <c r="L348" s="221"/>
      <c r="M348" s="221"/>
      <c r="N348" s="144"/>
      <c r="O348" s="88"/>
      <c r="P348" s="128"/>
      <c r="Q348" s="56"/>
    </row>
    <row r="349" spans="5:17">
      <c r="E349" s="88"/>
      <c r="F349" s="128"/>
      <c r="G349" s="56"/>
      <c r="J349" s="221"/>
      <c r="K349" s="221"/>
      <c r="L349" s="221"/>
      <c r="M349" s="221"/>
      <c r="N349" s="144"/>
      <c r="O349" s="88"/>
      <c r="P349" s="128"/>
      <c r="Q349" s="56"/>
    </row>
    <row r="350" spans="5:17">
      <c r="E350" s="88"/>
      <c r="F350" s="128"/>
      <c r="G350" s="56"/>
      <c r="J350" s="221"/>
      <c r="K350" s="221"/>
      <c r="L350" s="221"/>
      <c r="M350" s="221"/>
      <c r="N350" s="144"/>
      <c r="O350" s="88"/>
      <c r="P350" s="128"/>
      <c r="Q350" s="56"/>
    </row>
    <row r="351" spans="5:17">
      <c r="E351" s="88"/>
      <c r="F351" s="128"/>
      <c r="G351" s="56"/>
      <c r="J351" s="221"/>
      <c r="K351" s="221"/>
      <c r="L351" s="221"/>
      <c r="M351" s="221"/>
      <c r="N351" s="144"/>
      <c r="O351" s="88"/>
      <c r="P351" s="128"/>
      <c r="Q351" s="56"/>
    </row>
    <row r="352" spans="5:17">
      <c r="E352" s="88"/>
      <c r="F352" s="128"/>
      <c r="G352" s="56"/>
      <c r="J352" s="221"/>
      <c r="K352" s="221"/>
      <c r="L352" s="221"/>
      <c r="M352" s="221"/>
      <c r="N352" s="144"/>
      <c r="O352" s="88"/>
      <c r="P352" s="128"/>
      <c r="Q352" s="56"/>
    </row>
    <row r="353" spans="5:17">
      <c r="E353" s="88"/>
      <c r="F353" s="128"/>
      <c r="G353" s="56"/>
      <c r="J353" s="221"/>
      <c r="K353" s="221"/>
      <c r="L353" s="221"/>
      <c r="M353" s="221"/>
      <c r="N353" s="144"/>
      <c r="O353" s="88"/>
      <c r="P353" s="128"/>
      <c r="Q353" s="56"/>
    </row>
    <row r="354" spans="5:17">
      <c r="E354" s="88"/>
      <c r="F354" s="128"/>
      <c r="G354" s="56"/>
      <c r="J354" s="221"/>
      <c r="K354" s="221"/>
      <c r="L354" s="221"/>
      <c r="M354" s="221"/>
      <c r="N354" s="144"/>
      <c r="O354" s="88"/>
      <c r="P354" s="128"/>
      <c r="Q354" s="56"/>
    </row>
    <row r="355" spans="5:17">
      <c r="E355" s="88"/>
      <c r="F355" s="128"/>
      <c r="G355" s="56"/>
      <c r="J355" s="221"/>
      <c r="K355" s="221"/>
      <c r="L355" s="221"/>
      <c r="M355" s="221"/>
      <c r="N355" s="144"/>
      <c r="O355" s="88"/>
      <c r="P355" s="128"/>
      <c r="Q355" s="56"/>
    </row>
    <row r="356" spans="5:17">
      <c r="E356" s="88"/>
      <c r="F356" s="128"/>
      <c r="G356" s="56"/>
      <c r="J356" s="221"/>
      <c r="K356" s="221"/>
      <c r="L356" s="221"/>
      <c r="M356" s="221"/>
      <c r="N356" s="144"/>
      <c r="O356" s="88"/>
      <c r="P356" s="128"/>
      <c r="Q356" s="56"/>
    </row>
    <row r="357" spans="5:17">
      <c r="E357" s="88"/>
      <c r="F357" s="128"/>
      <c r="G357" s="56"/>
      <c r="J357" s="221"/>
      <c r="K357" s="221"/>
      <c r="L357" s="221"/>
      <c r="M357" s="221"/>
      <c r="N357" s="144"/>
      <c r="O357" s="88"/>
      <c r="P357" s="128"/>
      <c r="Q357" s="56"/>
    </row>
    <row r="358" spans="5:17">
      <c r="E358" s="88"/>
      <c r="F358" s="128"/>
      <c r="G358" s="56"/>
      <c r="J358" s="221"/>
      <c r="K358" s="221"/>
      <c r="L358" s="221"/>
      <c r="M358" s="221"/>
      <c r="N358" s="144"/>
      <c r="O358" s="88"/>
      <c r="P358" s="128"/>
      <c r="Q358" s="56"/>
    </row>
    <row r="359" spans="5:17">
      <c r="E359" s="88"/>
      <c r="F359" s="128"/>
      <c r="G359" s="56"/>
      <c r="J359" s="221"/>
      <c r="K359" s="221"/>
      <c r="L359" s="221"/>
      <c r="M359" s="221"/>
      <c r="N359" s="144"/>
      <c r="O359" s="88"/>
      <c r="P359" s="128"/>
      <c r="Q359" s="56"/>
    </row>
    <row r="360" spans="5:17">
      <c r="E360" s="88"/>
      <c r="F360" s="128"/>
      <c r="G360" s="56"/>
      <c r="J360" s="221"/>
      <c r="K360" s="221"/>
      <c r="L360" s="221"/>
      <c r="M360" s="221"/>
      <c r="N360" s="144"/>
      <c r="O360" s="88"/>
      <c r="P360" s="128"/>
      <c r="Q360" s="56"/>
    </row>
    <row r="361" spans="5:17">
      <c r="E361" s="88"/>
      <c r="F361" s="128"/>
      <c r="G361" s="56"/>
      <c r="J361" s="221"/>
      <c r="K361" s="221"/>
      <c r="L361" s="221"/>
      <c r="M361" s="221"/>
      <c r="N361" s="144"/>
      <c r="O361" s="88"/>
      <c r="P361" s="128"/>
      <c r="Q361" s="56"/>
    </row>
    <row r="362" spans="5:17">
      <c r="E362" s="88"/>
      <c r="F362" s="128"/>
      <c r="G362" s="56"/>
      <c r="J362" s="221"/>
      <c r="K362" s="221"/>
      <c r="L362" s="221"/>
      <c r="M362" s="221"/>
      <c r="N362" s="144"/>
      <c r="O362" s="88"/>
      <c r="P362" s="128"/>
      <c r="Q362" s="56"/>
    </row>
    <row r="363" spans="5:17">
      <c r="E363" s="88"/>
      <c r="F363" s="128"/>
      <c r="G363" s="56"/>
      <c r="J363" s="221"/>
      <c r="K363" s="221"/>
      <c r="L363" s="221"/>
      <c r="M363" s="221"/>
      <c r="N363" s="144"/>
      <c r="O363" s="88"/>
      <c r="P363" s="128"/>
      <c r="Q363" s="56"/>
    </row>
    <row r="364" spans="5:17">
      <c r="E364" s="88"/>
      <c r="F364" s="128"/>
      <c r="G364" s="56"/>
      <c r="J364" s="221"/>
      <c r="K364" s="221"/>
      <c r="L364" s="221"/>
      <c r="M364" s="221"/>
      <c r="N364" s="144"/>
      <c r="O364" s="88"/>
      <c r="P364" s="128"/>
      <c r="Q364" s="56"/>
    </row>
    <row r="365" spans="5:17">
      <c r="E365" s="88"/>
      <c r="F365" s="128"/>
      <c r="G365" s="56"/>
      <c r="J365" s="221"/>
      <c r="K365" s="221"/>
      <c r="L365" s="221"/>
      <c r="M365" s="221"/>
      <c r="N365" s="144"/>
      <c r="O365" s="88"/>
      <c r="P365" s="128"/>
      <c r="Q365" s="56"/>
    </row>
    <row r="366" spans="5:17">
      <c r="E366" s="88"/>
      <c r="F366" s="128"/>
      <c r="G366" s="56"/>
      <c r="J366" s="221"/>
      <c r="K366" s="221"/>
      <c r="L366" s="221"/>
      <c r="M366" s="221"/>
      <c r="N366" s="144"/>
      <c r="O366" s="88"/>
      <c r="P366" s="128"/>
      <c r="Q366" s="56"/>
    </row>
    <row r="367" spans="5:17">
      <c r="E367" s="88"/>
      <c r="F367" s="128"/>
      <c r="G367" s="56"/>
      <c r="J367" s="221"/>
      <c r="K367" s="221"/>
      <c r="L367" s="221"/>
      <c r="M367" s="221"/>
      <c r="N367" s="144"/>
      <c r="O367" s="88"/>
      <c r="P367" s="128"/>
      <c r="Q367" s="56"/>
    </row>
    <row r="368" spans="5:17">
      <c r="E368" s="88"/>
      <c r="F368" s="128"/>
      <c r="G368" s="56"/>
      <c r="J368" s="221"/>
      <c r="K368" s="221"/>
      <c r="L368" s="221"/>
      <c r="M368" s="221"/>
      <c r="N368" s="144"/>
      <c r="O368" s="88"/>
      <c r="P368" s="128"/>
      <c r="Q368" s="56"/>
    </row>
    <row r="369" spans="5:17">
      <c r="E369" s="88"/>
      <c r="F369" s="128"/>
      <c r="G369" s="56"/>
      <c r="J369" s="221"/>
      <c r="K369" s="221"/>
      <c r="L369" s="221"/>
      <c r="M369" s="221"/>
      <c r="N369" s="144"/>
      <c r="O369" s="88"/>
      <c r="P369" s="128"/>
      <c r="Q369" s="56"/>
    </row>
    <row r="370" spans="5:17">
      <c r="E370" s="88"/>
      <c r="F370" s="128"/>
      <c r="G370" s="56"/>
      <c r="J370" s="221"/>
      <c r="K370" s="221"/>
      <c r="L370" s="221"/>
      <c r="M370" s="221"/>
      <c r="N370" s="144"/>
      <c r="O370" s="88"/>
      <c r="P370" s="128"/>
      <c r="Q370" s="56"/>
    </row>
    <row r="371" spans="5:17">
      <c r="E371" s="88"/>
      <c r="F371" s="128"/>
      <c r="G371" s="56"/>
      <c r="J371" s="221"/>
      <c r="K371" s="221"/>
      <c r="L371" s="221"/>
      <c r="M371" s="221"/>
      <c r="N371" s="144"/>
      <c r="O371" s="88"/>
      <c r="P371" s="128"/>
      <c r="Q371" s="56"/>
    </row>
    <row r="372" spans="5:17">
      <c r="E372" s="88"/>
      <c r="F372" s="128"/>
      <c r="G372" s="56"/>
      <c r="J372" s="221"/>
      <c r="K372" s="221"/>
      <c r="L372" s="221"/>
      <c r="M372" s="221"/>
      <c r="N372" s="144"/>
      <c r="O372" s="88"/>
      <c r="P372" s="128"/>
      <c r="Q372" s="56"/>
    </row>
    <row r="373" spans="5:17">
      <c r="E373" s="88"/>
      <c r="F373" s="128"/>
      <c r="G373" s="56"/>
      <c r="J373" s="221"/>
      <c r="K373" s="221"/>
      <c r="L373" s="221"/>
      <c r="M373" s="221"/>
      <c r="N373" s="144"/>
      <c r="O373" s="88"/>
      <c r="P373" s="128"/>
      <c r="Q373" s="56"/>
    </row>
    <row r="374" spans="5:17">
      <c r="E374" s="88"/>
      <c r="F374" s="128"/>
      <c r="G374" s="56"/>
      <c r="J374" s="221"/>
      <c r="K374" s="221"/>
      <c r="L374" s="221"/>
      <c r="M374" s="221"/>
      <c r="N374" s="144"/>
      <c r="O374" s="88"/>
      <c r="P374" s="128"/>
      <c r="Q374" s="56"/>
    </row>
    <row r="375" spans="5:17">
      <c r="E375" s="88"/>
      <c r="F375" s="128"/>
      <c r="G375" s="56"/>
      <c r="J375" s="221"/>
      <c r="K375" s="221"/>
      <c r="L375" s="221"/>
      <c r="M375" s="221"/>
      <c r="N375" s="144"/>
      <c r="O375" s="88"/>
      <c r="P375" s="128"/>
      <c r="Q375" s="56"/>
    </row>
    <row r="376" spans="5:17">
      <c r="E376" s="88"/>
      <c r="F376" s="128"/>
      <c r="G376" s="56"/>
      <c r="J376" s="221"/>
      <c r="K376" s="221"/>
      <c r="L376" s="221"/>
      <c r="M376" s="221"/>
      <c r="N376" s="144"/>
      <c r="O376" s="88"/>
      <c r="P376" s="128"/>
      <c r="Q376" s="56"/>
    </row>
    <row r="377" spans="5:17">
      <c r="E377" s="88"/>
      <c r="F377" s="128"/>
      <c r="G377" s="56"/>
      <c r="J377" s="221"/>
      <c r="K377" s="221"/>
      <c r="L377" s="221"/>
      <c r="M377" s="221"/>
      <c r="N377" s="144"/>
      <c r="O377" s="88"/>
      <c r="P377" s="128"/>
      <c r="Q377" s="56"/>
    </row>
    <row r="378" spans="5:17">
      <c r="E378" s="88"/>
      <c r="F378" s="128"/>
      <c r="G378" s="56"/>
      <c r="J378" s="221"/>
      <c r="K378" s="221"/>
      <c r="L378" s="221"/>
      <c r="M378" s="221"/>
      <c r="N378" s="144"/>
      <c r="O378" s="88"/>
      <c r="P378" s="128"/>
      <c r="Q378" s="56"/>
    </row>
    <row r="379" spans="5:17">
      <c r="E379" s="88"/>
      <c r="F379" s="128"/>
      <c r="G379" s="56"/>
      <c r="J379" s="221"/>
      <c r="K379" s="221"/>
      <c r="L379" s="221"/>
      <c r="M379" s="221"/>
      <c r="N379" s="144"/>
      <c r="O379" s="88"/>
      <c r="P379" s="128"/>
      <c r="Q379" s="56"/>
    </row>
    <row r="380" spans="5:17">
      <c r="E380" s="88"/>
      <c r="F380" s="128"/>
      <c r="G380" s="56"/>
      <c r="J380" s="221"/>
      <c r="K380" s="221"/>
      <c r="L380" s="221"/>
      <c r="M380" s="221"/>
      <c r="N380" s="144"/>
      <c r="O380" s="88"/>
      <c r="P380" s="128"/>
      <c r="Q380" s="56"/>
    </row>
    <row r="381" spans="5:17">
      <c r="E381" s="88"/>
      <c r="F381" s="128"/>
      <c r="G381" s="56"/>
      <c r="J381" s="221"/>
      <c r="K381" s="221"/>
      <c r="L381" s="221"/>
      <c r="M381" s="221"/>
      <c r="N381" s="144"/>
      <c r="O381" s="88"/>
      <c r="P381" s="128"/>
      <c r="Q381" s="56"/>
    </row>
    <row r="382" spans="5:17">
      <c r="E382" s="88"/>
      <c r="F382" s="128"/>
      <c r="G382" s="56"/>
      <c r="J382" s="221"/>
      <c r="K382" s="221"/>
      <c r="L382" s="221"/>
      <c r="M382" s="221"/>
      <c r="N382" s="144"/>
      <c r="O382" s="88"/>
      <c r="P382" s="128"/>
      <c r="Q382" s="56"/>
    </row>
    <row r="383" spans="5:17">
      <c r="E383" s="88"/>
      <c r="F383" s="128"/>
      <c r="G383" s="56"/>
      <c r="J383" s="221"/>
      <c r="K383" s="221"/>
      <c r="L383" s="221"/>
      <c r="M383" s="221"/>
      <c r="N383" s="144"/>
      <c r="O383" s="88"/>
      <c r="P383" s="128"/>
      <c r="Q383" s="56"/>
    </row>
    <row r="384" spans="5:17">
      <c r="E384" s="88"/>
      <c r="F384" s="128"/>
      <c r="G384" s="56"/>
      <c r="J384" s="221"/>
      <c r="K384" s="221"/>
      <c r="L384" s="221"/>
      <c r="M384" s="221"/>
      <c r="N384" s="144"/>
      <c r="O384" s="88"/>
      <c r="P384" s="128"/>
      <c r="Q384" s="56"/>
    </row>
    <row r="385" spans="5:17">
      <c r="E385" s="88"/>
      <c r="F385" s="128"/>
      <c r="G385" s="56"/>
      <c r="J385" s="221"/>
      <c r="K385" s="221"/>
      <c r="L385" s="221"/>
      <c r="M385" s="221"/>
      <c r="N385" s="144"/>
      <c r="O385" s="88"/>
      <c r="P385" s="128"/>
      <c r="Q385" s="56"/>
    </row>
    <row r="386" spans="5:17">
      <c r="E386" s="88"/>
      <c r="F386" s="128"/>
      <c r="G386" s="56"/>
      <c r="J386" s="221"/>
      <c r="K386" s="221"/>
      <c r="L386" s="221"/>
      <c r="M386" s="221"/>
      <c r="N386" s="144"/>
      <c r="O386" s="88"/>
      <c r="P386" s="128"/>
      <c r="Q386" s="56"/>
    </row>
    <row r="387" spans="5:17">
      <c r="E387" s="88"/>
      <c r="F387" s="128"/>
      <c r="G387" s="56"/>
      <c r="J387" s="221"/>
      <c r="K387" s="221"/>
      <c r="L387" s="221"/>
      <c r="M387" s="221"/>
      <c r="N387" s="144"/>
      <c r="O387" s="88"/>
      <c r="P387" s="128"/>
      <c r="Q387" s="56"/>
    </row>
    <row r="388" spans="5:17">
      <c r="E388" s="88"/>
      <c r="F388" s="128"/>
      <c r="G388" s="56"/>
      <c r="J388" s="221"/>
      <c r="K388" s="221"/>
      <c r="L388" s="221"/>
      <c r="M388" s="221"/>
      <c r="N388" s="144"/>
      <c r="O388" s="88"/>
      <c r="P388" s="128"/>
      <c r="Q388" s="56"/>
    </row>
    <row r="389" spans="5:17">
      <c r="E389" s="88"/>
      <c r="F389" s="128"/>
      <c r="G389" s="56"/>
      <c r="J389" s="221"/>
      <c r="K389" s="221"/>
      <c r="L389" s="221"/>
      <c r="M389" s="221"/>
      <c r="N389" s="144"/>
      <c r="O389" s="88"/>
      <c r="P389" s="128"/>
      <c r="Q389" s="56"/>
    </row>
    <row r="390" spans="5:17">
      <c r="E390" s="88"/>
      <c r="F390" s="128"/>
      <c r="G390" s="56"/>
      <c r="J390" s="221"/>
      <c r="K390" s="221"/>
      <c r="L390" s="221"/>
      <c r="M390" s="221"/>
      <c r="N390" s="144"/>
      <c r="O390" s="88"/>
      <c r="P390" s="128"/>
      <c r="Q390" s="56"/>
    </row>
    <row r="391" spans="5:17">
      <c r="E391" s="88"/>
      <c r="F391" s="128"/>
      <c r="G391" s="56"/>
      <c r="J391" s="221"/>
      <c r="K391" s="221"/>
      <c r="L391" s="221"/>
      <c r="M391" s="221"/>
      <c r="N391" s="144"/>
      <c r="O391" s="88"/>
      <c r="P391" s="128"/>
      <c r="Q391" s="56"/>
    </row>
    <row r="392" spans="5:17">
      <c r="E392" s="88"/>
      <c r="F392" s="128"/>
      <c r="G392" s="56"/>
      <c r="J392" s="221"/>
      <c r="K392" s="221"/>
      <c r="L392" s="221"/>
      <c r="M392" s="221"/>
      <c r="N392" s="144"/>
      <c r="O392" s="88"/>
      <c r="P392" s="128"/>
      <c r="Q392" s="56"/>
    </row>
    <row r="393" spans="5:17">
      <c r="E393" s="88"/>
      <c r="F393" s="128"/>
      <c r="G393" s="56"/>
      <c r="J393" s="221"/>
      <c r="K393" s="221"/>
      <c r="L393" s="221"/>
      <c r="M393" s="221"/>
      <c r="N393" s="144"/>
      <c r="O393" s="88"/>
      <c r="P393" s="128"/>
      <c r="Q393" s="56"/>
    </row>
    <row r="394" spans="5:17">
      <c r="E394" s="88"/>
      <c r="F394" s="128"/>
      <c r="G394" s="56"/>
      <c r="J394" s="221"/>
      <c r="K394" s="221"/>
      <c r="L394" s="221"/>
      <c r="M394" s="221"/>
      <c r="N394" s="144"/>
      <c r="O394" s="88"/>
      <c r="P394" s="128"/>
      <c r="Q394" s="56"/>
    </row>
    <row r="395" spans="5:17">
      <c r="E395" s="88"/>
      <c r="F395" s="128"/>
      <c r="G395" s="56"/>
      <c r="J395" s="221"/>
      <c r="K395" s="221"/>
      <c r="L395" s="221"/>
      <c r="M395" s="221"/>
      <c r="N395" s="144"/>
      <c r="O395" s="88"/>
      <c r="P395" s="128"/>
      <c r="Q395" s="56"/>
    </row>
    <row r="396" spans="5:17">
      <c r="E396" s="88"/>
      <c r="F396" s="128"/>
      <c r="G396" s="56"/>
      <c r="J396" s="221"/>
      <c r="K396" s="221"/>
      <c r="L396" s="221"/>
      <c r="M396" s="221"/>
      <c r="N396" s="144"/>
      <c r="O396" s="88"/>
      <c r="P396" s="128"/>
      <c r="Q396" s="56"/>
    </row>
    <row r="397" spans="5:17">
      <c r="E397" s="88"/>
      <c r="F397" s="128"/>
      <c r="G397" s="56"/>
      <c r="J397" s="221"/>
      <c r="K397" s="221"/>
      <c r="L397" s="221"/>
      <c r="M397" s="221"/>
      <c r="N397" s="144"/>
      <c r="O397" s="88"/>
      <c r="P397" s="128"/>
      <c r="Q397" s="56"/>
    </row>
    <row r="398" spans="5:17">
      <c r="E398" s="88"/>
      <c r="F398" s="128"/>
      <c r="G398" s="56"/>
      <c r="J398" s="221"/>
      <c r="K398" s="221"/>
      <c r="L398" s="221"/>
      <c r="M398" s="221"/>
      <c r="N398" s="144"/>
      <c r="O398" s="88"/>
      <c r="P398" s="128"/>
      <c r="Q398" s="56"/>
    </row>
    <row r="399" spans="5:17">
      <c r="E399" s="88"/>
      <c r="F399" s="128"/>
      <c r="G399" s="56"/>
      <c r="J399" s="221"/>
      <c r="K399" s="221"/>
      <c r="L399" s="221"/>
      <c r="M399" s="221"/>
      <c r="N399" s="144"/>
      <c r="O399" s="88"/>
      <c r="P399" s="128"/>
      <c r="Q399" s="56"/>
    </row>
    <row r="400" spans="5:17">
      <c r="E400" s="88"/>
      <c r="F400" s="128"/>
      <c r="G400" s="56"/>
      <c r="J400" s="221"/>
      <c r="K400" s="221"/>
      <c r="L400" s="221"/>
      <c r="M400" s="221"/>
      <c r="N400" s="144"/>
      <c r="O400" s="88"/>
      <c r="P400" s="128"/>
      <c r="Q400" s="56"/>
    </row>
    <row r="401" spans="5:17">
      <c r="E401" s="88"/>
      <c r="F401" s="128"/>
      <c r="G401" s="56"/>
      <c r="J401" s="221"/>
      <c r="K401" s="221"/>
      <c r="L401" s="221"/>
      <c r="M401" s="221"/>
      <c r="N401" s="144"/>
      <c r="O401" s="88"/>
      <c r="P401" s="128"/>
      <c r="Q401" s="56"/>
    </row>
    <row r="402" spans="5:17">
      <c r="E402" s="88"/>
      <c r="F402" s="128"/>
      <c r="G402" s="56"/>
      <c r="J402" s="221"/>
      <c r="K402" s="221"/>
      <c r="L402" s="221"/>
      <c r="M402" s="221"/>
      <c r="N402" s="144"/>
      <c r="O402" s="88"/>
      <c r="P402" s="128"/>
      <c r="Q402" s="56"/>
    </row>
    <row r="403" spans="5:17">
      <c r="E403" s="88"/>
      <c r="F403" s="128"/>
      <c r="G403" s="56"/>
      <c r="J403" s="221"/>
      <c r="K403" s="221"/>
      <c r="L403" s="221"/>
      <c r="M403" s="221"/>
      <c r="N403" s="144"/>
      <c r="O403" s="88"/>
      <c r="P403" s="128"/>
      <c r="Q403" s="56"/>
    </row>
    <row r="404" spans="5:17">
      <c r="E404" s="88"/>
      <c r="F404" s="128"/>
      <c r="G404" s="56"/>
      <c r="J404" s="221"/>
      <c r="K404" s="221"/>
      <c r="L404" s="221"/>
      <c r="M404" s="221"/>
      <c r="N404" s="144"/>
      <c r="O404" s="88"/>
      <c r="P404" s="128"/>
      <c r="Q404" s="56"/>
    </row>
    <row r="405" spans="5:17">
      <c r="E405" s="88"/>
      <c r="F405" s="128"/>
      <c r="G405" s="56"/>
      <c r="J405" s="221"/>
      <c r="K405" s="221"/>
      <c r="L405" s="221"/>
      <c r="M405" s="221"/>
      <c r="N405" s="144"/>
      <c r="O405" s="88"/>
      <c r="P405" s="128"/>
      <c r="Q405" s="56"/>
    </row>
    <row r="406" spans="5:17">
      <c r="E406" s="88"/>
      <c r="F406" s="128"/>
      <c r="G406" s="56"/>
      <c r="J406" s="221"/>
      <c r="K406" s="221"/>
      <c r="L406" s="221"/>
      <c r="M406" s="221"/>
      <c r="N406" s="144"/>
      <c r="O406" s="88"/>
      <c r="P406" s="128"/>
      <c r="Q406" s="56"/>
    </row>
    <row r="407" spans="5:17">
      <c r="E407" s="88"/>
      <c r="F407" s="128"/>
      <c r="G407" s="56"/>
      <c r="J407" s="221"/>
      <c r="K407" s="221"/>
      <c r="L407" s="221"/>
      <c r="M407" s="221"/>
      <c r="N407" s="144"/>
      <c r="O407" s="88"/>
      <c r="P407" s="128"/>
      <c r="Q407" s="56"/>
    </row>
    <row r="408" spans="5:17">
      <c r="E408" s="88"/>
      <c r="F408" s="128"/>
      <c r="G408" s="56"/>
      <c r="J408" s="221"/>
      <c r="K408" s="221"/>
      <c r="L408" s="221"/>
      <c r="M408" s="221"/>
      <c r="N408" s="144"/>
      <c r="O408" s="88"/>
      <c r="P408" s="128"/>
      <c r="Q408" s="56"/>
    </row>
    <row r="409" spans="5:17">
      <c r="E409" s="88"/>
      <c r="F409" s="128"/>
      <c r="G409" s="56"/>
      <c r="J409" s="221"/>
      <c r="K409" s="221"/>
      <c r="L409" s="221"/>
      <c r="M409" s="221"/>
      <c r="N409" s="144"/>
      <c r="O409" s="88"/>
      <c r="P409" s="128"/>
      <c r="Q409" s="56"/>
    </row>
    <row r="410" spans="5:17">
      <c r="E410" s="88"/>
      <c r="F410" s="128"/>
      <c r="G410" s="56"/>
      <c r="J410" s="221"/>
      <c r="K410" s="221"/>
      <c r="L410" s="221"/>
      <c r="M410" s="221"/>
      <c r="N410" s="144"/>
      <c r="O410" s="88"/>
      <c r="P410" s="128"/>
      <c r="Q410" s="56"/>
    </row>
    <row r="411" spans="5:17">
      <c r="E411" s="88"/>
      <c r="F411" s="128"/>
      <c r="G411" s="56"/>
      <c r="J411" s="221"/>
      <c r="K411" s="221"/>
      <c r="L411" s="221"/>
      <c r="M411" s="221"/>
      <c r="N411" s="144"/>
      <c r="O411" s="88"/>
      <c r="P411" s="128"/>
      <c r="Q411" s="56"/>
    </row>
    <row r="412" spans="5:17">
      <c r="E412" s="88"/>
      <c r="F412" s="128"/>
      <c r="G412" s="56"/>
      <c r="J412" s="221"/>
      <c r="K412" s="221"/>
      <c r="L412" s="221"/>
      <c r="M412" s="221"/>
      <c r="N412" s="144"/>
      <c r="O412" s="88"/>
      <c r="P412" s="128"/>
      <c r="Q412" s="56"/>
    </row>
    <row r="413" spans="5:17">
      <c r="E413" s="88"/>
      <c r="F413" s="128"/>
      <c r="G413" s="56"/>
      <c r="J413" s="221"/>
      <c r="K413" s="221"/>
      <c r="L413" s="221"/>
      <c r="M413" s="221"/>
      <c r="N413" s="144"/>
      <c r="O413" s="88"/>
      <c r="P413" s="128"/>
      <c r="Q413" s="56"/>
    </row>
    <row r="414" spans="5:17">
      <c r="E414" s="88"/>
      <c r="F414" s="128"/>
      <c r="G414" s="56"/>
      <c r="J414" s="221"/>
      <c r="K414" s="221"/>
      <c r="L414" s="221"/>
      <c r="M414" s="221"/>
      <c r="N414" s="144"/>
      <c r="O414" s="88"/>
      <c r="P414" s="128"/>
      <c r="Q414" s="56"/>
    </row>
    <row r="415" spans="5:17">
      <c r="E415" s="88"/>
      <c r="F415" s="128"/>
      <c r="G415" s="56"/>
      <c r="J415" s="221"/>
      <c r="K415" s="221"/>
      <c r="L415" s="221"/>
      <c r="M415" s="221"/>
      <c r="N415" s="144"/>
      <c r="O415" s="88"/>
      <c r="P415" s="128"/>
      <c r="Q415" s="56"/>
    </row>
    <row r="416" spans="5:17">
      <c r="E416" s="88"/>
      <c r="F416" s="128"/>
      <c r="G416" s="56"/>
      <c r="J416" s="221"/>
      <c r="K416" s="221"/>
      <c r="L416" s="221"/>
      <c r="M416" s="221"/>
      <c r="N416" s="144"/>
      <c r="O416" s="88"/>
      <c r="P416" s="128"/>
      <c r="Q416" s="56"/>
    </row>
    <row r="417" spans="5:17">
      <c r="E417" s="88"/>
      <c r="F417" s="128"/>
      <c r="G417" s="56"/>
      <c r="J417" s="221"/>
      <c r="K417" s="221"/>
      <c r="L417" s="221"/>
      <c r="M417" s="221"/>
      <c r="N417" s="144"/>
      <c r="O417" s="88"/>
      <c r="P417" s="128"/>
      <c r="Q417" s="56"/>
    </row>
    <row r="418" spans="5:17">
      <c r="E418" s="88"/>
      <c r="F418" s="128"/>
      <c r="G418" s="56"/>
      <c r="J418" s="221"/>
      <c r="K418" s="221"/>
      <c r="L418" s="221"/>
      <c r="M418" s="221"/>
      <c r="N418" s="144"/>
      <c r="O418" s="88"/>
      <c r="P418" s="128"/>
      <c r="Q418" s="56"/>
    </row>
    <row r="419" spans="5:17">
      <c r="E419" s="88"/>
      <c r="F419" s="128"/>
      <c r="G419" s="56"/>
      <c r="J419" s="221"/>
      <c r="K419" s="221"/>
      <c r="L419" s="221"/>
      <c r="M419" s="221"/>
      <c r="N419" s="144"/>
      <c r="O419" s="88"/>
      <c r="P419" s="128"/>
      <c r="Q419" s="56"/>
    </row>
    <row r="420" spans="5:17">
      <c r="E420" s="88"/>
      <c r="F420" s="128"/>
      <c r="G420" s="56"/>
      <c r="J420" s="221"/>
      <c r="K420" s="221"/>
      <c r="L420" s="221"/>
      <c r="M420" s="221"/>
      <c r="N420" s="144"/>
      <c r="O420" s="88"/>
      <c r="P420" s="128"/>
      <c r="Q420" s="56"/>
    </row>
    <row r="421" spans="5:17">
      <c r="E421" s="88"/>
      <c r="F421" s="128"/>
      <c r="G421" s="56"/>
      <c r="J421" s="221"/>
      <c r="K421" s="221"/>
      <c r="L421" s="221"/>
      <c r="M421" s="221"/>
      <c r="N421" s="144"/>
      <c r="O421" s="88"/>
      <c r="P421" s="128"/>
      <c r="Q421" s="56"/>
    </row>
    <row r="422" spans="5:17">
      <c r="E422" s="88"/>
      <c r="F422" s="128"/>
      <c r="G422" s="56"/>
      <c r="J422" s="221"/>
      <c r="K422" s="221"/>
      <c r="L422" s="221"/>
      <c r="M422" s="221"/>
      <c r="N422" s="144"/>
      <c r="O422" s="88"/>
      <c r="P422" s="128"/>
      <c r="Q422" s="56"/>
    </row>
    <row r="423" spans="5:17">
      <c r="E423" s="88"/>
      <c r="F423" s="128"/>
      <c r="G423" s="56"/>
      <c r="J423" s="221"/>
      <c r="K423" s="221"/>
      <c r="L423" s="221"/>
      <c r="M423" s="221"/>
      <c r="N423" s="144"/>
      <c r="O423" s="88"/>
      <c r="P423" s="128"/>
      <c r="Q423" s="56"/>
    </row>
    <row r="424" spans="5:17">
      <c r="E424" s="88"/>
      <c r="F424" s="128"/>
      <c r="G424" s="56"/>
      <c r="J424" s="221"/>
      <c r="K424" s="221"/>
      <c r="L424" s="221"/>
      <c r="M424" s="221"/>
      <c r="N424" s="144"/>
      <c r="O424" s="88"/>
      <c r="P424" s="128"/>
      <c r="Q424" s="56"/>
    </row>
    <row r="425" spans="5:17">
      <c r="E425" s="88"/>
      <c r="F425" s="128"/>
      <c r="G425" s="56"/>
      <c r="J425" s="221"/>
      <c r="K425" s="221"/>
      <c r="L425" s="221"/>
      <c r="M425" s="221"/>
      <c r="N425" s="144"/>
      <c r="O425" s="88"/>
      <c r="P425" s="128"/>
      <c r="Q425" s="56"/>
    </row>
    <row r="426" spans="5:17">
      <c r="E426" s="88"/>
      <c r="F426" s="128"/>
      <c r="G426" s="56"/>
      <c r="J426" s="221"/>
      <c r="K426" s="221"/>
      <c r="L426" s="221"/>
      <c r="M426" s="221"/>
      <c r="N426" s="144"/>
      <c r="O426" s="88"/>
      <c r="P426" s="128"/>
      <c r="Q426" s="56"/>
    </row>
    <row r="427" spans="5:17">
      <c r="E427" s="88"/>
      <c r="F427" s="128"/>
      <c r="G427" s="56"/>
      <c r="J427" s="221"/>
      <c r="K427" s="221"/>
      <c r="L427" s="221"/>
      <c r="M427" s="221"/>
      <c r="N427" s="144"/>
      <c r="O427" s="88"/>
      <c r="P427" s="128"/>
      <c r="Q427" s="56"/>
    </row>
    <row r="428" spans="5:17">
      <c r="E428" s="88"/>
      <c r="F428" s="128"/>
      <c r="G428" s="56"/>
      <c r="J428" s="221"/>
      <c r="K428" s="221"/>
      <c r="L428" s="221"/>
      <c r="M428" s="221"/>
      <c r="N428" s="144"/>
      <c r="O428" s="88"/>
      <c r="P428" s="128"/>
      <c r="Q428" s="56"/>
    </row>
    <row r="429" spans="5:17">
      <c r="E429" s="88"/>
      <c r="F429" s="128"/>
      <c r="G429" s="56"/>
      <c r="J429" s="221"/>
      <c r="K429" s="221"/>
      <c r="L429" s="221"/>
      <c r="M429" s="221"/>
      <c r="N429" s="144"/>
      <c r="O429" s="88"/>
      <c r="P429" s="128"/>
      <c r="Q429" s="56"/>
    </row>
    <row r="430" spans="5:17">
      <c r="E430" s="88"/>
      <c r="F430" s="128"/>
      <c r="G430" s="56"/>
      <c r="J430" s="221"/>
      <c r="K430" s="221"/>
      <c r="L430" s="221"/>
      <c r="M430" s="221"/>
      <c r="N430" s="144"/>
      <c r="O430" s="88"/>
      <c r="P430" s="128"/>
      <c r="Q430" s="56"/>
    </row>
    <row r="431" spans="5:17">
      <c r="E431" s="88"/>
      <c r="F431" s="128"/>
      <c r="G431" s="56"/>
      <c r="J431" s="221"/>
      <c r="K431" s="221"/>
      <c r="L431" s="221"/>
      <c r="M431" s="221"/>
      <c r="N431" s="144"/>
      <c r="O431" s="88"/>
      <c r="P431" s="128"/>
      <c r="Q431" s="56"/>
    </row>
    <row r="432" spans="5:17">
      <c r="E432" s="88"/>
      <c r="F432" s="128"/>
      <c r="G432" s="56"/>
      <c r="J432" s="221"/>
      <c r="K432" s="221"/>
      <c r="L432" s="221"/>
      <c r="M432" s="221"/>
      <c r="N432" s="144"/>
      <c r="O432" s="88"/>
      <c r="P432" s="128"/>
      <c r="Q432" s="56"/>
    </row>
    <row r="433" spans="5:17">
      <c r="E433" s="88"/>
      <c r="F433" s="128"/>
      <c r="G433" s="56"/>
      <c r="J433" s="221"/>
      <c r="K433" s="221"/>
      <c r="L433" s="221"/>
      <c r="M433" s="221"/>
      <c r="N433" s="144"/>
      <c r="O433" s="88"/>
      <c r="P433" s="128"/>
      <c r="Q433" s="56"/>
    </row>
    <row r="434" spans="5:17">
      <c r="E434" s="88"/>
      <c r="F434" s="128"/>
      <c r="G434" s="56"/>
      <c r="J434" s="221"/>
      <c r="K434" s="221"/>
      <c r="L434" s="221"/>
      <c r="M434" s="221"/>
      <c r="N434" s="144"/>
      <c r="O434" s="88"/>
      <c r="P434" s="128"/>
      <c r="Q434" s="56"/>
    </row>
    <row r="435" spans="5:17">
      <c r="E435" s="88"/>
      <c r="F435" s="128"/>
      <c r="G435" s="56"/>
      <c r="J435" s="221"/>
      <c r="K435" s="221"/>
      <c r="L435" s="221"/>
      <c r="M435" s="221"/>
      <c r="N435" s="144"/>
      <c r="O435" s="88"/>
      <c r="P435" s="128"/>
      <c r="Q435" s="56"/>
    </row>
    <row r="436" spans="5:17">
      <c r="E436" s="88"/>
      <c r="F436" s="128"/>
      <c r="G436" s="56"/>
      <c r="J436" s="221"/>
      <c r="K436" s="221"/>
      <c r="L436" s="221"/>
      <c r="M436" s="221"/>
      <c r="N436" s="144"/>
      <c r="O436" s="88"/>
      <c r="P436" s="128"/>
      <c r="Q436" s="56"/>
    </row>
    <row r="437" spans="5:17">
      <c r="E437" s="88"/>
      <c r="F437" s="128"/>
      <c r="G437" s="56"/>
      <c r="J437" s="221"/>
      <c r="K437" s="221"/>
      <c r="L437" s="221"/>
      <c r="M437" s="221"/>
      <c r="N437" s="144"/>
      <c r="O437" s="88"/>
      <c r="P437" s="128"/>
      <c r="Q437" s="56"/>
    </row>
    <row r="438" spans="5:17">
      <c r="E438" s="88"/>
      <c r="F438" s="128"/>
      <c r="G438" s="56"/>
      <c r="J438" s="221"/>
      <c r="K438" s="221"/>
      <c r="L438" s="221"/>
      <c r="M438" s="221"/>
      <c r="N438" s="144"/>
      <c r="O438" s="88"/>
      <c r="P438" s="128"/>
      <c r="Q438" s="56"/>
    </row>
    <row r="439" spans="5:17">
      <c r="E439" s="88"/>
      <c r="F439" s="128"/>
      <c r="G439" s="56"/>
      <c r="J439" s="221"/>
      <c r="K439" s="221"/>
      <c r="L439" s="221"/>
      <c r="M439" s="221"/>
      <c r="N439" s="144"/>
      <c r="O439" s="88"/>
      <c r="P439" s="128"/>
      <c r="Q439" s="56"/>
    </row>
    <row r="440" spans="5:17">
      <c r="E440" s="88"/>
      <c r="F440" s="128"/>
      <c r="G440" s="56"/>
      <c r="J440" s="221"/>
      <c r="K440" s="221"/>
      <c r="L440" s="221"/>
      <c r="M440" s="221"/>
      <c r="N440" s="144"/>
      <c r="O440" s="88"/>
      <c r="P440" s="128"/>
      <c r="Q440" s="56"/>
    </row>
    <row r="441" spans="5:17">
      <c r="E441" s="88"/>
      <c r="F441" s="128"/>
      <c r="G441" s="56"/>
      <c r="J441" s="221"/>
      <c r="K441" s="221"/>
      <c r="L441" s="221"/>
      <c r="M441" s="221"/>
      <c r="N441" s="144"/>
      <c r="O441" s="88"/>
      <c r="P441" s="128"/>
      <c r="Q441" s="56"/>
    </row>
    <row r="442" spans="5:17">
      <c r="E442" s="88"/>
      <c r="F442" s="128"/>
      <c r="G442" s="56"/>
      <c r="J442" s="221"/>
      <c r="K442" s="221"/>
      <c r="L442" s="221"/>
      <c r="M442" s="221"/>
      <c r="N442" s="144"/>
      <c r="O442" s="88"/>
      <c r="P442" s="128"/>
      <c r="Q442" s="56"/>
    </row>
    <row r="443" spans="5:17">
      <c r="E443" s="88"/>
      <c r="F443" s="128"/>
      <c r="G443" s="56"/>
      <c r="J443" s="221"/>
      <c r="K443" s="221"/>
      <c r="L443" s="221"/>
      <c r="M443" s="221"/>
      <c r="N443" s="144"/>
      <c r="O443" s="88"/>
      <c r="P443" s="128"/>
      <c r="Q443" s="56"/>
    </row>
    <row r="444" spans="5:17">
      <c r="E444" s="88"/>
      <c r="F444" s="128"/>
      <c r="G444" s="56"/>
      <c r="J444" s="221"/>
      <c r="K444" s="221"/>
      <c r="L444" s="221"/>
      <c r="M444" s="221"/>
      <c r="N444" s="144"/>
      <c r="O444" s="88"/>
      <c r="P444" s="128"/>
      <c r="Q444" s="56"/>
    </row>
    <row r="445" spans="5:17">
      <c r="E445" s="88"/>
      <c r="F445" s="128"/>
      <c r="G445" s="56"/>
      <c r="J445" s="221"/>
      <c r="K445" s="221"/>
      <c r="L445" s="221"/>
      <c r="M445" s="221"/>
      <c r="N445" s="144"/>
      <c r="O445" s="88"/>
      <c r="P445" s="128"/>
      <c r="Q445" s="56"/>
    </row>
    <row r="446" spans="5:17">
      <c r="E446" s="88"/>
      <c r="F446" s="128"/>
      <c r="G446" s="56"/>
      <c r="J446" s="221"/>
      <c r="K446" s="221"/>
      <c r="L446" s="221"/>
      <c r="M446" s="221"/>
      <c r="N446" s="144"/>
      <c r="O446" s="88"/>
      <c r="P446" s="128"/>
      <c r="Q446" s="56"/>
    </row>
    <row r="447" spans="5:17">
      <c r="E447" s="88"/>
      <c r="F447" s="128"/>
      <c r="G447" s="56"/>
      <c r="J447" s="221"/>
      <c r="K447" s="221"/>
      <c r="L447" s="221"/>
      <c r="M447" s="221"/>
      <c r="N447" s="144"/>
      <c r="O447" s="88"/>
      <c r="P447" s="128"/>
      <c r="Q447" s="56"/>
    </row>
    <row r="448" spans="5:17">
      <c r="E448" s="88"/>
      <c r="F448" s="128"/>
      <c r="G448" s="56"/>
      <c r="J448" s="221"/>
      <c r="K448" s="221"/>
      <c r="L448" s="221"/>
      <c r="M448" s="221"/>
      <c r="N448" s="144"/>
      <c r="O448" s="88"/>
      <c r="P448" s="128"/>
      <c r="Q448" s="56"/>
    </row>
    <row r="449" spans="5:17">
      <c r="E449" s="88"/>
      <c r="F449" s="128"/>
      <c r="G449" s="56"/>
      <c r="J449" s="221"/>
      <c r="K449" s="221"/>
      <c r="L449" s="221"/>
      <c r="M449" s="221"/>
      <c r="N449" s="144"/>
      <c r="O449" s="88"/>
      <c r="P449" s="128"/>
      <c r="Q449" s="56"/>
    </row>
    <row r="450" spans="5:17">
      <c r="E450" s="88"/>
      <c r="F450" s="128"/>
      <c r="G450" s="56"/>
      <c r="J450" s="221"/>
      <c r="K450" s="221"/>
      <c r="L450" s="221"/>
      <c r="M450" s="221"/>
      <c r="N450" s="144"/>
      <c r="O450" s="88"/>
      <c r="P450" s="128"/>
      <c r="Q450" s="56"/>
    </row>
    <row r="451" spans="5:17">
      <c r="E451" s="88"/>
      <c r="F451" s="128"/>
      <c r="G451" s="56"/>
      <c r="J451" s="221"/>
      <c r="K451" s="221"/>
      <c r="L451" s="221"/>
      <c r="M451" s="221"/>
      <c r="N451" s="144"/>
      <c r="O451" s="88"/>
      <c r="P451" s="128"/>
      <c r="Q451" s="56"/>
    </row>
    <row r="452" spans="5:17">
      <c r="E452" s="88"/>
      <c r="F452" s="128"/>
      <c r="G452" s="56"/>
      <c r="J452" s="221"/>
      <c r="K452" s="221"/>
      <c r="L452" s="221"/>
      <c r="M452" s="221"/>
      <c r="N452" s="144"/>
      <c r="O452" s="88"/>
      <c r="P452" s="128"/>
      <c r="Q452" s="56"/>
    </row>
    <row r="453" spans="5:17">
      <c r="E453" s="88"/>
      <c r="F453" s="128"/>
      <c r="G453" s="56"/>
      <c r="J453" s="221"/>
      <c r="K453" s="221"/>
      <c r="L453" s="221"/>
      <c r="M453" s="221"/>
      <c r="N453" s="144"/>
      <c r="O453" s="88"/>
      <c r="P453" s="128"/>
      <c r="Q453" s="56"/>
    </row>
    <row r="454" spans="5:17">
      <c r="E454" s="88"/>
      <c r="F454" s="128"/>
      <c r="G454" s="56"/>
      <c r="J454" s="221"/>
      <c r="K454" s="221"/>
      <c r="L454" s="221"/>
      <c r="M454" s="221"/>
      <c r="N454" s="144"/>
      <c r="O454" s="88"/>
      <c r="P454" s="128"/>
      <c r="Q454" s="56"/>
    </row>
    <row r="455" spans="5:17">
      <c r="E455" s="88"/>
      <c r="F455" s="128"/>
      <c r="G455" s="56"/>
      <c r="J455" s="221"/>
      <c r="K455" s="221"/>
      <c r="L455" s="221"/>
      <c r="M455" s="221"/>
      <c r="N455" s="144"/>
      <c r="O455" s="88"/>
      <c r="P455" s="128"/>
      <c r="Q455" s="56"/>
    </row>
    <row r="456" spans="5:17">
      <c r="E456" s="88"/>
      <c r="F456" s="128"/>
      <c r="G456" s="56"/>
      <c r="J456" s="221"/>
      <c r="K456" s="221"/>
      <c r="L456" s="221"/>
      <c r="M456" s="221"/>
      <c r="N456" s="144"/>
      <c r="O456" s="88"/>
      <c r="P456" s="128"/>
      <c r="Q456" s="56"/>
    </row>
    <row r="457" spans="5:17">
      <c r="E457" s="88"/>
      <c r="F457" s="128"/>
      <c r="G457" s="56"/>
      <c r="J457" s="221"/>
      <c r="K457" s="221"/>
      <c r="L457" s="221"/>
      <c r="M457" s="221"/>
      <c r="N457" s="144"/>
      <c r="O457" s="88"/>
      <c r="P457" s="128"/>
      <c r="Q457" s="56"/>
    </row>
    <row r="458" spans="5:17">
      <c r="E458" s="88"/>
      <c r="F458" s="128"/>
      <c r="G458" s="56"/>
      <c r="J458" s="221"/>
      <c r="K458" s="221"/>
      <c r="L458" s="221"/>
      <c r="M458" s="221"/>
      <c r="N458" s="144"/>
      <c r="O458" s="88"/>
      <c r="P458" s="128"/>
      <c r="Q458" s="56"/>
    </row>
    <row r="459" spans="5:17">
      <c r="E459" s="88"/>
      <c r="F459" s="128"/>
      <c r="G459" s="56"/>
      <c r="J459" s="221"/>
      <c r="K459" s="221"/>
      <c r="L459" s="221"/>
      <c r="M459" s="221"/>
      <c r="N459" s="144"/>
      <c r="O459" s="88"/>
      <c r="P459" s="128"/>
      <c r="Q459" s="56"/>
    </row>
    <row r="460" spans="5:17">
      <c r="E460" s="88"/>
      <c r="F460" s="128"/>
      <c r="G460" s="56"/>
      <c r="J460" s="221"/>
      <c r="K460" s="221"/>
      <c r="L460" s="221"/>
      <c r="M460" s="221"/>
      <c r="N460" s="144"/>
      <c r="O460" s="88"/>
      <c r="P460" s="128"/>
      <c r="Q460" s="56"/>
    </row>
    <row r="461" spans="5:17">
      <c r="E461" s="88"/>
      <c r="F461" s="128"/>
      <c r="G461" s="56"/>
      <c r="J461" s="221"/>
      <c r="K461" s="221"/>
      <c r="L461" s="221"/>
      <c r="M461" s="221"/>
      <c r="N461" s="144"/>
      <c r="O461" s="88"/>
      <c r="P461" s="128"/>
      <c r="Q461" s="56"/>
    </row>
    <row r="462" spans="5:17">
      <c r="E462" s="88"/>
      <c r="F462" s="128"/>
      <c r="G462" s="56"/>
      <c r="J462" s="221"/>
      <c r="K462" s="221"/>
      <c r="L462" s="221"/>
      <c r="M462" s="221"/>
      <c r="N462" s="144"/>
      <c r="O462" s="88"/>
      <c r="P462" s="128"/>
      <c r="Q462" s="56"/>
    </row>
    <row r="463" spans="5:17">
      <c r="E463" s="88"/>
      <c r="F463" s="128"/>
      <c r="G463" s="56"/>
      <c r="J463" s="221"/>
      <c r="K463" s="221"/>
      <c r="L463" s="221"/>
      <c r="M463" s="221"/>
      <c r="N463" s="144"/>
      <c r="O463" s="88"/>
      <c r="P463" s="128"/>
      <c r="Q463" s="56"/>
    </row>
    <row r="464" spans="5:17">
      <c r="E464" s="88"/>
      <c r="F464" s="128"/>
      <c r="G464" s="56"/>
      <c r="J464" s="221"/>
      <c r="K464" s="221"/>
      <c r="L464" s="221"/>
      <c r="M464" s="221"/>
      <c r="N464" s="144"/>
      <c r="O464" s="88"/>
      <c r="P464" s="128"/>
      <c r="Q464" s="56"/>
    </row>
    <row r="465" spans="5:17">
      <c r="E465" s="88"/>
      <c r="F465" s="128"/>
      <c r="G465" s="56"/>
      <c r="J465" s="221"/>
      <c r="K465" s="221"/>
      <c r="L465" s="221"/>
      <c r="M465" s="221"/>
      <c r="N465" s="144"/>
      <c r="O465" s="88"/>
      <c r="P465" s="128"/>
      <c r="Q465" s="56"/>
    </row>
    <row r="466" spans="5:17">
      <c r="E466" s="88"/>
      <c r="F466" s="128"/>
      <c r="G466" s="56"/>
      <c r="J466" s="221"/>
      <c r="K466" s="221"/>
      <c r="L466" s="221"/>
      <c r="M466" s="221"/>
      <c r="N466" s="144"/>
      <c r="O466" s="88"/>
      <c r="P466" s="128"/>
      <c r="Q466" s="56"/>
    </row>
    <row r="467" spans="5:17">
      <c r="E467" s="88"/>
      <c r="F467" s="128"/>
      <c r="G467" s="56"/>
      <c r="J467" s="221"/>
      <c r="K467" s="221"/>
      <c r="L467" s="221"/>
      <c r="M467" s="221"/>
      <c r="N467" s="144"/>
      <c r="O467" s="88"/>
      <c r="P467" s="128"/>
      <c r="Q467" s="56"/>
    </row>
    <row r="468" spans="5:17">
      <c r="E468" s="88"/>
      <c r="F468" s="128"/>
      <c r="G468" s="56"/>
      <c r="J468" s="221"/>
      <c r="K468" s="221"/>
      <c r="L468" s="221"/>
      <c r="M468" s="221"/>
      <c r="N468" s="144"/>
      <c r="O468" s="88"/>
      <c r="P468" s="128"/>
      <c r="Q468" s="56"/>
    </row>
    <row r="469" spans="5:17">
      <c r="E469" s="88"/>
      <c r="F469" s="128"/>
      <c r="G469" s="56"/>
      <c r="J469" s="221"/>
      <c r="K469" s="221"/>
      <c r="L469" s="221"/>
      <c r="M469" s="221"/>
      <c r="N469" s="144"/>
      <c r="O469" s="88"/>
      <c r="P469" s="128"/>
      <c r="Q469" s="56"/>
    </row>
    <row r="470" spans="5:17">
      <c r="E470" s="88"/>
      <c r="F470" s="128"/>
      <c r="G470" s="56"/>
      <c r="J470" s="221"/>
      <c r="K470" s="221"/>
      <c r="L470" s="221"/>
      <c r="M470" s="221"/>
      <c r="N470" s="144"/>
      <c r="O470" s="88"/>
      <c r="P470" s="128"/>
      <c r="Q470" s="56"/>
    </row>
    <row r="471" spans="5:17">
      <c r="E471" s="88"/>
      <c r="F471" s="128"/>
      <c r="G471" s="56"/>
      <c r="J471" s="221"/>
      <c r="K471" s="221"/>
      <c r="L471" s="221"/>
      <c r="M471" s="221"/>
      <c r="N471" s="144"/>
      <c r="O471" s="88"/>
      <c r="P471" s="128"/>
      <c r="Q471" s="56"/>
    </row>
    <row r="472" spans="5:17">
      <c r="E472" s="88"/>
      <c r="F472" s="128"/>
      <c r="G472" s="56"/>
      <c r="J472" s="221"/>
      <c r="K472" s="221"/>
      <c r="L472" s="221"/>
      <c r="M472" s="221"/>
      <c r="N472" s="144"/>
      <c r="O472" s="88"/>
      <c r="P472" s="128"/>
      <c r="Q472" s="56"/>
    </row>
    <row r="473" spans="5:17">
      <c r="E473" s="88"/>
      <c r="F473" s="128"/>
      <c r="G473" s="56"/>
      <c r="J473" s="221"/>
      <c r="K473" s="221"/>
      <c r="L473" s="221"/>
      <c r="M473" s="221"/>
      <c r="N473" s="144"/>
      <c r="O473" s="88"/>
      <c r="P473" s="128"/>
      <c r="Q473" s="56"/>
    </row>
    <row r="474" spans="5:17">
      <c r="E474" s="88"/>
      <c r="F474" s="128"/>
      <c r="G474" s="56"/>
      <c r="J474" s="221"/>
      <c r="K474" s="221"/>
      <c r="L474" s="221"/>
      <c r="M474" s="221"/>
      <c r="N474" s="144"/>
      <c r="O474" s="88"/>
      <c r="P474" s="128"/>
      <c r="Q474" s="56"/>
    </row>
    <row r="475" spans="5:17">
      <c r="E475" s="88"/>
      <c r="F475" s="128"/>
      <c r="G475" s="56"/>
      <c r="J475" s="221"/>
      <c r="K475" s="221"/>
      <c r="L475" s="221"/>
      <c r="M475" s="221"/>
      <c r="N475" s="144"/>
      <c r="O475" s="88"/>
      <c r="P475" s="128"/>
      <c r="Q475" s="56"/>
    </row>
    <row r="476" spans="5:17">
      <c r="E476" s="88"/>
      <c r="F476" s="128"/>
      <c r="G476" s="56"/>
      <c r="J476" s="221"/>
      <c r="K476" s="221"/>
      <c r="L476" s="221"/>
      <c r="M476" s="221"/>
      <c r="N476" s="144"/>
      <c r="O476" s="88"/>
      <c r="P476" s="128"/>
      <c r="Q476" s="56"/>
    </row>
    <row r="477" spans="5:17">
      <c r="E477" s="88"/>
      <c r="F477" s="128"/>
      <c r="G477" s="56"/>
      <c r="J477" s="221"/>
      <c r="K477" s="221"/>
      <c r="L477" s="221"/>
      <c r="M477" s="221"/>
      <c r="N477" s="144"/>
      <c r="O477" s="88"/>
      <c r="P477" s="128"/>
      <c r="Q477" s="56"/>
    </row>
    <row r="478" spans="5:17">
      <c r="E478" s="88"/>
      <c r="F478" s="128"/>
      <c r="G478" s="56"/>
      <c r="J478" s="221"/>
      <c r="K478" s="221"/>
      <c r="L478" s="221"/>
      <c r="M478" s="221"/>
      <c r="N478" s="144"/>
      <c r="O478" s="88"/>
      <c r="P478" s="128"/>
      <c r="Q478" s="56"/>
    </row>
    <row r="479" spans="5:17">
      <c r="E479" s="88"/>
      <c r="F479" s="128"/>
      <c r="G479" s="56"/>
      <c r="J479" s="221"/>
      <c r="K479" s="221"/>
      <c r="L479" s="221"/>
      <c r="M479" s="221"/>
      <c r="N479" s="144"/>
      <c r="O479" s="88"/>
      <c r="P479" s="128"/>
      <c r="Q479" s="56"/>
    </row>
    <row r="480" spans="5:17">
      <c r="E480" s="88"/>
      <c r="F480" s="128"/>
      <c r="G480" s="56"/>
      <c r="J480" s="221"/>
      <c r="K480" s="221"/>
      <c r="L480" s="221"/>
      <c r="M480" s="221"/>
      <c r="N480" s="144"/>
      <c r="O480" s="88"/>
      <c r="P480" s="128"/>
      <c r="Q480" s="56"/>
    </row>
    <row r="481" spans="5:17">
      <c r="E481" s="88"/>
      <c r="F481" s="128"/>
      <c r="G481" s="56"/>
      <c r="J481" s="221"/>
      <c r="K481" s="221"/>
      <c r="L481" s="221"/>
      <c r="M481" s="221"/>
      <c r="N481" s="144"/>
      <c r="O481" s="88"/>
      <c r="P481" s="128"/>
      <c r="Q481" s="56"/>
    </row>
    <row r="482" spans="5:17">
      <c r="E482" s="88"/>
      <c r="F482" s="128"/>
      <c r="G482" s="56"/>
      <c r="J482" s="221"/>
      <c r="K482" s="221"/>
      <c r="L482" s="221"/>
      <c r="M482" s="221"/>
      <c r="N482" s="144"/>
      <c r="O482" s="88"/>
      <c r="P482" s="128"/>
      <c r="Q482" s="56"/>
    </row>
    <row r="483" spans="5:17">
      <c r="E483" s="88"/>
      <c r="F483" s="128"/>
      <c r="G483" s="56"/>
      <c r="J483" s="221"/>
      <c r="K483" s="221"/>
      <c r="L483" s="221"/>
      <c r="M483" s="221"/>
      <c r="N483" s="144"/>
      <c r="O483" s="88"/>
      <c r="P483" s="128"/>
      <c r="Q483" s="56"/>
    </row>
    <row r="484" spans="5:17">
      <c r="E484" s="88"/>
      <c r="F484" s="128"/>
      <c r="G484" s="56"/>
      <c r="J484" s="221"/>
      <c r="K484" s="221"/>
      <c r="L484" s="221"/>
      <c r="M484" s="221"/>
      <c r="N484" s="144"/>
      <c r="O484" s="88"/>
      <c r="P484" s="128"/>
      <c r="Q484" s="56"/>
    </row>
    <row r="485" spans="5:17">
      <c r="E485" s="88"/>
      <c r="F485" s="128"/>
      <c r="G485" s="56"/>
      <c r="J485" s="221"/>
      <c r="K485" s="221"/>
      <c r="L485" s="221"/>
      <c r="M485" s="221"/>
      <c r="N485" s="144"/>
      <c r="O485" s="88"/>
      <c r="P485" s="128"/>
      <c r="Q485" s="56"/>
    </row>
    <row r="486" spans="5:17">
      <c r="E486" s="88"/>
      <c r="F486" s="128"/>
      <c r="G486" s="56"/>
      <c r="J486" s="221"/>
      <c r="K486" s="221"/>
      <c r="L486" s="221"/>
      <c r="M486" s="221"/>
      <c r="N486" s="144"/>
      <c r="O486" s="88"/>
      <c r="P486" s="128"/>
      <c r="Q486" s="56"/>
    </row>
    <row r="487" spans="5:17">
      <c r="E487" s="88"/>
      <c r="F487" s="128"/>
      <c r="G487" s="56"/>
      <c r="J487" s="221"/>
      <c r="K487" s="221"/>
      <c r="L487" s="221"/>
      <c r="M487" s="221"/>
      <c r="N487" s="144"/>
      <c r="O487" s="88"/>
      <c r="P487" s="128"/>
      <c r="Q487" s="56"/>
    </row>
    <row r="488" spans="5:17">
      <c r="E488" s="88"/>
      <c r="F488" s="128"/>
      <c r="G488" s="56"/>
      <c r="J488" s="221"/>
      <c r="K488" s="221"/>
      <c r="L488" s="221"/>
      <c r="M488" s="221"/>
      <c r="N488" s="144"/>
      <c r="O488" s="88"/>
      <c r="P488" s="128"/>
      <c r="Q488" s="56"/>
    </row>
    <row r="489" spans="5:17">
      <c r="E489" s="88"/>
      <c r="F489" s="128"/>
      <c r="G489" s="56"/>
      <c r="J489" s="221"/>
      <c r="K489" s="221"/>
      <c r="L489" s="221"/>
      <c r="M489" s="221"/>
      <c r="N489" s="144"/>
      <c r="O489" s="88"/>
      <c r="P489" s="128"/>
      <c r="Q489" s="56"/>
    </row>
    <row r="490" spans="5:17">
      <c r="E490" s="88"/>
      <c r="F490" s="128"/>
      <c r="G490" s="56"/>
      <c r="J490" s="221"/>
      <c r="K490" s="221"/>
      <c r="L490" s="221"/>
      <c r="M490" s="221"/>
      <c r="N490" s="144"/>
      <c r="O490" s="88"/>
      <c r="P490" s="128"/>
      <c r="Q490" s="56"/>
    </row>
    <row r="491" spans="5:17">
      <c r="E491" s="88"/>
      <c r="F491" s="128"/>
      <c r="G491" s="56"/>
      <c r="J491" s="221"/>
      <c r="K491" s="221"/>
      <c r="L491" s="221"/>
      <c r="M491" s="221"/>
      <c r="N491" s="144"/>
      <c r="O491" s="88"/>
      <c r="P491" s="128"/>
      <c r="Q491" s="56"/>
    </row>
    <row r="492" spans="5:17">
      <c r="E492" s="88"/>
      <c r="F492" s="128"/>
      <c r="G492" s="56"/>
      <c r="J492" s="221"/>
      <c r="K492" s="221"/>
      <c r="L492" s="221"/>
      <c r="M492" s="221"/>
      <c r="N492" s="144"/>
      <c r="O492" s="88"/>
      <c r="P492" s="128"/>
      <c r="Q492" s="56"/>
    </row>
    <row r="493" spans="5:17">
      <c r="E493" s="88"/>
      <c r="F493" s="128"/>
      <c r="G493" s="56"/>
      <c r="J493" s="221"/>
      <c r="K493" s="221"/>
      <c r="L493" s="221"/>
      <c r="M493" s="221"/>
      <c r="N493" s="144"/>
      <c r="O493" s="88"/>
      <c r="P493" s="128"/>
      <c r="Q493" s="56"/>
    </row>
    <row r="494" spans="5:17">
      <c r="E494" s="88"/>
      <c r="F494" s="128"/>
      <c r="G494" s="56"/>
      <c r="J494" s="221"/>
      <c r="K494" s="221"/>
      <c r="L494" s="221"/>
      <c r="M494" s="221"/>
      <c r="N494" s="144"/>
      <c r="O494" s="88"/>
      <c r="P494" s="128"/>
      <c r="Q494" s="56"/>
    </row>
    <row r="495" spans="5:17">
      <c r="E495" s="88"/>
      <c r="F495" s="128"/>
      <c r="G495" s="56"/>
      <c r="J495" s="221"/>
      <c r="K495" s="221"/>
      <c r="L495" s="221"/>
      <c r="M495" s="221"/>
      <c r="N495" s="144"/>
      <c r="O495" s="88"/>
      <c r="P495" s="128"/>
      <c r="Q495" s="56"/>
    </row>
    <row r="496" spans="5:17">
      <c r="E496" s="88"/>
      <c r="F496" s="128"/>
      <c r="G496" s="56"/>
      <c r="J496" s="221"/>
      <c r="K496" s="221"/>
      <c r="L496" s="221"/>
      <c r="M496" s="221"/>
      <c r="N496" s="144"/>
      <c r="O496" s="88"/>
      <c r="P496" s="128"/>
      <c r="Q496" s="56"/>
    </row>
    <row r="497" spans="5:17">
      <c r="E497" s="88"/>
      <c r="F497" s="128"/>
      <c r="G497" s="56"/>
      <c r="J497" s="221"/>
      <c r="K497" s="221"/>
      <c r="L497" s="221"/>
      <c r="M497" s="221"/>
      <c r="N497" s="144"/>
      <c r="O497" s="88"/>
      <c r="P497" s="128"/>
      <c r="Q497" s="56"/>
    </row>
    <row r="498" spans="5:17">
      <c r="E498" s="88"/>
      <c r="F498" s="128"/>
      <c r="G498" s="56"/>
      <c r="J498" s="221"/>
      <c r="K498" s="221"/>
      <c r="L498" s="221"/>
      <c r="M498" s="221"/>
      <c r="N498" s="144"/>
      <c r="O498" s="88"/>
      <c r="P498" s="128"/>
      <c r="Q498" s="56"/>
    </row>
    <row r="499" spans="5:17">
      <c r="E499" s="88"/>
      <c r="F499" s="128"/>
      <c r="G499" s="56"/>
      <c r="J499" s="221"/>
      <c r="K499" s="221"/>
      <c r="L499" s="221"/>
      <c r="M499" s="221"/>
      <c r="N499" s="144"/>
      <c r="O499" s="88"/>
      <c r="P499" s="128"/>
      <c r="Q499" s="56"/>
    </row>
    <row r="500" spans="5:17">
      <c r="E500" s="88"/>
      <c r="F500" s="128"/>
      <c r="G500" s="56"/>
      <c r="J500" s="221"/>
      <c r="K500" s="221"/>
      <c r="L500" s="221"/>
      <c r="M500" s="221"/>
      <c r="N500" s="144"/>
      <c r="O500" s="88"/>
      <c r="P500" s="128"/>
      <c r="Q500" s="56"/>
    </row>
    <row r="501" spans="5:17">
      <c r="E501" s="88"/>
      <c r="F501" s="128"/>
      <c r="G501" s="56"/>
      <c r="J501" s="221"/>
      <c r="K501" s="221"/>
      <c r="L501" s="221"/>
      <c r="M501" s="221"/>
      <c r="N501" s="144"/>
      <c r="O501" s="88"/>
      <c r="P501" s="128"/>
      <c r="Q501" s="56"/>
    </row>
    <row r="502" spans="5:17">
      <c r="E502" s="88"/>
      <c r="F502" s="128"/>
      <c r="G502" s="56"/>
      <c r="J502" s="221"/>
      <c r="K502" s="221"/>
      <c r="L502" s="221"/>
      <c r="M502" s="221"/>
      <c r="N502" s="144"/>
      <c r="O502" s="88"/>
      <c r="P502" s="128"/>
      <c r="Q502" s="56"/>
    </row>
    <row r="503" spans="5:17">
      <c r="E503" s="88"/>
      <c r="F503" s="128"/>
      <c r="G503" s="56"/>
      <c r="J503" s="221"/>
      <c r="K503" s="221"/>
      <c r="L503" s="221"/>
      <c r="M503" s="221"/>
      <c r="N503" s="144"/>
      <c r="O503" s="88"/>
      <c r="P503" s="128"/>
      <c r="Q503" s="56"/>
    </row>
    <row r="504" spans="5:17">
      <c r="E504" s="88"/>
      <c r="F504" s="128"/>
      <c r="G504" s="56"/>
      <c r="J504" s="221"/>
      <c r="K504" s="221"/>
      <c r="L504" s="221"/>
      <c r="M504" s="221"/>
      <c r="N504" s="144"/>
      <c r="O504" s="88"/>
      <c r="P504" s="128"/>
      <c r="Q504" s="56"/>
    </row>
    <row r="505" spans="5:17">
      <c r="E505" s="88"/>
      <c r="F505" s="128"/>
      <c r="G505" s="56"/>
      <c r="J505" s="221"/>
      <c r="K505" s="221"/>
      <c r="L505" s="221"/>
      <c r="M505" s="221"/>
      <c r="N505" s="144"/>
      <c r="O505" s="88"/>
      <c r="P505" s="128"/>
      <c r="Q505" s="56"/>
    </row>
    <row r="506" spans="5:17">
      <c r="E506" s="88"/>
      <c r="F506" s="128"/>
      <c r="G506" s="56"/>
      <c r="J506" s="221"/>
      <c r="K506" s="221"/>
      <c r="L506" s="221"/>
      <c r="M506" s="221"/>
      <c r="N506" s="144"/>
      <c r="O506" s="88"/>
      <c r="P506" s="128"/>
      <c r="Q506" s="56"/>
    </row>
    <row r="507" spans="5:17">
      <c r="E507" s="88"/>
      <c r="F507" s="128"/>
      <c r="G507" s="56"/>
      <c r="J507" s="221"/>
      <c r="K507" s="221"/>
      <c r="L507" s="221"/>
      <c r="M507" s="221"/>
      <c r="N507" s="144"/>
      <c r="O507" s="88"/>
      <c r="P507" s="128"/>
      <c r="Q507" s="56"/>
    </row>
    <row r="508" spans="5:17">
      <c r="E508" s="88"/>
      <c r="F508" s="128"/>
      <c r="G508" s="56"/>
      <c r="J508" s="221"/>
      <c r="K508" s="221"/>
      <c r="L508" s="221"/>
      <c r="M508" s="221"/>
      <c r="N508" s="144"/>
      <c r="O508" s="88"/>
      <c r="P508" s="128"/>
      <c r="Q508" s="56"/>
    </row>
    <row r="509" spans="5:17">
      <c r="E509" s="88"/>
      <c r="F509" s="128"/>
      <c r="G509" s="56"/>
      <c r="J509" s="221"/>
      <c r="K509" s="221"/>
      <c r="L509" s="221"/>
      <c r="M509" s="221"/>
      <c r="N509" s="144"/>
      <c r="O509" s="88"/>
      <c r="P509" s="128"/>
      <c r="Q509" s="56"/>
    </row>
    <row r="510" spans="5:17">
      <c r="E510" s="88"/>
      <c r="F510" s="128"/>
      <c r="G510" s="56"/>
      <c r="J510" s="221"/>
      <c r="K510" s="221"/>
      <c r="L510" s="221"/>
      <c r="M510" s="221"/>
      <c r="N510" s="144"/>
      <c r="O510" s="88"/>
      <c r="P510" s="128"/>
      <c r="Q510" s="56"/>
    </row>
    <row r="511" spans="5:17">
      <c r="E511" s="88"/>
      <c r="F511" s="128"/>
      <c r="G511" s="56"/>
      <c r="J511" s="221"/>
      <c r="K511" s="221"/>
      <c r="L511" s="221"/>
      <c r="M511" s="221"/>
      <c r="N511" s="144"/>
      <c r="O511" s="88"/>
      <c r="P511" s="128"/>
      <c r="Q511" s="56"/>
    </row>
    <row r="512" spans="5:17">
      <c r="E512" s="88"/>
      <c r="F512" s="128"/>
      <c r="G512" s="56"/>
      <c r="J512" s="221"/>
      <c r="K512" s="221"/>
      <c r="L512" s="221"/>
      <c r="M512" s="221"/>
      <c r="N512" s="144"/>
      <c r="O512" s="88"/>
      <c r="P512" s="128"/>
      <c r="Q512" s="56"/>
    </row>
    <row r="513" spans="5:17">
      <c r="E513" s="88"/>
      <c r="F513" s="128"/>
      <c r="G513" s="56"/>
      <c r="J513" s="221"/>
      <c r="K513" s="221"/>
      <c r="L513" s="221"/>
      <c r="M513" s="221"/>
      <c r="N513" s="144"/>
      <c r="O513" s="88"/>
      <c r="P513" s="128"/>
      <c r="Q513" s="56"/>
    </row>
    <row r="514" spans="5:17">
      <c r="E514" s="88"/>
      <c r="F514" s="128"/>
      <c r="G514" s="56"/>
      <c r="J514" s="221"/>
      <c r="K514" s="221"/>
      <c r="L514" s="221"/>
      <c r="M514" s="221"/>
      <c r="N514" s="144"/>
      <c r="O514" s="88"/>
      <c r="P514" s="128"/>
      <c r="Q514" s="56"/>
    </row>
    <row r="515" spans="5:17">
      <c r="E515" s="88"/>
      <c r="F515" s="128"/>
      <c r="G515" s="56"/>
      <c r="J515" s="221"/>
      <c r="K515" s="221"/>
      <c r="L515" s="221"/>
      <c r="M515" s="221"/>
      <c r="N515" s="144"/>
      <c r="O515" s="88"/>
      <c r="P515" s="128"/>
      <c r="Q515" s="56"/>
    </row>
    <row r="516" spans="5:17">
      <c r="E516" s="88"/>
      <c r="F516" s="128"/>
      <c r="G516" s="56"/>
      <c r="J516" s="221"/>
      <c r="K516" s="221"/>
      <c r="L516" s="221"/>
      <c r="M516" s="221"/>
      <c r="N516" s="144"/>
      <c r="O516" s="88"/>
      <c r="P516" s="128"/>
      <c r="Q516" s="56"/>
    </row>
    <row r="517" spans="5:17">
      <c r="E517" s="88"/>
      <c r="F517" s="128"/>
      <c r="G517" s="56"/>
      <c r="J517" s="221"/>
      <c r="K517" s="221"/>
      <c r="L517" s="221"/>
      <c r="M517" s="221"/>
      <c r="N517" s="144"/>
      <c r="O517" s="88"/>
      <c r="P517" s="128"/>
      <c r="Q517" s="56"/>
    </row>
    <row r="518" spans="5:17">
      <c r="E518" s="88"/>
      <c r="F518" s="128"/>
      <c r="G518" s="56"/>
      <c r="J518" s="221"/>
      <c r="K518" s="221"/>
      <c r="L518" s="221"/>
      <c r="M518" s="221"/>
      <c r="N518" s="144"/>
      <c r="O518" s="88"/>
      <c r="P518" s="128"/>
      <c r="Q518" s="56"/>
    </row>
    <row r="519" spans="5:17">
      <c r="E519" s="88"/>
      <c r="F519" s="128"/>
      <c r="G519" s="56"/>
      <c r="J519" s="221"/>
      <c r="K519" s="221"/>
      <c r="L519" s="221"/>
      <c r="M519" s="221"/>
      <c r="N519" s="144"/>
      <c r="O519" s="88"/>
      <c r="P519" s="128"/>
      <c r="Q519" s="56"/>
    </row>
    <row r="520" spans="5:17">
      <c r="E520" s="88"/>
      <c r="F520" s="128"/>
      <c r="G520" s="56"/>
      <c r="J520" s="221"/>
      <c r="K520" s="221"/>
      <c r="L520" s="221"/>
      <c r="M520" s="221"/>
      <c r="N520" s="144"/>
      <c r="O520" s="88"/>
      <c r="P520" s="128"/>
      <c r="Q520" s="56"/>
    </row>
    <row r="521" spans="5:17">
      <c r="E521" s="88"/>
      <c r="F521" s="128"/>
      <c r="G521" s="56"/>
      <c r="J521" s="221"/>
      <c r="K521" s="221"/>
      <c r="L521" s="221"/>
      <c r="M521" s="221"/>
      <c r="N521" s="144"/>
      <c r="O521" s="88"/>
      <c r="P521" s="128"/>
      <c r="Q521" s="56"/>
    </row>
    <row r="522" spans="5:17">
      <c r="E522" s="88"/>
      <c r="F522" s="128"/>
      <c r="G522" s="56"/>
      <c r="J522" s="221"/>
      <c r="K522" s="221"/>
      <c r="L522" s="221"/>
      <c r="M522" s="221"/>
      <c r="N522" s="144"/>
      <c r="O522" s="88"/>
      <c r="P522" s="128"/>
      <c r="Q522" s="56"/>
    </row>
    <row r="523" spans="5:17">
      <c r="E523" s="88"/>
      <c r="F523" s="128"/>
      <c r="G523" s="56"/>
      <c r="J523" s="221"/>
      <c r="K523" s="221"/>
      <c r="L523" s="221"/>
      <c r="M523" s="221"/>
      <c r="N523" s="144"/>
      <c r="O523" s="88"/>
      <c r="P523" s="128"/>
      <c r="Q523" s="56"/>
    </row>
    <row r="524" spans="5:17">
      <c r="E524" s="88"/>
      <c r="F524" s="128"/>
      <c r="G524" s="56"/>
      <c r="J524" s="221"/>
      <c r="K524" s="221"/>
      <c r="L524" s="221"/>
      <c r="M524" s="221"/>
      <c r="N524" s="144"/>
      <c r="O524" s="88"/>
      <c r="P524" s="128"/>
      <c r="Q524" s="56"/>
    </row>
    <row r="525" spans="5:17">
      <c r="E525" s="88"/>
      <c r="F525" s="128"/>
      <c r="G525" s="56"/>
      <c r="J525" s="221"/>
      <c r="K525" s="221"/>
      <c r="L525" s="221"/>
      <c r="M525" s="221"/>
      <c r="N525" s="144"/>
      <c r="O525" s="88"/>
      <c r="P525" s="128"/>
      <c r="Q525" s="56"/>
    </row>
    <row r="526" spans="5:17">
      <c r="E526" s="88"/>
      <c r="F526" s="128"/>
      <c r="G526" s="56"/>
      <c r="J526" s="221"/>
      <c r="K526" s="221"/>
      <c r="L526" s="221"/>
      <c r="M526" s="221"/>
      <c r="N526" s="144"/>
      <c r="O526" s="88"/>
      <c r="P526" s="128"/>
      <c r="Q526" s="56"/>
    </row>
    <row r="527" spans="5:17">
      <c r="E527" s="88"/>
      <c r="F527" s="128"/>
      <c r="G527" s="56"/>
      <c r="J527" s="221"/>
      <c r="K527" s="221"/>
      <c r="L527" s="221"/>
      <c r="M527" s="221"/>
      <c r="N527" s="144"/>
      <c r="O527" s="88"/>
      <c r="P527" s="128"/>
      <c r="Q527" s="56"/>
    </row>
    <row r="528" spans="5:17">
      <c r="E528" s="88"/>
      <c r="F528" s="128"/>
      <c r="G528" s="56"/>
      <c r="J528" s="221"/>
      <c r="K528" s="221"/>
      <c r="L528" s="221"/>
      <c r="M528" s="221"/>
      <c r="N528" s="144"/>
      <c r="O528" s="88"/>
      <c r="P528" s="128"/>
      <c r="Q528" s="56"/>
    </row>
    <row r="529" spans="5:17">
      <c r="E529" s="88"/>
      <c r="F529" s="128"/>
      <c r="G529" s="56"/>
      <c r="J529" s="221"/>
      <c r="K529" s="221"/>
      <c r="L529" s="221"/>
      <c r="M529" s="221"/>
      <c r="N529" s="144"/>
      <c r="O529" s="88"/>
      <c r="P529" s="128"/>
      <c r="Q529" s="56"/>
    </row>
    <row r="530" spans="5:17">
      <c r="E530" s="88"/>
      <c r="F530" s="128"/>
      <c r="G530" s="56"/>
      <c r="J530" s="221"/>
      <c r="K530" s="221"/>
      <c r="L530" s="221"/>
      <c r="M530" s="221"/>
      <c r="N530" s="144"/>
      <c r="O530" s="88"/>
      <c r="P530" s="128"/>
      <c r="Q530" s="56"/>
    </row>
    <row r="531" spans="5:17">
      <c r="E531" s="88"/>
      <c r="F531" s="128"/>
      <c r="G531" s="56"/>
      <c r="J531" s="221"/>
      <c r="K531" s="221"/>
      <c r="L531" s="221"/>
      <c r="M531" s="221"/>
      <c r="N531" s="144"/>
      <c r="O531" s="88"/>
      <c r="P531" s="128"/>
      <c r="Q531" s="56"/>
    </row>
    <row r="532" spans="5:17">
      <c r="E532" s="88"/>
      <c r="F532" s="128"/>
      <c r="G532" s="56"/>
      <c r="J532" s="221"/>
      <c r="K532" s="221"/>
      <c r="L532" s="221"/>
      <c r="M532" s="221"/>
      <c r="N532" s="144"/>
      <c r="O532" s="88"/>
      <c r="P532" s="128"/>
      <c r="Q532" s="56"/>
    </row>
    <row r="533" spans="5:17">
      <c r="E533" s="88"/>
      <c r="F533" s="128"/>
      <c r="G533" s="56"/>
      <c r="J533" s="221"/>
      <c r="K533" s="221"/>
      <c r="L533" s="221"/>
      <c r="M533" s="221"/>
      <c r="N533" s="144"/>
      <c r="O533" s="88"/>
      <c r="P533" s="128"/>
      <c r="Q533" s="56"/>
    </row>
    <row r="534" spans="5:17">
      <c r="E534" s="88"/>
      <c r="F534" s="128"/>
      <c r="G534" s="56"/>
      <c r="J534" s="221"/>
      <c r="K534" s="221"/>
      <c r="L534" s="221"/>
      <c r="M534" s="221"/>
      <c r="N534" s="144"/>
      <c r="O534" s="88"/>
      <c r="P534" s="128"/>
      <c r="Q534" s="56"/>
    </row>
    <row r="535" spans="5:17">
      <c r="E535" s="88"/>
      <c r="F535" s="128"/>
      <c r="G535" s="56"/>
      <c r="J535" s="221"/>
      <c r="K535" s="221"/>
      <c r="L535" s="221"/>
      <c r="M535" s="221"/>
      <c r="N535" s="144"/>
      <c r="O535" s="88"/>
      <c r="P535" s="128"/>
      <c r="Q535" s="56"/>
    </row>
    <row r="536" spans="5:17">
      <c r="E536" s="88"/>
      <c r="F536" s="128"/>
      <c r="G536" s="56"/>
      <c r="J536" s="221"/>
      <c r="K536" s="221"/>
      <c r="L536" s="221"/>
      <c r="M536" s="221"/>
      <c r="N536" s="144"/>
      <c r="O536" s="88"/>
      <c r="P536" s="128"/>
      <c r="Q536" s="56"/>
    </row>
    <row r="537" spans="5:17">
      <c r="E537" s="88"/>
      <c r="F537" s="128"/>
      <c r="G537" s="56"/>
      <c r="J537" s="221"/>
      <c r="K537" s="221"/>
      <c r="L537" s="221"/>
      <c r="M537" s="221"/>
      <c r="N537" s="144"/>
      <c r="O537" s="88"/>
      <c r="P537" s="128"/>
      <c r="Q537" s="56"/>
    </row>
    <row r="538" spans="5:17">
      <c r="E538" s="88"/>
      <c r="F538" s="128"/>
      <c r="G538" s="56"/>
      <c r="J538" s="221"/>
      <c r="K538" s="221"/>
      <c r="L538" s="221"/>
      <c r="M538" s="221"/>
      <c r="N538" s="144"/>
      <c r="O538" s="88"/>
      <c r="P538" s="128"/>
      <c r="Q538" s="56"/>
    </row>
    <row r="539" spans="5:17">
      <c r="E539" s="88"/>
      <c r="F539" s="128"/>
      <c r="G539" s="56"/>
      <c r="J539" s="221"/>
      <c r="K539" s="221"/>
      <c r="L539" s="221"/>
      <c r="M539" s="221"/>
      <c r="N539" s="144"/>
      <c r="O539" s="88"/>
      <c r="P539" s="128"/>
      <c r="Q539" s="56"/>
    </row>
    <row r="540" spans="5:17">
      <c r="E540" s="88"/>
      <c r="F540" s="128"/>
      <c r="G540" s="56"/>
      <c r="J540" s="221"/>
      <c r="K540" s="221"/>
      <c r="L540" s="221"/>
      <c r="M540" s="221"/>
      <c r="N540" s="144"/>
      <c r="O540" s="88"/>
      <c r="P540" s="128"/>
      <c r="Q540" s="56"/>
    </row>
    <row r="541" spans="5:17">
      <c r="E541" s="88"/>
      <c r="F541" s="128"/>
      <c r="G541" s="56"/>
      <c r="J541" s="221"/>
      <c r="K541" s="221"/>
      <c r="L541" s="221"/>
      <c r="M541" s="221"/>
      <c r="N541" s="144"/>
      <c r="O541" s="88"/>
      <c r="P541" s="128"/>
      <c r="Q541" s="56"/>
    </row>
    <row r="542" spans="5:17">
      <c r="E542" s="88"/>
      <c r="F542" s="128"/>
      <c r="G542" s="56"/>
      <c r="J542" s="221"/>
      <c r="K542" s="221"/>
      <c r="L542" s="221"/>
      <c r="M542" s="221"/>
      <c r="N542" s="144"/>
      <c r="O542" s="88"/>
      <c r="P542" s="128"/>
      <c r="Q542" s="56"/>
    </row>
    <row r="543" spans="5:17">
      <c r="E543" s="88"/>
      <c r="F543" s="128"/>
      <c r="G543" s="56"/>
      <c r="J543" s="221"/>
      <c r="K543" s="221"/>
      <c r="L543" s="221"/>
      <c r="M543" s="221"/>
      <c r="N543" s="144"/>
      <c r="O543" s="88"/>
      <c r="P543" s="128"/>
      <c r="Q543" s="56"/>
    </row>
    <row r="544" spans="5:17">
      <c r="E544" s="88"/>
      <c r="F544" s="128"/>
      <c r="G544" s="56"/>
      <c r="J544" s="221"/>
      <c r="K544" s="221"/>
      <c r="L544" s="221"/>
      <c r="M544" s="221"/>
      <c r="N544" s="144"/>
      <c r="O544" s="88"/>
      <c r="P544" s="128"/>
      <c r="Q544" s="56"/>
    </row>
    <row r="545" spans="5:17">
      <c r="E545" s="88"/>
      <c r="F545" s="128"/>
      <c r="G545" s="56"/>
      <c r="J545" s="221"/>
      <c r="K545" s="221"/>
      <c r="L545" s="221"/>
      <c r="M545" s="221"/>
      <c r="N545" s="144"/>
      <c r="O545" s="88"/>
      <c r="P545" s="128"/>
      <c r="Q545" s="56"/>
    </row>
    <row r="546" spans="5:17">
      <c r="E546" s="88"/>
      <c r="F546" s="128"/>
      <c r="G546" s="56"/>
      <c r="J546" s="221"/>
      <c r="K546" s="221"/>
      <c r="L546" s="221"/>
      <c r="M546" s="221"/>
      <c r="N546" s="144"/>
      <c r="O546" s="88"/>
      <c r="P546" s="128"/>
      <c r="Q546" s="56"/>
    </row>
    <row r="547" spans="5:17">
      <c r="E547" s="88"/>
      <c r="F547" s="128"/>
      <c r="G547" s="56"/>
      <c r="J547" s="221"/>
      <c r="K547" s="221"/>
      <c r="L547" s="221"/>
      <c r="M547" s="221"/>
      <c r="N547" s="144"/>
      <c r="O547" s="88"/>
      <c r="P547" s="128"/>
      <c r="Q547" s="56"/>
    </row>
    <row r="548" spans="5:17">
      <c r="E548" s="88"/>
      <c r="F548" s="128"/>
      <c r="G548" s="56"/>
      <c r="J548" s="221"/>
      <c r="K548" s="221"/>
      <c r="L548" s="221"/>
      <c r="M548" s="221"/>
      <c r="N548" s="144"/>
      <c r="O548" s="88"/>
      <c r="P548" s="128"/>
      <c r="Q548" s="56"/>
    </row>
    <row r="549" spans="5:17">
      <c r="E549" s="88"/>
      <c r="F549" s="128"/>
      <c r="G549" s="56"/>
      <c r="J549" s="221"/>
      <c r="K549" s="221"/>
      <c r="L549" s="221"/>
      <c r="M549" s="221"/>
      <c r="N549" s="144"/>
      <c r="O549" s="88"/>
      <c r="P549" s="128"/>
      <c r="Q549" s="56"/>
    </row>
    <row r="550" spans="5:17">
      <c r="E550" s="88"/>
      <c r="F550" s="128"/>
      <c r="G550" s="56"/>
      <c r="J550" s="221"/>
      <c r="K550" s="221"/>
      <c r="L550" s="221"/>
      <c r="M550" s="221"/>
      <c r="N550" s="144"/>
      <c r="O550" s="88"/>
      <c r="P550" s="128"/>
      <c r="Q550" s="56"/>
    </row>
    <row r="551" spans="5:17">
      <c r="E551" s="88"/>
      <c r="F551" s="128"/>
      <c r="G551" s="56"/>
      <c r="J551" s="221"/>
      <c r="K551" s="221"/>
      <c r="L551" s="221"/>
      <c r="M551" s="221"/>
      <c r="N551" s="144"/>
      <c r="O551" s="88"/>
      <c r="P551" s="128"/>
      <c r="Q551" s="56"/>
    </row>
    <row r="552" spans="5:17">
      <c r="E552" s="88"/>
      <c r="F552" s="128"/>
      <c r="G552" s="56"/>
      <c r="J552" s="221"/>
      <c r="K552" s="221"/>
      <c r="L552" s="221"/>
      <c r="M552" s="221"/>
      <c r="N552" s="144"/>
      <c r="O552" s="88"/>
      <c r="P552" s="128"/>
      <c r="Q552" s="56"/>
    </row>
    <row r="553" spans="5:17">
      <c r="E553" s="88"/>
      <c r="F553" s="128"/>
      <c r="G553" s="56"/>
      <c r="J553" s="221"/>
      <c r="K553" s="221"/>
      <c r="L553" s="221"/>
      <c r="M553" s="221"/>
      <c r="N553" s="144"/>
      <c r="O553" s="88"/>
      <c r="P553" s="128"/>
      <c r="Q553" s="56"/>
    </row>
    <row r="554" spans="5:17">
      <c r="E554" s="88"/>
      <c r="F554" s="128"/>
      <c r="G554" s="56"/>
      <c r="J554" s="221"/>
      <c r="K554" s="221"/>
      <c r="L554" s="221"/>
      <c r="M554" s="221"/>
      <c r="N554" s="144"/>
      <c r="O554" s="88"/>
      <c r="P554" s="128"/>
      <c r="Q554" s="56"/>
    </row>
    <row r="555" spans="5:17">
      <c r="E555" s="88"/>
      <c r="F555" s="128"/>
      <c r="G555" s="56"/>
      <c r="J555" s="221"/>
      <c r="K555" s="221"/>
      <c r="L555" s="221"/>
      <c r="M555" s="221"/>
      <c r="N555" s="144"/>
      <c r="O555" s="88"/>
      <c r="P555" s="128"/>
      <c r="Q555" s="56"/>
    </row>
    <row r="556" spans="5:17">
      <c r="E556" s="88"/>
      <c r="F556" s="128"/>
      <c r="G556" s="56"/>
      <c r="J556" s="221"/>
      <c r="K556" s="221"/>
      <c r="L556" s="221"/>
      <c r="M556" s="221"/>
      <c r="N556" s="144"/>
      <c r="O556" s="88"/>
      <c r="P556" s="128"/>
      <c r="Q556" s="56"/>
    </row>
    <row r="557" spans="5:17">
      <c r="E557" s="88"/>
      <c r="F557" s="128"/>
      <c r="G557" s="56"/>
      <c r="J557" s="221"/>
      <c r="K557" s="221"/>
      <c r="L557" s="221"/>
      <c r="M557" s="221"/>
      <c r="N557" s="144"/>
      <c r="O557" s="88"/>
      <c r="P557" s="128"/>
      <c r="Q557" s="56"/>
    </row>
    <row r="558" spans="5:17">
      <c r="E558" s="88"/>
      <c r="F558" s="128"/>
      <c r="G558" s="56"/>
      <c r="J558" s="221"/>
      <c r="K558" s="221"/>
      <c r="L558" s="221"/>
      <c r="M558" s="221"/>
      <c r="N558" s="144"/>
      <c r="O558" s="88"/>
      <c r="P558" s="128"/>
      <c r="Q558" s="56"/>
    </row>
    <row r="559" spans="5:17">
      <c r="E559" s="88"/>
      <c r="F559" s="128"/>
      <c r="G559" s="56"/>
      <c r="J559" s="221"/>
      <c r="K559" s="221"/>
      <c r="L559" s="221"/>
      <c r="M559" s="221"/>
      <c r="N559" s="144"/>
      <c r="O559" s="88"/>
      <c r="P559" s="128"/>
      <c r="Q559" s="56"/>
    </row>
    <row r="560" spans="5:17">
      <c r="E560" s="88"/>
      <c r="F560" s="128"/>
      <c r="G560" s="56"/>
      <c r="J560" s="221"/>
      <c r="K560" s="221"/>
      <c r="L560" s="221"/>
      <c r="M560" s="221"/>
      <c r="N560" s="144"/>
      <c r="O560" s="88"/>
      <c r="P560" s="128"/>
      <c r="Q560" s="56"/>
    </row>
    <row r="561" spans="5:17">
      <c r="E561" s="88"/>
      <c r="F561" s="128"/>
      <c r="G561" s="56"/>
      <c r="J561" s="221"/>
      <c r="K561" s="221"/>
      <c r="L561" s="221"/>
      <c r="M561" s="221"/>
      <c r="N561" s="144"/>
      <c r="O561" s="88"/>
      <c r="P561" s="128"/>
      <c r="Q561" s="56"/>
    </row>
    <row r="562" spans="5:17">
      <c r="E562" s="88"/>
      <c r="F562" s="128"/>
      <c r="G562" s="56"/>
      <c r="J562" s="221"/>
      <c r="K562" s="221"/>
      <c r="L562" s="221"/>
      <c r="M562" s="221"/>
      <c r="N562" s="144"/>
      <c r="O562" s="88"/>
      <c r="P562" s="128"/>
      <c r="Q562" s="56"/>
    </row>
    <row r="563" spans="5:17">
      <c r="E563" s="88"/>
      <c r="F563" s="128"/>
      <c r="G563" s="56"/>
      <c r="J563" s="221"/>
      <c r="K563" s="221"/>
      <c r="L563" s="221"/>
      <c r="M563" s="221"/>
      <c r="N563" s="144"/>
      <c r="O563" s="88"/>
      <c r="P563" s="128"/>
      <c r="Q563" s="56"/>
    </row>
    <row r="564" spans="5:17">
      <c r="E564" s="88"/>
      <c r="F564" s="128"/>
      <c r="G564" s="56"/>
      <c r="J564" s="221"/>
      <c r="K564" s="221"/>
      <c r="L564" s="221"/>
      <c r="M564" s="221"/>
      <c r="N564" s="144"/>
      <c r="O564" s="88"/>
      <c r="P564" s="128"/>
      <c r="Q564" s="56"/>
    </row>
    <row r="565" spans="5:17">
      <c r="E565" s="88"/>
      <c r="F565" s="128"/>
      <c r="G565" s="56"/>
      <c r="J565" s="221"/>
      <c r="K565" s="221"/>
      <c r="L565" s="221"/>
      <c r="M565" s="221"/>
      <c r="N565" s="144"/>
      <c r="O565" s="88"/>
      <c r="P565" s="128"/>
      <c r="Q565" s="56"/>
    </row>
    <row r="566" spans="5:17">
      <c r="E566" s="88"/>
      <c r="F566" s="128"/>
      <c r="G566" s="56"/>
      <c r="J566" s="221"/>
      <c r="K566" s="221"/>
      <c r="L566" s="221"/>
      <c r="M566" s="221"/>
      <c r="N566" s="144"/>
      <c r="O566" s="88"/>
      <c r="P566" s="128"/>
      <c r="Q566" s="56"/>
    </row>
    <row r="567" spans="5:17">
      <c r="E567" s="88"/>
      <c r="F567" s="128"/>
      <c r="G567" s="56"/>
      <c r="J567" s="221"/>
      <c r="K567" s="221"/>
      <c r="L567" s="221"/>
      <c r="M567" s="221"/>
      <c r="N567" s="144"/>
      <c r="O567" s="88"/>
      <c r="P567" s="128"/>
      <c r="Q567" s="56"/>
    </row>
    <row r="568" spans="5:17">
      <c r="E568" s="88"/>
      <c r="F568" s="128"/>
      <c r="G568" s="56"/>
      <c r="J568" s="221"/>
      <c r="K568" s="221"/>
      <c r="L568" s="221"/>
      <c r="M568" s="221"/>
      <c r="N568" s="144"/>
      <c r="O568" s="88"/>
      <c r="P568" s="128"/>
      <c r="Q568" s="56"/>
    </row>
    <row r="569" spans="5:17">
      <c r="E569" s="88"/>
      <c r="F569" s="128"/>
      <c r="G569" s="56"/>
      <c r="J569" s="221"/>
      <c r="K569" s="221"/>
      <c r="L569" s="221"/>
      <c r="M569" s="221"/>
      <c r="N569" s="144"/>
      <c r="O569" s="88"/>
      <c r="P569" s="128"/>
      <c r="Q569" s="56"/>
    </row>
    <row r="570" spans="5:17">
      <c r="E570" s="88"/>
      <c r="F570" s="128"/>
      <c r="G570" s="56"/>
      <c r="J570" s="221"/>
      <c r="K570" s="221"/>
      <c r="L570" s="221"/>
      <c r="M570" s="221"/>
      <c r="N570" s="144"/>
      <c r="O570" s="88"/>
      <c r="P570" s="128"/>
      <c r="Q570" s="56"/>
    </row>
    <row r="571" spans="5:17">
      <c r="E571" s="88"/>
      <c r="F571" s="128"/>
      <c r="G571" s="56"/>
      <c r="J571" s="221"/>
      <c r="K571" s="221"/>
      <c r="L571" s="221"/>
      <c r="M571" s="221"/>
      <c r="N571" s="144"/>
      <c r="O571" s="88"/>
      <c r="P571" s="128"/>
      <c r="Q571" s="56"/>
    </row>
    <row r="572" spans="5:17">
      <c r="E572" s="88"/>
      <c r="F572" s="128"/>
      <c r="G572" s="56"/>
      <c r="J572" s="221"/>
      <c r="K572" s="221"/>
      <c r="L572" s="221"/>
      <c r="M572" s="221"/>
      <c r="N572" s="144"/>
      <c r="O572" s="88"/>
      <c r="P572" s="128"/>
      <c r="Q572" s="56"/>
    </row>
    <row r="573" spans="5:17">
      <c r="E573" s="88"/>
      <c r="F573" s="128"/>
      <c r="G573" s="56"/>
      <c r="J573" s="221"/>
      <c r="K573" s="221"/>
      <c r="L573" s="221"/>
      <c r="M573" s="221"/>
      <c r="N573" s="144"/>
      <c r="O573" s="88"/>
      <c r="P573" s="128"/>
      <c r="Q573" s="56"/>
    </row>
    <row r="574" spans="5:17">
      <c r="E574" s="88"/>
      <c r="F574" s="128"/>
      <c r="G574" s="56"/>
      <c r="J574" s="221"/>
      <c r="K574" s="221"/>
      <c r="L574" s="221"/>
      <c r="M574" s="221"/>
      <c r="N574" s="144"/>
      <c r="O574" s="88"/>
      <c r="P574" s="128"/>
      <c r="Q574" s="56"/>
    </row>
    <row r="575" spans="5:17">
      <c r="E575" s="88"/>
      <c r="F575" s="128"/>
      <c r="G575" s="56"/>
      <c r="J575" s="221"/>
      <c r="K575" s="221"/>
      <c r="L575" s="221"/>
      <c r="M575" s="221"/>
      <c r="N575" s="144"/>
      <c r="O575" s="88"/>
      <c r="P575" s="128"/>
      <c r="Q575" s="56"/>
    </row>
    <row r="576" spans="5:17">
      <c r="E576" s="88"/>
      <c r="F576" s="128"/>
      <c r="G576" s="56"/>
      <c r="J576" s="221"/>
      <c r="K576" s="221"/>
      <c r="L576" s="221"/>
      <c r="M576" s="221"/>
      <c r="N576" s="144"/>
      <c r="O576" s="88"/>
      <c r="P576" s="128"/>
      <c r="Q576" s="56"/>
    </row>
    <row r="577" spans="5:17">
      <c r="E577" s="88"/>
      <c r="F577" s="128"/>
      <c r="G577" s="56"/>
      <c r="J577" s="221"/>
      <c r="K577" s="221"/>
      <c r="L577" s="221"/>
      <c r="M577" s="221"/>
      <c r="N577" s="144"/>
      <c r="O577" s="88"/>
      <c r="P577" s="128"/>
      <c r="Q577" s="56"/>
    </row>
    <row r="578" spans="5:17">
      <c r="E578" s="88"/>
      <c r="F578" s="128"/>
      <c r="G578" s="56"/>
      <c r="J578" s="221"/>
      <c r="K578" s="221"/>
      <c r="L578" s="221"/>
      <c r="M578" s="221"/>
      <c r="N578" s="144"/>
      <c r="O578" s="88"/>
      <c r="P578" s="128"/>
      <c r="Q578" s="56"/>
    </row>
    <row r="579" spans="5:17">
      <c r="E579" s="88"/>
      <c r="F579" s="128"/>
      <c r="G579" s="56"/>
      <c r="J579" s="221"/>
      <c r="K579" s="221"/>
      <c r="L579" s="221"/>
      <c r="M579" s="221"/>
      <c r="N579" s="144"/>
      <c r="O579" s="88"/>
      <c r="P579" s="128"/>
      <c r="Q579" s="56"/>
    </row>
    <row r="580" spans="5:17">
      <c r="E580" s="88"/>
      <c r="F580" s="128"/>
      <c r="G580" s="56"/>
      <c r="J580" s="221"/>
      <c r="K580" s="221"/>
      <c r="L580" s="221"/>
      <c r="M580" s="221"/>
      <c r="N580" s="144"/>
      <c r="O580" s="88"/>
      <c r="P580" s="128"/>
      <c r="Q580" s="56"/>
    </row>
    <row r="581" spans="5:17">
      <c r="E581" s="88"/>
      <c r="F581" s="128"/>
      <c r="G581" s="56"/>
      <c r="J581" s="221"/>
      <c r="K581" s="221"/>
      <c r="L581" s="221"/>
      <c r="M581" s="221"/>
      <c r="N581" s="144"/>
      <c r="O581" s="88"/>
      <c r="P581" s="128"/>
      <c r="Q581" s="56"/>
    </row>
    <row r="582" spans="5:17">
      <c r="E582" s="88"/>
      <c r="F582" s="128"/>
      <c r="G582" s="56"/>
      <c r="J582" s="221"/>
      <c r="K582" s="221"/>
      <c r="L582" s="221"/>
      <c r="M582" s="221"/>
      <c r="N582" s="144"/>
      <c r="O582" s="88"/>
      <c r="P582" s="128"/>
      <c r="Q582" s="56"/>
    </row>
    <row r="583" spans="5:17">
      <c r="E583" s="88"/>
      <c r="F583" s="128"/>
      <c r="G583" s="56"/>
      <c r="J583" s="221"/>
      <c r="K583" s="221"/>
      <c r="L583" s="221"/>
      <c r="M583" s="221"/>
      <c r="N583" s="144"/>
      <c r="O583" s="88"/>
      <c r="P583" s="128"/>
      <c r="Q583" s="56"/>
    </row>
    <row r="584" spans="5:17">
      <c r="E584" s="88"/>
      <c r="F584" s="128"/>
      <c r="G584" s="56"/>
      <c r="J584" s="221"/>
      <c r="K584" s="221"/>
      <c r="L584" s="221"/>
      <c r="M584" s="221"/>
      <c r="N584" s="144"/>
      <c r="O584" s="88"/>
      <c r="P584" s="128"/>
      <c r="Q584" s="56"/>
    </row>
    <row r="585" spans="5:17">
      <c r="E585" s="88"/>
      <c r="F585" s="128"/>
      <c r="G585" s="56"/>
      <c r="J585" s="221"/>
      <c r="K585" s="221"/>
      <c r="L585" s="221"/>
      <c r="M585" s="221"/>
      <c r="N585" s="144"/>
      <c r="O585" s="88"/>
      <c r="P585" s="128"/>
      <c r="Q585" s="56"/>
    </row>
    <row r="586" spans="5:17">
      <c r="E586" s="88"/>
      <c r="F586" s="128"/>
      <c r="G586" s="56"/>
      <c r="J586" s="221"/>
      <c r="K586" s="221"/>
      <c r="L586" s="221"/>
      <c r="M586" s="221"/>
      <c r="N586" s="144"/>
      <c r="O586" s="88"/>
      <c r="P586" s="128"/>
      <c r="Q586" s="56"/>
    </row>
    <row r="587" spans="5:17">
      <c r="E587" s="88"/>
      <c r="F587" s="128"/>
      <c r="G587" s="56"/>
      <c r="J587" s="221"/>
      <c r="K587" s="221"/>
      <c r="L587" s="221"/>
      <c r="M587" s="221"/>
      <c r="N587" s="144"/>
      <c r="O587" s="88"/>
      <c r="P587" s="128"/>
      <c r="Q587" s="56"/>
    </row>
    <row r="588" spans="5:17">
      <c r="E588" s="88"/>
      <c r="F588" s="128"/>
      <c r="G588" s="56"/>
      <c r="J588" s="221"/>
      <c r="K588" s="221"/>
      <c r="L588" s="221"/>
      <c r="M588" s="221"/>
      <c r="N588" s="144"/>
      <c r="O588" s="88"/>
      <c r="P588" s="128"/>
      <c r="Q588" s="56"/>
    </row>
    <row r="589" spans="5:17">
      <c r="E589" s="88"/>
      <c r="F589" s="128"/>
      <c r="G589" s="56"/>
      <c r="J589" s="221"/>
      <c r="K589" s="221"/>
      <c r="L589" s="221"/>
      <c r="M589" s="221"/>
      <c r="N589" s="144"/>
      <c r="O589" s="88"/>
      <c r="P589" s="128"/>
      <c r="Q589" s="56"/>
    </row>
    <row r="590" spans="5:17">
      <c r="E590" s="88"/>
      <c r="F590" s="128"/>
      <c r="G590" s="56"/>
      <c r="J590" s="221"/>
      <c r="K590" s="221"/>
      <c r="L590" s="221"/>
      <c r="M590" s="221"/>
      <c r="N590" s="144"/>
      <c r="O590" s="88"/>
      <c r="P590" s="128"/>
      <c r="Q590" s="56"/>
    </row>
    <row r="591" spans="5:17">
      <c r="E591" s="88"/>
      <c r="F591" s="128"/>
      <c r="G591" s="56"/>
      <c r="J591" s="221"/>
      <c r="K591" s="221"/>
      <c r="L591" s="221"/>
      <c r="M591" s="221"/>
      <c r="N591" s="144"/>
      <c r="O591" s="88"/>
      <c r="P591" s="128"/>
      <c r="Q591" s="56"/>
    </row>
    <row r="592" spans="5:17">
      <c r="E592" s="88"/>
      <c r="F592" s="128"/>
      <c r="G592" s="56"/>
      <c r="J592" s="221"/>
      <c r="K592" s="221"/>
      <c r="L592" s="221"/>
      <c r="M592" s="221"/>
      <c r="N592" s="144"/>
      <c r="O592" s="88"/>
      <c r="P592" s="128"/>
      <c r="Q592" s="56"/>
    </row>
    <row r="593" spans="5:17">
      <c r="E593" s="88"/>
      <c r="F593" s="128"/>
      <c r="G593" s="56"/>
      <c r="J593" s="221"/>
      <c r="K593" s="221"/>
      <c r="L593" s="221"/>
      <c r="M593" s="221"/>
      <c r="N593" s="144"/>
      <c r="O593" s="88"/>
      <c r="P593" s="128"/>
      <c r="Q593" s="56"/>
    </row>
    <row r="594" spans="5:17">
      <c r="E594" s="88"/>
      <c r="F594" s="128"/>
      <c r="G594" s="56"/>
      <c r="J594" s="221"/>
      <c r="K594" s="221"/>
      <c r="L594" s="221"/>
      <c r="M594" s="221"/>
      <c r="N594" s="144"/>
      <c r="O594" s="88"/>
      <c r="P594" s="128"/>
      <c r="Q594" s="56"/>
    </row>
    <row r="595" spans="5:17">
      <c r="E595" s="88"/>
      <c r="F595" s="128"/>
      <c r="G595" s="56"/>
      <c r="J595" s="221"/>
      <c r="K595" s="221"/>
      <c r="L595" s="221"/>
      <c r="M595" s="221"/>
      <c r="N595" s="144"/>
      <c r="O595" s="88"/>
      <c r="P595" s="128"/>
      <c r="Q595" s="56"/>
    </row>
    <row r="596" spans="5:17">
      <c r="E596" s="88"/>
      <c r="F596" s="128"/>
      <c r="G596" s="56"/>
      <c r="J596" s="221"/>
      <c r="K596" s="221"/>
      <c r="L596" s="221"/>
      <c r="M596" s="221"/>
      <c r="N596" s="144"/>
      <c r="O596" s="88"/>
      <c r="P596" s="128"/>
      <c r="Q596" s="56"/>
    </row>
    <row r="597" spans="5:17">
      <c r="E597" s="88"/>
      <c r="F597" s="128"/>
      <c r="G597" s="56"/>
      <c r="J597" s="221"/>
      <c r="K597" s="221"/>
      <c r="L597" s="221"/>
      <c r="M597" s="221"/>
      <c r="N597" s="144"/>
      <c r="O597" s="88"/>
      <c r="P597" s="128"/>
      <c r="Q597" s="56"/>
    </row>
    <row r="598" spans="5:17">
      <c r="E598" s="88"/>
      <c r="F598" s="128"/>
      <c r="G598" s="56"/>
      <c r="J598" s="221"/>
      <c r="K598" s="221"/>
      <c r="L598" s="221"/>
      <c r="M598" s="221"/>
      <c r="N598" s="144"/>
      <c r="O598" s="88"/>
      <c r="P598" s="128"/>
      <c r="Q598" s="56"/>
    </row>
    <row r="599" spans="5:17">
      <c r="E599" s="88"/>
      <c r="F599" s="128"/>
      <c r="G599" s="56"/>
      <c r="J599" s="221"/>
      <c r="K599" s="221"/>
      <c r="L599" s="221"/>
      <c r="M599" s="221"/>
      <c r="N599" s="144"/>
      <c r="O599" s="88"/>
      <c r="P599" s="128"/>
      <c r="Q599" s="56"/>
    </row>
    <row r="600" spans="5:17">
      <c r="E600" s="88"/>
      <c r="F600" s="128"/>
      <c r="G600" s="56"/>
      <c r="J600" s="221"/>
      <c r="K600" s="221"/>
      <c r="L600" s="221"/>
      <c r="M600" s="221"/>
      <c r="N600" s="144"/>
      <c r="O600" s="88"/>
      <c r="P600" s="128"/>
      <c r="Q600" s="56"/>
    </row>
    <row r="601" spans="5:17">
      <c r="E601" s="88"/>
      <c r="F601" s="128"/>
      <c r="G601" s="56"/>
      <c r="J601" s="221"/>
      <c r="K601" s="221"/>
      <c r="L601" s="221"/>
      <c r="M601" s="221"/>
      <c r="N601" s="144"/>
      <c r="O601" s="88"/>
      <c r="P601" s="128"/>
      <c r="Q601" s="56"/>
    </row>
    <row r="602" spans="5:17">
      <c r="E602" s="88"/>
      <c r="F602" s="128"/>
      <c r="G602" s="56"/>
      <c r="J602" s="221"/>
      <c r="K602" s="221"/>
      <c r="L602" s="221"/>
      <c r="M602" s="221"/>
      <c r="N602" s="144"/>
      <c r="O602" s="88"/>
      <c r="P602" s="128"/>
      <c r="Q602" s="56"/>
    </row>
    <row r="603" spans="5:17">
      <c r="E603" s="88"/>
      <c r="F603" s="128"/>
      <c r="G603" s="56"/>
      <c r="J603" s="221"/>
      <c r="K603" s="221"/>
      <c r="L603" s="221"/>
      <c r="M603" s="221"/>
      <c r="N603" s="144"/>
      <c r="O603" s="88"/>
      <c r="P603" s="128"/>
      <c r="Q603" s="56"/>
    </row>
    <row r="604" spans="5:17">
      <c r="E604" s="88"/>
      <c r="F604" s="128"/>
      <c r="G604" s="56"/>
      <c r="J604" s="221"/>
      <c r="K604" s="221"/>
      <c r="L604" s="221"/>
      <c r="M604" s="221"/>
      <c r="N604" s="144"/>
      <c r="O604" s="88"/>
      <c r="P604" s="128"/>
      <c r="Q604" s="56"/>
    </row>
    <row r="605" spans="5:17">
      <c r="E605" s="88"/>
      <c r="F605" s="128"/>
      <c r="G605" s="56"/>
      <c r="J605" s="221"/>
      <c r="K605" s="221"/>
      <c r="L605" s="221"/>
      <c r="M605" s="221"/>
      <c r="N605" s="144"/>
      <c r="O605" s="88"/>
      <c r="P605" s="128"/>
      <c r="Q605" s="56"/>
    </row>
    <row r="606" spans="5:17">
      <c r="E606" s="88"/>
      <c r="F606" s="128"/>
      <c r="G606" s="56"/>
      <c r="J606" s="221"/>
      <c r="K606" s="221"/>
      <c r="L606" s="221"/>
      <c r="M606" s="221"/>
      <c r="N606" s="144"/>
      <c r="O606" s="88"/>
      <c r="P606" s="128"/>
      <c r="Q606" s="56"/>
    </row>
    <row r="607" spans="5:17">
      <c r="E607" s="88"/>
      <c r="F607" s="128"/>
      <c r="G607" s="56"/>
      <c r="J607" s="221"/>
      <c r="K607" s="221"/>
      <c r="L607" s="221"/>
      <c r="M607" s="221"/>
      <c r="N607" s="144"/>
      <c r="O607" s="88"/>
      <c r="P607" s="128"/>
      <c r="Q607" s="56"/>
    </row>
    <row r="608" spans="5:17">
      <c r="E608" s="88"/>
      <c r="F608" s="128"/>
      <c r="G608" s="56"/>
      <c r="J608" s="221"/>
      <c r="K608" s="221"/>
      <c r="L608" s="221"/>
      <c r="M608" s="221"/>
      <c r="N608" s="144"/>
      <c r="O608" s="88"/>
      <c r="P608" s="128"/>
      <c r="Q608" s="56"/>
    </row>
    <row r="609" spans="5:17">
      <c r="E609" s="88"/>
      <c r="F609" s="128"/>
      <c r="G609" s="56"/>
      <c r="J609" s="221"/>
      <c r="K609" s="221"/>
      <c r="L609" s="221"/>
      <c r="M609" s="221"/>
      <c r="N609" s="144"/>
      <c r="O609" s="88"/>
      <c r="P609" s="128"/>
      <c r="Q609" s="56"/>
    </row>
    <row r="610" spans="5:17">
      <c r="E610" s="88"/>
      <c r="F610" s="128"/>
      <c r="G610" s="56"/>
      <c r="J610" s="221"/>
      <c r="K610" s="221"/>
      <c r="L610" s="221"/>
      <c r="M610" s="221"/>
      <c r="N610" s="144"/>
      <c r="O610" s="88"/>
      <c r="P610" s="128"/>
      <c r="Q610" s="56"/>
    </row>
    <row r="611" spans="5:17">
      <c r="E611" s="88"/>
      <c r="F611" s="128"/>
      <c r="G611" s="56"/>
      <c r="J611" s="221"/>
      <c r="K611" s="221"/>
      <c r="L611" s="221"/>
      <c r="M611" s="221"/>
      <c r="N611" s="144"/>
      <c r="O611" s="88"/>
      <c r="P611" s="128"/>
      <c r="Q611" s="56"/>
    </row>
    <row r="612" spans="5:17">
      <c r="E612" s="88"/>
      <c r="F612" s="128"/>
      <c r="G612" s="56"/>
      <c r="J612" s="221"/>
      <c r="K612" s="221"/>
      <c r="L612" s="221"/>
      <c r="M612" s="221"/>
      <c r="N612" s="144"/>
      <c r="O612" s="88"/>
      <c r="P612" s="128"/>
      <c r="Q612" s="56"/>
    </row>
    <row r="613" spans="5:17">
      <c r="E613" s="88"/>
      <c r="F613" s="128"/>
      <c r="G613" s="56"/>
      <c r="J613" s="221"/>
      <c r="K613" s="221"/>
      <c r="L613" s="221"/>
      <c r="M613" s="221"/>
      <c r="N613" s="144"/>
      <c r="O613" s="88"/>
      <c r="P613" s="128"/>
      <c r="Q613" s="56"/>
    </row>
    <row r="614" spans="5:17">
      <c r="E614" s="88"/>
      <c r="F614" s="128"/>
      <c r="G614" s="56"/>
      <c r="J614" s="221"/>
      <c r="K614" s="221"/>
      <c r="L614" s="221"/>
      <c r="M614" s="221"/>
      <c r="N614" s="144"/>
      <c r="O614" s="88"/>
      <c r="P614" s="128"/>
      <c r="Q614" s="56"/>
    </row>
    <row r="615" spans="5:17">
      <c r="E615" s="88"/>
      <c r="F615" s="128"/>
      <c r="G615" s="56"/>
      <c r="J615" s="221"/>
      <c r="K615" s="221"/>
      <c r="L615" s="221"/>
      <c r="M615" s="221"/>
      <c r="N615" s="144"/>
      <c r="O615" s="88"/>
      <c r="P615" s="128"/>
      <c r="Q615" s="56"/>
    </row>
    <row r="616" spans="5:17">
      <c r="E616" s="88"/>
      <c r="F616" s="128"/>
      <c r="G616" s="56"/>
      <c r="J616" s="221"/>
      <c r="K616" s="221"/>
      <c r="L616" s="221"/>
      <c r="M616" s="221"/>
      <c r="N616" s="144"/>
      <c r="O616" s="88"/>
      <c r="P616" s="128"/>
      <c r="Q616" s="56"/>
    </row>
    <row r="617" spans="5:17">
      <c r="E617" s="88"/>
      <c r="F617" s="128"/>
      <c r="G617" s="56"/>
      <c r="J617" s="221"/>
      <c r="K617" s="221"/>
      <c r="L617" s="221"/>
      <c r="M617" s="221"/>
      <c r="N617" s="144"/>
      <c r="O617" s="88"/>
      <c r="P617" s="128"/>
      <c r="Q617" s="56"/>
    </row>
    <row r="618" spans="5:17">
      <c r="E618" s="88"/>
      <c r="F618" s="128"/>
      <c r="G618" s="56"/>
      <c r="J618" s="221"/>
      <c r="K618" s="221"/>
      <c r="L618" s="221"/>
      <c r="M618" s="221"/>
      <c r="N618" s="144"/>
      <c r="O618" s="88"/>
      <c r="P618" s="128"/>
      <c r="Q618" s="56"/>
    </row>
    <row r="619" spans="5:17">
      <c r="E619" s="88"/>
      <c r="F619" s="128"/>
      <c r="G619" s="56"/>
      <c r="J619" s="221"/>
      <c r="K619" s="221"/>
      <c r="L619" s="221"/>
      <c r="M619" s="221"/>
      <c r="N619" s="144"/>
      <c r="O619" s="88"/>
      <c r="P619" s="128"/>
      <c r="Q619" s="56"/>
    </row>
    <row r="620" spans="5:17">
      <c r="E620" s="88"/>
      <c r="F620" s="128"/>
      <c r="G620" s="56"/>
      <c r="J620" s="221"/>
      <c r="K620" s="221"/>
      <c r="L620" s="221"/>
      <c r="M620" s="221"/>
      <c r="N620" s="144"/>
      <c r="O620" s="88"/>
      <c r="P620" s="128"/>
      <c r="Q620" s="56"/>
    </row>
    <row r="621" spans="5:17">
      <c r="E621" s="88"/>
      <c r="F621" s="128"/>
      <c r="G621" s="56"/>
      <c r="J621" s="221"/>
      <c r="K621" s="221"/>
      <c r="L621" s="221"/>
      <c r="M621" s="221"/>
      <c r="N621" s="144"/>
      <c r="O621" s="88"/>
      <c r="P621" s="128"/>
      <c r="Q621" s="56"/>
    </row>
    <row r="622" spans="5:17">
      <c r="E622" s="88"/>
      <c r="F622" s="128"/>
      <c r="G622" s="56"/>
      <c r="J622" s="221"/>
      <c r="K622" s="221"/>
      <c r="L622" s="221"/>
      <c r="M622" s="221"/>
      <c r="N622" s="144"/>
      <c r="O622" s="88"/>
      <c r="P622" s="128"/>
      <c r="Q622" s="56"/>
    </row>
    <row r="623" spans="5:17">
      <c r="E623" s="88"/>
      <c r="F623" s="128"/>
      <c r="G623" s="56"/>
      <c r="J623" s="221"/>
      <c r="K623" s="221"/>
      <c r="L623" s="221"/>
      <c r="M623" s="221"/>
      <c r="N623" s="144"/>
      <c r="O623" s="88"/>
      <c r="P623" s="128"/>
      <c r="Q623" s="56"/>
    </row>
    <row r="624" spans="5:17">
      <c r="E624" s="88"/>
      <c r="F624" s="128"/>
      <c r="G624" s="56"/>
      <c r="J624" s="221"/>
      <c r="K624" s="221"/>
      <c r="L624" s="221"/>
      <c r="M624" s="221"/>
      <c r="N624" s="144"/>
      <c r="O624" s="88"/>
      <c r="P624" s="128"/>
      <c r="Q624" s="56"/>
    </row>
    <row r="625" spans="5:17">
      <c r="E625" s="88"/>
      <c r="F625" s="128"/>
      <c r="G625" s="56"/>
      <c r="J625" s="221"/>
      <c r="K625" s="221"/>
      <c r="L625" s="221"/>
      <c r="M625" s="221"/>
      <c r="N625" s="144"/>
      <c r="O625" s="88"/>
      <c r="P625" s="128"/>
      <c r="Q625" s="56"/>
    </row>
    <row r="626" spans="5:17">
      <c r="E626" s="88"/>
      <c r="F626" s="128"/>
      <c r="G626" s="56"/>
      <c r="J626" s="221"/>
      <c r="K626" s="221"/>
      <c r="L626" s="221"/>
      <c r="M626" s="221"/>
      <c r="N626" s="144"/>
      <c r="O626" s="88"/>
      <c r="P626" s="128"/>
      <c r="Q626" s="56"/>
    </row>
    <row r="627" spans="5:17">
      <c r="E627" s="88"/>
      <c r="F627" s="128"/>
      <c r="G627" s="56"/>
      <c r="J627" s="221"/>
      <c r="K627" s="221"/>
      <c r="L627" s="221"/>
      <c r="M627" s="221"/>
      <c r="N627" s="144"/>
      <c r="O627" s="88"/>
      <c r="P627" s="128"/>
      <c r="Q627" s="56"/>
    </row>
    <row r="628" spans="5:17">
      <c r="E628" s="88"/>
      <c r="F628" s="128"/>
      <c r="G628" s="56"/>
      <c r="J628" s="221"/>
      <c r="K628" s="221"/>
      <c r="L628" s="221"/>
      <c r="M628" s="221"/>
      <c r="N628" s="144"/>
      <c r="O628" s="88"/>
      <c r="P628" s="128"/>
      <c r="Q628" s="56"/>
    </row>
    <row r="629" spans="5:17">
      <c r="E629" s="88"/>
      <c r="F629" s="128"/>
      <c r="G629" s="56"/>
      <c r="J629" s="221"/>
      <c r="K629" s="221"/>
      <c r="L629" s="221"/>
      <c r="M629" s="221"/>
      <c r="N629" s="144"/>
      <c r="O629" s="88"/>
      <c r="P629" s="128"/>
      <c r="Q629" s="56"/>
    </row>
    <row r="630" spans="5:17">
      <c r="E630" s="88"/>
      <c r="F630" s="128"/>
      <c r="G630" s="56"/>
      <c r="J630" s="221"/>
      <c r="K630" s="221"/>
      <c r="L630" s="221"/>
      <c r="M630" s="221"/>
      <c r="N630" s="144"/>
      <c r="O630" s="88"/>
      <c r="P630" s="128"/>
      <c r="Q630" s="56"/>
    </row>
    <row r="631" spans="5:17">
      <c r="E631" s="88"/>
      <c r="F631" s="128"/>
      <c r="G631" s="56"/>
      <c r="J631" s="221"/>
      <c r="K631" s="221"/>
      <c r="L631" s="221"/>
      <c r="M631" s="221"/>
      <c r="N631" s="144"/>
      <c r="O631" s="88"/>
      <c r="P631" s="128"/>
      <c r="Q631" s="56"/>
    </row>
    <row r="632" spans="5:17">
      <c r="E632" s="88"/>
      <c r="F632" s="128"/>
      <c r="G632" s="56"/>
      <c r="J632" s="221"/>
      <c r="K632" s="221"/>
      <c r="L632" s="221"/>
      <c r="M632" s="221"/>
      <c r="N632" s="144"/>
      <c r="O632" s="88"/>
      <c r="P632" s="128"/>
      <c r="Q632" s="56"/>
    </row>
    <row r="633" spans="5:17">
      <c r="E633" s="88"/>
      <c r="F633" s="128"/>
      <c r="G633" s="56"/>
      <c r="J633" s="221"/>
      <c r="K633" s="221"/>
      <c r="L633" s="221"/>
      <c r="M633" s="221"/>
      <c r="N633" s="144"/>
      <c r="O633" s="88"/>
      <c r="P633" s="128"/>
      <c r="Q633" s="56"/>
    </row>
    <row r="634" spans="5:17">
      <c r="E634" s="88"/>
      <c r="F634" s="128"/>
      <c r="G634" s="56"/>
      <c r="J634" s="221"/>
      <c r="K634" s="221"/>
      <c r="L634" s="221"/>
      <c r="M634" s="221"/>
      <c r="N634" s="144"/>
      <c r="O634" s="88"/>
      <c r="P634" s="128"/>
      <c r="Q634" s="56"/>
    </row>
    <row r="635" spans="5:17">
      <c r="E635" s="88"/>
      <c r="F635" s="128"/>
      <c r="G635" s="56"/>
      <c r="J635" s="221"/>
      <c r="K635" s="221"/>
      <c r="L635" s="221"/>
      <c r="M635" s="221"/>
      <c r="N635" s="144"/>
      <c r="O635" s="88"/>
      <c r="P635" s="128"/>
      <c r="Q635" s="56"/>
    </row>
    <row r="636" spans="5:17">
      <c r="E636" s="88"/>
      <c r="F636" s="128"/>
      <c r="G636" s="56"/>
      <c r="J636" s="221"/>
      <c r="K636" s="221"/>
      <c r="L636" s="221"/>
      <c r="M636" s="221"/>
      <c r="N636" s="144"/>
      <c r="O636" s="88"/>
      <c r="P636" s="128"/>
      <c r="Q636" s="56"/>
    </row>
    <row r="637" spans="5:17">
      <c r="E637" s="88"/>
      <c r="F637" s="128"/>
      <c r="G637" s="56"/>
      <c r="J637" s="221"/>
      <c r="K637" s="221"/>
      <c r="L637" s="221"/>
      <c r="M637" s="221"/>
      <c r="N637" s="144"/>
      <c r="O637" s="88"/>
      <c r="P637" s="128"/>
      <c r="Q637" s="56"/>
    </row>
    <row r="638" spans="5:17">
      <c r="E638" s="88"/>
      <c r="F638" s="128"/>
      <c r="G638" s="56"/>
      <c r="J638" s="221"/>
      <c r="K638" s="221"/>
      <c r="L638" s="221"/>
      <c r="M638" s="221"/>
      <c r="N638" s="144"/>
      <c r="O638" s="88"/>
      <c r="P638" s="128"/>
      <c r="Q638" s="56"/>
    </row>
    <row r="639" spans="5:17">
      <c r="E639" s="88"/>
      <c r="F639" s="128"/>
      <c r="G639" s="56"/>
      <c r="J639" s="221"/>
      <c r="K639" s="221"/>
      <c r="L639" s="221"/>
      <c r="M639" s="221"/>
      <c r="N639" s="144"/>
      <c r="O639" s="88"/>
      <c r="P639" s="128"/>
      <c r="Q639" s="56"/>
    </row>
    <row r="640" spans="5:17">
      <c r="E640" s="88"/>
      <c r="F640" s="128"/>
      <c r="G640" s="56"/>
      <c r="J640" s="221"/>
      <c r="K640" s="221"/>
      <c r="L640" s="221"/>
      <c r="M640" s="221"/>
      <c r="N640" s="144"/>
      <c r="O640" s="88"/>
      <c r="P640" s="128"/>
      <c r="Q640" s="56"/>
    </row>
    <row r="641" spans="5:17">
      <c r="E641" s="88"/>
      <c r="F641" s="128"/>
      <c r="G641" s="56"/>
      <c r="J641" s="221"/>
      <c r="K641" s="221"/>
      <c r="L641" s="221"/>
      <c r="M641" s="221"/>
      <c r="N641" s="144"/>
      <c r="O641" s="88"/>
      <c r="P641" s="128"/>
      <c r="Q641" s="56"/>
    </row>
    <row r="642" spans="5:17">
      <c r="E642" s="88"/>
      <c r="F642" s="128"/>
      <c r="G642" s="56"/>
      <c r="J642" s="221"/>
      <c r="K642" s="221"/>
      <c r="L642" s="221"/>
      <c r="M642" s="221"/>
      <c r="N642" s="144"/>
      <c r="O642" s="88"/>
      <c r="P642" s="128"/>
      <c r="Q642" s="56"/>
    </row>
    <row r="643" spans="5:17">
      <c r="E643" s="88"/>
      <c r="F643" s="128"/>
      <c r="G643" s="56"/>
      <c r="J643" s="221"/>
      <c r="K643" s="221"/>
      <c r="L643" s="221"/>
      <c r="M643" s="221"/>
      <c r="N643" s="144"/>
      <c r="O643" s="88"/>
      <c r="P643" s="128"/>
      <c r="Q643" s="56"/>
    </row>
    <row r="644" spans="5:17">
      <c r="E644" s="88"/>
      <c r="F644" s="128"/>
      <c r="G644" s="56"/>
      <c r="J644" s="221"/>
      <c r="K644" s="221"/>
      <c r="L644" s="221"/>
      <c r="M644" s="221"/>
      <c r="N644" s="144"/>
      <c r="O644" s="88"/>
      <c r="P644" s="128"/>
      <c r="Q644" s="56"/>
    </row>
    <row r="645" spans="5:17">
      <c r="E645" s="88"/>
      <c r="F645" s="128"/>
      <c r="G645" s="56"/>
      <c r="J645" s="221"/>
      <c r="K645" s="221"/>
      <c r="L645" s="221"/>
      <c r="M645" s="221"/>
      <c r="N645" s="144"/>
      <c r="O645" s="88"/>
      <c r="P645" s="128"/>
      <c r="Q645" s="56"/>
    </row>
    <row r="646" spans="5:17">
      <c r="E646" s="88"/>
      <c r="F646" s="128"/>
      <c r="G646" s="56"/>
      <c r="J646" s="221"/>
      <c r="K646" s="221"/>
      <c r="L646" s="221"/>
      <c r="M646" s="221"/>
      <c r="N646" s="144"/>
      <c r="O646" s="88"/>
      <c r="P646" s="128"/>
      <c r="Q646" s="56"/>
    </row>
    <row r="647" spans="5:17">
      <c r="E647" s="88"/>
      <c r="F647" s="128"/>
      <c r="G647" s="56"/>
      <c r="J647" s="221"/>
      <c r="K647" s="221"/>
      <c r="L647" s="221"/>
      <c r="M647" s="221"/>
      <c r="N647" s="144"/>
      <c r="O647" s="88"/>
      <c r="P647" s="128"/>
      <c r="Q647" s="56"/>
    </row>
    <row r="648" spans="5:17">
      <c r="E648" s="88"/>
      <c r="F648" s="128"/>
      <c r="G648" s="56"/>
      <c r="J648" s="221"/>
      <c r="K648" s="221"/>
      <c r="L648" s="221"/>
      <c r="M648" s="221"/>
      <c r="N648" s="144"/>
      <c r="O648" s="88"/>
      <c r="P648" s="128"/>
      <c r="Q648" s="56"/>
    </row>
    <row r="649" spans="5:17">
      <c r="E649" s="88"/>
      <c r="F649" s="128"/>
      <c r="G649" s="56"/>
      <c r="J649" s="221"/>
      <c r="K649" s="221"/>
      <c r="L649" s="221"/>
      <c r="M649" s="221"/>
      <c r="N649" s="144"/>
      <c r="O649" s="88"/>
      <c r="P649" s="128"/>
      <c r="Q649" s="56"/>
    </row>
    <row r="650" spans="5:17">
      <c r="E650" s="88"/>
      <c r="F650" s="128"/>
      <c r="G650" s="56"/>
      <c r="J650" s="221"/>
      <c r="K650" s="221"/>
      <c r="L650" s="221"/>
      <c r="M650" s="221"/>
      <c r="N650" s="144"/>
      <c r="O650" s="88"/>
      <c r="P650" s="128"/>
      <c r="Q650" s="56"/>
    </row>
    <row r="651" spans="5:17">
      <c r="E651" s="88"/>
      <c r="F651" s="128"/>
      <c r="G651" s="56"/>
      <c r="J651" s="221"/>
      <c r="K651" s="221"/>
      <c r="L651" s="221"/>
      <c r="M651" s="221"/>
      <c r="N651" s="144"/>
      <c r="O651" s="88"/>
      <c r="P651" s="128"/>
      <c r="Q651" s="56"/>
    </row>
    <row r="652" spans="5:17">
      <c r="E652" s="88"/>
      <c r="F652" s="128"/>
      <c r="G652" s="56"/>
      <c r="J652" s="221"/>
      <c r="K652" s="221"/>
      <c r="L652" s="221"/>
      <c r="M652" s="221"/>
      <c r="N652" s="144"/>
      <c r="O652" s="88"/>
      <c r="P652" s="128"/>
      <c r="Q652" s="56"/>
    </row>
    <row r="653" spans="5:17">
      <c r="E653" s="88"/>
      <c r="F653" s="128"/>
      <c r="G653" s="56"/>
      <c r="J653" s="221"/>
      <c r="K653" s="221"/>
      <c r="L653" s="221"/>
      <c r="M653" s="221"/>
      <c r="N653" s="144"/>
      <c r="O653" s="88"/>
      <c r="P653" s="128"/>
      <c r="Q653" s="56"/>
    </row>
    <row r="654" spans="5:17">
      <c r="E654" s="88"/>
      <c r="F654" s="128"/>
      <c r="G654" s="56"/>
      <c r="J654" s="221"/>
      <c r="K654" s="221"/>
      <c r="L654" s="221"/>
      <c r="M654" s="221"/>
      <c r="N654" s="144"/>
      <c r="O654" s="88"/>
      <c r="P654" s="128"/>
      <c r="Q654" s="56"/>
    </row>
    <row r="655" spans="5:17">
      <c r="E655" s="88"/>
      <c r="F655" s="128"/>
      <c r="G655" s="56"/>
      <c r="J655" s="221"/>
      <c r="K655" s="221"/>
      <c r="L655" s="221"/>
      <c r="M655" s="221"/>
      <c r="N655" s="144"/>
      <c r="O655" s="88"/>
      <c r="P655" s="128"/>
      <c r="Q655" s="56"/>
    </row>
    <row r="656" spans="5:17">
      <c r="E656" s="88"/>
      <c r="F656" s="128"/>
      <c r="G656" s="56"/>
      <c r="J656" s="221"/>
      <c r="K656" s="221"/>
      <c r="L656" s="221"/>
      <c r="M656" s="221"/>
      <c r="N656" s="144"/>
      <c r="O656" s="88"/>
      <c r="P656" s="128"/>
      <c r="Q656" s="56"/>
    </row>
    <row r="657" spans="5:17">
      <c r="E657" s="88"/>
      <c r="F657" s="128"/>
      <c r="G657" s="56"/>
      <c r="J657" s="221"/>
      <c r="K657" s="221"/>
      <c r="L657" s="221"/>
      <c r="M657" s="221"/>
      <c r="N657" s="144"/>
      <c r="O657" s="88"/>
      <c r="P657" s="128"/>
      <c r="Q657" s="56"/>
    </row>
    <row r="658" spans="5:17">
      <c r="E658" s="88"/>
      <c r="F658" s="128"/>
      <c r="G658" s="56"/>
      <c r="J658" s="221"/>
      <c r="K658" s="221"/>
      <c r="L658" s="221"/>
      <c r="M658" s="221"/>
      <c r="N658" s="144"/>
      <c r="O658" s="88"/>
      <c r="P658" s="128"/>
      <c r="Q658" s="56"/>
    </row>
    <row r="659" spans="5:17">
      <c r="E659" s="88"/>
      <c r="F659" s="128"/>
      <c r="G659" s="56"/>
      <c r="J659" s="221"/>
      <c r="K659" s="221"/>
      <c r="L659" s="221"/>
      <c r="M659" s="221"/>
      <c r="N659" s="144"/>
      <c r="O659" s="88"/>
      <c r="P659" s="128"/>
      <c r="Q659" s="56"/>
    </row>
    <row r="660" spans="5:17">
      <c r="E660" s="88"/>
      <c r="F660" s="128"/>
      <c r="G660" s="56"/>
      <c r="J660" s="221"/>
      <c r="K660" s="221"/>
      <c r="L660" s="221"/>
      <c r="M660" s="221"/>
      <c r="N660" s="144"/>
      <c r="O660" s="88"/>
      <c r="P660" s="128"/>
      <c r="Q660" s="56"/>
    </row>
    <row r="661" spans="5:17">
      <c r="E661" s="88"/>
      <c r="F661" s="128"/>
      <c r="G661" s="56"/>
      <c r="J661" s="221"/>
      <c r="K661" s="221"/>
      <c r="L661" s="221"/>
      <c r="M661" s="221"/>
      <c r="N661" s="144"/>
      <c r="O661" s="88"/>
      <c r="P661" s="128"/>
      <c r="Q661" s="56"/>
    </row>
    <row r="662" spans="5:17">
      <c r="E662" s="88"/>
      <c r="F662" s="128"/>
      <c r="G662" s="56"/>
      <c r="J662" s="221"/>
      <c r="K662" s="221"/>
      <c r="L662" s="221"/>
      <c r="M662" s="221"/>
      <c r="N662" s="144"/>
      <c r="O662" s="88"/>
      <c r="P662" s="128"/>
      <c r="Q662" s="56"/>
    </row>
    <row r="663" spans="5:17">
      <c r="E663" s="88"/>
      <c r="F663" s="128"/>
      <c r="G663" s="56"/>
      <c r="J663" s="221"/>
      <c r="K663" s="221"/>
      <c r="L663" s="221"/>
      <c r="M663" s="221"/>
      <c r="N663" s="144"/>
      <c r="O663" s="88"/>
      <c r="P663" s="128"/>
      <c r="Q663" s="56"/>
    </row>
    <row r="664" spans="5:17">
      <c r="E664" s="88"/>
      <c r="F664" s="128"/>
      <c r="G664" s="56"/>
      <c r="J664" s="221"/>
      <c r="K664" s="221"/>
      <c r="L664" s="221"/>
      <c r="M664" s="221"/>
      <c r="N664" s="144"/>
      <c r="O664" s="88"/>
      <c r="P664" s="128"/>
      <c r="Q664" s="56"/>
    </row>
    <row r="665" spans="5:17">
      <c r="E665" s="88"/>
      <c r="F665" s="128"/>
      <c r="G665" s="56"/>
      <c r="J665" s="221"/>
      <c r="K665" s="221"/>
      <c r="L665" s="221"/>
      <c r="M665" s="221"/>
      <c r="N665" s="144"/>
      <c r="O665" s="88"/>
      <c r="P665" s="128"/>
      <c r="Q665" s="56"/>
    </row>
    <row r="666" spans="5:17">
      <c r="E666" s="88"/>
      <c r="F666" s="128"/>
      <c r="G666" s="56"/>
      <c r="J666" s="221"/>
      <c r="K666" s="221"/>
      <c r="L666" s="221"/>
      <c r="M666" s="221"/>
      <c r="N666" s="144"/>
      <c r="O666" s="88"/>
      <c r="P666" s="128"/>
      <c r="Q666" s="56"/>
    </row>
    <row r="667" spans="5:17">
      <c r="E667" s="88"/>
      <c r="F667" s="128"/>
      <c r="G667" s="56"/>
      <c r="J667" s="221"/>
      <c r="K667" s="221"/>
      <c r="L667" s="221"/>
      <c r="M667" s="221"/>
      <c r="N667" s="144"/>
      <c r="O667" s="88"/>
      <c r="P667" s="128"/>
      <c r="Q667" s="56"/>
    </row>
    <row r="668" spans="5:17">
      <c r="E668" s="88"/>
      <c r="F668" s="128"/>
      <c r="G668" s="56"/>
      <c r="J668" s="221"/>
      <c r="K668" s="221"/>
      <c r="L668" s="221"/>
      <c r="M668" s="221"/>
      <c r="N668" s="144"/>
      <c r="O668" s="88"/>
      <c r="P668" s="128"/>
      <c r="Q668" s="56"/>
    </row>
    <row r="669" spans="5:17">
      <c r="E669" s="88"/>
      <c r="F669" s="128"/>
      <c r="G669" s="56"/>
      <c r="J669" s="221"/>
      <c r="K669" s="221"/>
      <c r="L669" s="221"/>
      <c r="M669" s="221"/>
      <c r="N669" s="144"/>
      <c r="O669" s="88"/>
      <c r="P669" s="128"/>
      <c r="Q669" s="56"/>
    </row>
    <row r="670" spans="5:17">
      <c r="E670" s="88"/>
      <c r="F670" s="128"/>
      <c r="G670" s="56"/>
      <c r="J670" s="221"/>
      <c r="K670" s="221"/>
      <c r="L670" s="221"/>
      <c r="M670" s="221"/>
      <c r="N670" s="144"/>
      <c r="O670" s="88"/>
      <c r="P670" s="128"/>
      <c r="Q670" s="56"/>
    </row>
    <row r="671" spans="5:17">
      <c r="E671" s="88"/>
      <c r="F671" s="128"/>
      <c r="G671" s="56"/>
      <c r="J671" s="221"/>
      <c r="K671" s="221"/>
      <c r="L671" s="221"/>
      <c r="M671" s="221"/>
      <c r="N671" s="144"/>
      <c r="O671" s="88"/>
      <c r="P671" s="128"/>
      <c r="Q671" s="56"/>
    </row>
    <row r="672" spans="5:17">
      <c r="E672" s="88"/>
      <c r="F672" s="128"/>
      <c r="G672" s="56"/>
      <c r="J672" s="221"/>
      <c r="K672" s="221"/>
      <c r="L672" s="221"/>
      <c r="M672" s="221"/>
      <c r="N672" s="144"/>
      <c r="O672" s="88"/>
      <c r="P672" s="128"/>
      <c r="Q672" s="56"/>
    </row>
    <row r="673" spans="5:17">
      <c r="E673" s="88"/>
      <c r="F673" s="128"/>
      <c r="G673" s="56"/>
      <c r="J673" s="221"/>
      <c r="K673" s="221"/>
      <c r="L673" s="221"/>
      <c r="M673" s="221"/>
      <c r="N673" s="144"/>
      <c r="O673" s="88"/>
      <c r="P673" s="128"/>
      <c r="Q673" s="56"/>
    </row>
    <row r="674" spans="5:17">
      <c r="E674" s="88"/>
      <c r="F674" s="128"/>
      <c r="G674" s="56"/>
      <c r="J674" s="221"/>
      <c r="K674" s="221"/>
      <c r="L674" s="221"/>
      <c r="M674" s="221"/>
      <c r="N674" s="144"/>
      <c r="O674" s="88"/>
      <c r="P674" s="128"/>
      <c r="Q674" s="56"/>
    </row>
    <row r="675" spans="5:17">
      <c r="E675" s="88"/>
      <c r="F675" s="128"/>
      <c r="G675" s="56"/>
      <c r="J675" s="221"/>
      <c r="K675" s="221"/>
      <c r="L675" s="221"/>
      <c r="M675" s="221"/>
      <c r="N675" s="144"/>
      <c r="O675" s="88"/>
      <c r="P675" s="128"/>
      <c r="Q675" s="56"/>
    </row>
    <row r="676" spans="5:17">
      <c r="E676" s="88"/>
      <c r="F676" s="128"/>
      <c r="G676" s="56"/>
      <c r="J676" s="221"/>
      <c r="K676" s="221"/>
      <c r="L676" s="221"/>
      <c r="M676" s="221"/>
      <c r="N676" s="144"/>
      <c r="O676" s="88"/>
      <c r="P676" s="128"/>
      <c r="Q676" s="56"/>
    </row>
    <row r="677" spans="5:17">
      <c r="E677" s="88"/>
      <c r="F677" s="128"/>
      <c r="G677" s="56"/>
      <c r="J677" s="221"/>
      <c r="K677" s="221"/>
      <c r="L677" s="221"/>
      <c r="M677" s="221"/>
      <c r="N677" s="144"/>
      <c r="O677" s="88"/>
      <c r="P677" s="128"/>
      <c r="Q677" s="56"/>
    </row>
    <row r="678" spans="5:17">
      <c r="E678" s="88"/>
      <c r="F678" s="128"/>
      <c r="G678" s="56"/>
      <c r="J678" s="221"/>
      <c r="K678" s="221"/>
      <c r="L678" s="221"/>
      <c r="M678" s="221"/>
      <c r="N678" s="144"/>
      <c r="O678" s="88"/>
      <c r="P678" s="128"/>
      <c r="Q678" s="56"/>
    </row>
    <row r="679" spans="5:17">
      <c r="E679" s="88"/>
      <c r="F679" s="128"/>
      <c r="G679" s="56"/>
      <c r="J679" s="221"/>
      <c r="K679" s="221"/>
      <c r="L679" s="221"/>
      <c r="M679" s="221"/>
      <c r="N679" s="144"/>
      <c r="O679" s="88"/>
      <c r="P679" s="128"/>
      <c r="Q679" s="56"/>
    </row>
    <row r="680" spans="5:17">
      <c r="E680" s="88"/>
      <c r="F680" s="128"/>
      <c r="G680" s="56"/>
      <c r="J680" s="221"/>
      <c r="K680" s="221"/>
      <c r="L680" s="221"/>
      <c r="M680" s="221"/>
      <c r="N680" s="144"/>
      <c r="O680" s="88"/>
      <c r="P680" s="128"/>
      <c r="Q680" s="56"/>
    </row>
    <row r="681" spans="5:17">
      <c r="E681" s="88"/>
      <c r="F681" s="128"/>
      <c r="G681" s="56"/>
      <c r="J681" s="221"/>
      <c r="K681" s="221"/>
      <c r="L681" s="221"/>
      <c r="M681" s="221"/>
      <c r="N681" s="144"/>
      <c r="O681" s="88"/>
      <c r="P681" s="128"/>
      <c r="Q681" s="56"/>
    </row>
    <row r="682" spans="5:17">
      <c r="E682" s="88"/>
      <c r="F682" s="128"/>
      <c r="G682" s="56"/>
      <c r="J682" s="221"/>
      <c r="K682" s="221"/>
      <c r="L682" s="221"/>
      <c r="M682" s="221"/>
      <c r="N682" s="144"/>
      <c r="O682" s="88"/>
      <c r="P682" s="128"/>
      <c r="Q682" s="56"/>
    </row>
    <row r="683" spans="5:17">
      <c r="E683" s="88"/>
      <c r="F683" s="128"/>
      <c r="G683" s="56"/>
      <c r="J683" s="221"/>
      <c r="K683" s="221"/>
      <c r="L683" s="221"/>
      <c r="M683" s="221"/>
      <c r="N683" s="144"/>
      <c r="O683" s="88"/>
      <c r="P683" s="128"/>
      <c r="Q683" s="56"/>
    </row>
    <row r="684" spans="5:17">
      <c r="E684" s="88"/>
      <c r="F684" s="128"/>
      <c r="G684" s="56"/>
      <c r="J684" s="221"/>
      <c r="K684" s="221"/>
      <c r="L684" s="221"/>
      <c r="M684" s="221"/>
      <c r="N684" s="144"/>
      <c r="O684" s="88"/>
      <c r="P684" s="128"/>
      <c r="Q684" s="56"/>
    </row>
    <row r="685" spans="5:17">
      <c r="E685" s="88"/>
      <c r="F685" s="128"/>
      <c r="G685" s="56"/>
      <c r="J685" s="221"/>
      <c r="K685" s="221"/>
      <c r="L685" s="221"/>
      <c r="M685" s="221"/>
      <c r="N685" s="144"/>
      <c r="O685" s="88"/>
      <c r="P685" s="128"/>
      <c r="Q685" s="56"/>
    </row>
    <row r="686" spans="5:17">
      <c r="E686" s="88"/>
      <c r="F686" s="128"/>
      <c r="G686" s="56"/>
      <c r="J686" s="221"/>
      <c r="K686" s="221"/>
      <c r="L686" s="221"/>
      <c r="M686" s="221"/>
      <c r="N686" s="144"/>
      <c r="O686" s="88"/>
      <c r="P686" s="128"/>
      <c r="Q686" s="56"/>
    </row>
    <row r="687" spans="5:17">
      <c r="E687" s="88"/>
      <c r="F687" s="128"/>
      <c r="G687" s="56"/>
      <c r="J687" s="221"/>
      <c r="K687" s="221"/>
      <c r="L687" s="221"/>
      <c r="M687" s="221"/>
      <c r="N687" s="144"/>
      <c r="O687" s="88"/>
      <c r="P687" s="128"/>
      <c r="Q687" s="56"/>
    </row>
    <row r="688" spans="5:17">
      <c r="E688" s="88"/>
      <c r="F688" s="128"/>
      <c r="G688" s="56"/>
      <c r="J688" s="221"/>
      <c r="K688" s="221"/>
      <c r="L688" s="221"/>
      <c r="M688" s="221"/>
      <c r="N688" s="144"/>
      <c r="O688" s="88"/>
      <c r="P688" s="128"/>
      <c r="Q688" s="56"/>
    </row>
    <row r="689" spans="5:17">
      <c r="E689" s="88"/>
      <c r="F689" s="128"/>
      <c r="G689" s="56"/>
      <c r="J689" s="221"/>
      <c r="K689" s="221"/>
      <c r="L689" s="221"/>
      <c r="M689" s="221"/>
      <c r="N689" s="144"/>
      <c r="O689" s="88"/>
      <c r="P689" s="128"/>
      <c r="Q689" s="56"/>
    </row>
    <row r="690" spans="5:17">
      <c r="E690" s="88"/>
      <c r="F690" s="128"/>
      <c r="G690" s="56"/>
      <c r="J690" s="221"/>
      <c r="K690" s="221"/>
      <c r="L690" s="221"/>
      <c r="M690" s="221"/>
      <c r="N690" s="144"/>
      <c r="O690" s="88"/>
      <c r="P690" s="128"/>
      <c r="Q690" s="56"/>
    </row>
    <row r="691" spans="5:17">
      <c r="E691" s="88"/>
      <c r="F691" s="128"/>
      <c r="G691" s="56"/>
      <c r="J691" s="221"/>
      <c r="K691" s="221"/>
      <c r="L691" s="221"/>
      <c r="M691" s="221"/>
      <c r="N691" s="144"/>
      <c r="O691" s="88"/>
      <c r="P691" s="128"/>
      <c r="Q691" s="56"/>
    </row>
    <row r="692" spans="5:17">
      <c r="E692" s="88"/>
      <c r="F692" s="128"/>
      <c r="G692" s="56"/>
      <c r="J692" s="221"/>
      <c r="K692" s="221"/>
      <c r="L692" s="221"/>
      <c r="M692" s="221"/>
      <c r="N692" s="144"/>
      <c r="O692" s="88"/>
      <c r="P692" s="128"/>
      <c r="Q692" s="56"/>
    </row>
    <row r="693" spans="5:17">
      <c r="E693" s="88"/>
      <c r="F693" s="128"/>
      <c r="G693" s="56"/>
      <c r="J693" s="221"/>
      <c r="K693" s="221"/>
      <c r="L693" s="221"/>
      <c r="M693" s="221"/>
      <c r="N693" s="144"/>
      <c r="O693" s="88"/>
      <c r="P693" s="128"/>
      <c r="Q693" s="56"/>
    </row>
    <row r="694" spans="5:17">
      <c r="E694" s="88"/>
      <c r="F694" s="128"/>
      <c r="G694" s="56"/>
      <c r="J694" s="221"/>
      <c r="K694" s="221"/>
      <c r="L694" s="221"/>
      <c r="M694" s="221"/>
      <c r="N694" s="144"/>
      <c r="O694" s="88"/>
      <c r="P694" s="128"/>
      <c r="Q694" s="56"/>
    </row>
    <row r="695" spans="5:17">
      <c r="E695" s="88"/>
      <c r="F695" s="128"/>
      <c r="G695" s="56"/>
      <c r="J695" s="221"/>
      <c r="K695" s="221"/>
      <c r="L695" s="221"/>
      <c r="M695" s="221"/>
      <c r="N695" s="144"/>
      <c r="O695" s="88"/>
      <c r="P695" s="128"/>
      <c r="Q695" s="56"/>
    </row>
    <row r="696" spans="5:17">
      <c r="E696" s="88"/>
      <c r="F696" s="128"/>
      <c r="G696" s="56"/>
      <c r="J696" s="221"/>
      <c r="K696" s="221"/>
      <c r="L696" s="221"/>
      <c r="M696" s="221"/>
      <c r="N696" s="144"/>
      <c r="O696" s="88"/>
      <c r="P696" s="128"/>
      <c r="Q696" s="56"/>
    </row>
    <row r="697" spans="5:17">
      <c r="E697" s="88"/>
      <c r="F697" s="128"/>
      <c r="G697" s="56"/>
      <c r="J697" s="221"/>
      <c r="K697" s="221"/>
      <c r="L697" s="221"/>
      <c r="M697" s="221"/>
      <c r="N697" s="144"/>
      <c r="O697" s="88"/>
      <c r="P697" s="128"/>
      <c r="Q697" s="56"/>
    </row>
    <row r="698" spans="5:17">
      <c r="E698" s="88"/>
      <c r="F698" s="128"/>
      <c r="G698" s="56"/>
      <c r="J698" s="221"/>
      <c r="K698" s="221"/>
      <c r="L698" s="221"/>
      <c r="M698" s="221"/>
      <c r="N698" s="144"/>
      <c r="O698" s="88"/>
      <c r="P698" s="128"/>
      <c r="Q698" s="56"/>
    </row>
    <row r="699" spans="5:17">
      <c r="E699" s="88"/>
      <c r="F699" s="128"/>
      <c r="G699" s="56"/>
      <c r="J699" s="221"/>
      <c r="K699" s="221"/>
      <c r="L699" s="221"/>
      <c r="M699" s="221"/>
      <c r="N699" s="144"/>
      <c r="O699" s="88"/>
      <c r="P699" s="128"/>
      <c r="Q699" s="56"/>
    </row>
    <row r="700" spans="5:17">
      <c r="E700" s="88"/>
      <c r="F700" s="128"/>
      <c r="G700" s="56"/>
      <c r="J700" s="221"/>
      <c r="K700" s="221"/>
      <c r="L700" s="221"/>
      <c r="M700" s="221"/>
      <c r="N700" s="144"/>
      <c r="O700" s="88"/>
      <c r="P700" s="128"/>
      <c r="Q700" s="56"/>
    </row>
    <row r="701" spans="5:17">
      <c r="E701" s="88"/>
      <c r="F701" s="128"/>
      <c r="G701" s="56"/>
      <c r="J701" s="221"/>
      <c r="K701" s="221"/>
      <c r="L701" s="221"/>
      <c r="M701" s="221"/>
      <c r="N701" s="144"/>
      <c r="O701" s="88"/>
      <c r="P701" s="128"/>
      <c r="Q701" s="56"/>
    </row>
    <row r="702" spans="5:17">
      <c r="E702" s="88"/>
      <c r="F702" s="128"/>
      <c r="G702" s="56"/>
      <c r="J702" s="221"/>
      <c r="K702" s="221"/>
      <c r="L702" s="221"/>
      <c r="M702" s="221"/>
      <c r="N702" s="144"/>
      <c r="O702" s="88"/>
      <c r="P702" s="128"/>
      <c r="Q702" s="56"/>
    </row>
    <row r="703" spans="5:17">
      <c r="E703" s="88"/>
      <c r="F703" s="128"/>
      <c r="G703" s="56"/>
      <c r="J703" s="221"/>
      <c r="K703" s="221"/>
      <c r="L703" s="221"/>
      <c r="M703" s="221"/>
      <c r="N703" s="144"/>
      <c r="O703" s="88"/>
      <c r="P703" s="128"/>
      <c r="Q703" s="56"/>
    </row>
    <row r="704" spans="5:17">
      <c r="E704" s="88"/>
      <c r="F704" s="128"/>
      <c r="G704" s="56"/>
      <c r="J704" s="221"/>
      <c r="K704" s="221"/>
      <c r="L704" s="221"/>
      <c r="M704" s="221"/>
      <c r="N704" s="144"/>
      <c r="O704" s="88"/>
      <c r="P704" s="128"/>
      <c r="Q704" s="56"/>
    </row>
    <row r="705" spans="5:17">
      <c r="E705" s="88"/>
      <c r="F705" s="128"/>
      <c r="G705" s="56"/>
      <c r="J705" s="221"/>
      <c r="K705" s="221"/>
      <c r="L705" s="221"/>
      <c r="M705" s="221"/>
      <c r="N705" s="144"/>
      <c r="O705" s="88"/>
      <c r="P705" s="128"/>
      <c r="Q705" s="56"/>
    </row>
    <row r="706" spans="5:17">
      <c r="E706" s="88"/>
      <c r="F706" s="128"/>
      <c r="G706" s="56"/>
      <c r="J706" s="221"/>
      <c r="K706" s="221"/>
      <c r="L706" s="221"/>
      <c r="M706" s="221"/>
      <c r="N706" s="144"/>
      <c r="O706" s="88"/>
      <c r="P706" s="128"/>
      <c r="Q706" s="56"/>
    </row>
    <row r="707" spans="5:17">
      <c r="E707" s="88"/>
      <c r="F707" s="128"/>
      <c r="G707" s="56"/>
      <c r="J707" s="221"/>
      <c r="K707" s="221"/>
      <c r="L707" s="221"/>
      <c r="M707" s="221"/>
      <c r="N707" s="144"/>
      <c r="O707" s="88"/>
      <c r="P707" s="128"/>
      <c r="Q707" s="56"/>
    </row>
    <row r="708" spans="5:17">
      <c r="E708" s="88"/>
      <c r="F708" s="128"/>
      <c r="G708" s="56"/>
      <c r="J708" s="221"/>
      <c r="K708" s="221"/>
      <c r="L708" s="221"/>
      <c r="M708" s="221"/>
      <c r="N708" s="144"/>
      <c r="O708" s="88"/>
      <c r="P708" s="128"/>
      <c r="Q708" s="56"/>
    </row>
    <row r="709" spans="5:17">
      <c r="E709" s="88"/>
      <c r="F709" s="128"/>
      <c r="G709" s="56"/>
      <c r="J709" s="221"/>
      <c r="K709" s="221"/>
      <c r="L709" s="221"/>
      <c r="M709" s="221"/>
      <c r="N709" s="144"/>
      <c r="O709" s="88"/>
      <c r="P709" s="128"/>
      <c r="Q709" s="56"/>
    </row>
    <row r="710" spans="5:17">
      <c r="J710" s="191"/>
      <c r="K710" s="191"/>
      <c r="L710" s="191"/>
      <c r="M710" s="191"/>
      <c r="N710" s="144"/>
      <c r="O710" s="191"/>
      <c r="P710" s="88"/>
      <c r="Q710" s="191"/>
    </row>
    <row r="711" spans="5:17" ht="13.5">
      <c r="E711" s="20"/>
      <c r="F711" s="22" t="s">
        <v>34</v>
      </c>
      <c r="G711" s="21">
        <f>SUM(G42:G709)</f>
        <v>0</v>
      </c>
      <c r="O711" s="20"/>
      <c r="P711" s="22" t="s">
        <v>34</v>
      </c>
      <c r="Q711" s="21">
        <f>SUM(Q42:Q709)</f>
        <v>0</v>
      </c>
    </row>
  </sheetData>
  <mergeCells count="689">
    <mergeCell ref="BA3:BB3"/>
    <mergeCell ref="BA6:BB6"/>
    <mergeCell ref="BA18:BB18"/>
    <mergeCell ref="B8:C8"/>
    <mergeCell ref="Y3:Z3"/>
    <mergeCell ref="Y6:Z6"/>
    <mergeCell ref="Y18:Z18"/>
    <mergeCell ref="AN3:AO3"/>
    <mergeCell ref="AN6:AO6"/>
    <mergeCell ref="AN18:AO18"/>
    <mergeCell ref="B5:B6"/>
    <mergeCell ref="C5:C6"/>
    <mergeCell ref="E5:G5"/>
    <mergeCell ref="I5:K5"/>
    <mergeCell ref="M5:M6"/>
    <mergeCell ref="N5:N6"/>
    <mergeCell ref="J705:M705"/>
    <mergeCell ref="J706:M706"/>
    <mergeCell ref="J707:M707"/>
    <mergeCell ref="J708:M708"/>
    <mergeCell ref="J709:M709"/>
    <mergeCell ref="B11:C11"/>
    <mergeCell ref="B23:C23"/>
    <mergeCell ref="J699:M699"/>
    <mergeCell ref="J700:M700"/>
    <mergeCell ref="J701:M701"/>
    <mergeCell ref="J702:M702"/>
    <mergeCell ref="J703:M703"/>
    <mergeCell ref="J704:M704"/>
    <mergeCell ref="J693:M693"/>
    <mergeCell ref="J694:M694"/>
    <mergeCell ref="J695:M695"/>
    <mergeCell ref="J696:M696"/>
    <mergeCell ref="J697:M697"/>
    <mergeCell ref="J698:M698"/>
    <mergeCell ref="J687:M687"/>
    <mergeCell ref="J688:M688"/>
    <mergeCell ref="J689:M689"/>
    <mergeCell ref="J690:M690"/>
    <mergeCell ref="J691:M691"/>
    <mergeCell ref="J692:M692"/>
    <mergeCell ref="J681:M681"/>
    <mergeCell ref="J682:M682"/>
    <mergeCell ref="J683:M683"/>
    <mergeCell ref="J684:M684"/>
    <mergeCell ref="J685:M685"/>
    <mergeCell ref="J686:M686"/>
    <mergeCell ref="J675:M675"/>
    <mergeCell ref="J676:M676"/>
    <mergeCell ref="J677:M677"/>
    <mergeCell ref="J678:M678"/>
    <mergeCell ref="J679:M679"/>
    <mergeCell ref="J680:M680"/>
    <mergeCell ref="J669:M669"/>
    <mergeCell ref="J670:M670"/>
    <mergeCell ref="J671:M671"/>
    <mergeCell ref="J672:M672"/>
    <mergeCell ref="J673:M673"/>
    <mergeCell ref="J674:M674"/>
    <mergeCell ref="J663:M663"/>
    <mergeCell ref="J664:M664"/>
    <mergeCell ref="J665:M665"/>
    <mergeCell ref="J666:M666"/>
    <mergeCell ref="J667:M667"/>
    <mergeCell ref="J668:M668"/>
    <mergeCell ref="J657:M657"/>
    <mergeCell ref="J658:M658"/>
    <mergeCell ref="J659:M659"/>
    <mergeCell ref="J660:M660"/>
    <mergeCell ref="J661:M661"/>
    <mergeCell ref="J662:M662"/>
    <mergeCell ref="J651:M651"/>
    <mergeCell ref="J652:M652"/>
    <mergeCell ref="J653:M653"/>
    <mergeCell ref="J654:M654"/>
    <mergeCell ref="J655:M655"/>
    <mergeCell ref="J656:M656"/>
    <mergeCell ref="J645:M645"/>
    <mergeCell ref="J646:M646"/>
    <mergeCell ref="J647:M647"/>
    <mergeCell ref="J648:M648"/>
    <mergeCell ref="J649:M649"/>
    <mergeCell ref="J650:M650"/>
    <mergeCell ref="J639:M639"/>
    <mergeCell ref="J640:M640"/>
    <mergeCell ref="J641:M641"/>
    <mergeCell ref="J642:M642"/>
    <mergeCell ref="J643:M643"/>
    <mergeCell ref="J644:M644"/>
    <mergeCell ref="J633:M633"/>
    <mergeCell ref="J634:M634"/>
    <mergeCell ref="J635:M635"/>
    <mergeCell ref="J636:M636"/>
    <mergeCell ref="J637:M637"/>
    <mergeCell ref="J638:M638"/>
    <mergeCell ref="J627:M627"/>
    <mergeCell ref="J628:M628"/>
    <mergeCell ref="J629:M629"/>
    <mergeCell ref="J630:M630"/>
    <mergeCell ref="J631:M631"/>
    <mergeCell ref="J632:M632"/>
    <mergeCell ref="J621:M621"/>
    <mergeCell ref="J622:M622"/>
    <mergeCell ref="J623:M623"/>
    <mergeCell ref="J624:M624"/>
    <mergeCell ref="J625:M625"/>
    <mergeCell ref="J626:M626"/>
    <mergeCell ref="J615:M615"/>
    <mergeCell ref="J616:M616"/>
    <mergeCell ref="J617:M617"/>
    <mergeCell ref="J618:M618"/>
    <mergeCell ref="J619:M619"/>
    <mergeCell ref="J620:M620"/>
    <mergeCell ref="J609:M609"/>
    <mergeCell ref="J610:M610"/>
    <mergeCell ref="J611:M611"/>
    <mergeCell ref="J612:M612"/>
    <mergeCell ref="J613:M613"/>
    <mergeCell ref="J614:M614"/>
    <mergeCell ref="J603:M603"/>
    <mergeCell ref="J604:M604"/>
    <mergeCell ref="J605:M605"/>
    <mergeCell ref="J606:M606"/>
    <mergeCell ref="J607:M607"/>
    <mergeCell ref="J608:M608"/>
    <mergeCell ref="J597:M597"/>
    <mergeCell ref="J598:M598"/>
    <mergeCell ref="J599:M599"/>
    <mergeCell ref="J600:M600"/>
    <mergeCell ref="J601:M601"/>
    <mergeCell ref="J602:M602"/>
    <mergeCell ref="J591:M591"/>
    <mergeCell ref="J592:M592"/>
    <mergeCell ref="J593:M593"/>
    <mergeCell ref="J594:M594"/>
    <mergeCell ref="J595:M595"/>
    <mergeCell ref="J596:M596"/>
    <mergeCell ref="J585:M585"/>
    <mergeCell ref="J586:M586"/>
    <mergeCell ref="J587:M587"/>
    <mergeCell ref="J588:M588"/>
    <mergeCell ref="J589:M589"/>
    <mergeCell ref="J590:M590"/>
    <mergeCell ref="J579:M579"/>
    <mergeCell ref="J580:M580"/>
    <mergeCell ref="J581:M581"/>
    <mergeCell ref="J582:M582"/>
    <mergeCell ref="J583:M583"/>
    <mergeCell ref="J584:M584"/>
    <mergeCell ref="J573:M573"/>
    <mergeCell ref="J574:M574"/>
    <mergeCell ref="J575:M575"/>
    <mergeCell ref="J576:M576"/>
    <mergeCell ref="J577:M577"/>
    <mergeCell ref="J578:M578"/>
    <mergeCell ref="J567:M567"/>
    <mergeCell ref="J568:M568"/>
    <mergeCell ref="J569:M569"/>
    <mergeCell ref="J570:M570"/>
    <mergeCell ref="J571:M571"/>
    <mergeCell ref="J572:M572"/>
    <mergeCell ref="J561:M561"/>
    <mergeCell ref="J562:M562"/>
    <mergeCell ref="J563:M563"/>
    <mergeCell ref="J564:M564"/>
    <mergeCell ref="J565:M565"/>
    <mergeCell ref="J566:M566"/>
    <mergeCell ref="J555:M555"/>
    <mergeCell ref="J556:M556"/>
    <mergeCell ref="J557:M557"/>
    <mergeCell ref="J558:M558"/>
    <mergeCell ref="J559:M559"/>
    <mergeCell ref="J560:M560"/>
    <mergeCell ref="J549:M549"/>
    <mergeCell ref="J550:M550"/>
    <mergeCell ref="J551:M551"/>
    <mergeCell ref="J552:M552"/>
    <mergeCell ref="J553:M553"/>
    <mergeCell ref="J554:M554"/>
    <mergeCell ref="J543:M543"/>
    <mergeCell ref="J544:M544"/>
    <mergeCell ref="J545:M545"/>
    <mergeCell ref="J546:M546"/>
    <mergeCell ref="J547:M547"/>
    <mergeCell ref="J548:M548"/>
    <mergeCell ref="J537:M537"/>
    <mergeCell ref="J538:M538"/>
    <mergeCell ref="J539:M539"/>
    <mergeCell ref="J540:M540"/>
    <mergeCell ref="J541:M541"/>
    <mergeCell ref="J542:M542"/>
    <mergeCell ref="J531:M531"/>
    <mergeCell ref="J532:M532"/>
    <mergeCell ref="J533:M533"/>
    <mergeCell ref="J534:M534"/>
    <mergeCell ref="J535:M535"/>
    <mergeCell ref="J536:M536"/>
    <mergeCell ref="J525:M525"/>
    <mergeCell ref="J526:M526"/>
    <mergeCell ref="J527:M527"/>
    <mergeCell ref="J528:M528"/>
    <mergeCell ref="J529:M529"/>
    <mergeCell ref="J530:M530"/>
    <mergeCell ref="J519:M519"/>
    <mergeCell ref="J520:M520"/>
    <mergeCell ref="J521:M521"/>
    <mergeCell ref="J522:M522"/>
    <mergeCell ref="J523:M523"/>
    <mergeCell ref="J524:M524"/>
    <mergeCell ref="J513:M513"/>
    <mergeCell ref="J514:M514"/>
    <mergeCell ref="J515:M515"/>
    <mergeCell ref="J516:M516"/>
    <mergeCell ref="J517:M517"/>
    <mergeCell ref="J518:M518"/>
    <mergeCell ref="J507:M507"/>
    <mergeCell ref="J508:M508"/>
    <mergeCell ref="J509:M509"/>
    <mergeCell ref="J510:M510"/>
    <mergeCell ref="J511:M511"/>
    <mergeCell ref="J512:M512"/>
    <mergeCell ref="J501:M501"/>
    <mergeCell ref="J502:M502"/>
    <mergeCell ref="J503:M503"/>
    <mergeCell ref="J504:M504"/>
    <mergeCell ref="J505:M505"/>
    <mergeCell ref="J506:M506"/>
    <mergeCell ref="J495:M495"/>
    <mergeCell ref="J496:M496"/>
    <mergeCell ref="J497:M497"/>
    <mergeCell ref="J498:M498"/>
    <mergeCell ref="J499:M499"/>
    <mergeCell ref="J500:M500"/>
    <mergeCell ref="J489:M489"/>
    <mergeCell ref="J490:M490"/>
    <mergeCell ref="J491:M491"/>
    <mergeCell ref="J492:M492"/>
    <mergeCell ref="J493:M493"/>
    <mergeCell ref="J494:M494"/>
    <mergeCell ref="J483:M483"/>
    <mergeCell ref="J484:M484"/>
    <mergeCell ref="J485:M485"/>
    <mergeCell ref="J486:M486"/>
    <mergeCell ref="J487:M487"/>
    <mergeCell ref="J488:M488"/>
    <mergeCell ref="J477:M477"/>
    <mergeCell ref="J478:M478"/>
    <mergeCell ref="J479:M479"/>
    <mergeCell ref="J480:M480"/>
    <mergeCell ref="J481:M481"/>
    <mergeCell ref="J482:M482"/>
    <mergeCell ref="J471:M471"/>
    <mergeCell ref="J472:M472"/>
    <mergeCell ref="J473:M473"/>
    <mergeCell ref="J474:M474"/>
    <mergeCell ref="J475:M475"/>
    <mergeCell ref="J476:M476"/>
    <mergeCell ref="J465:M465"/>
    <mergeCell ref="J466:M466"/>
    <mergeCell ref="J467:M467"/>
    <mergeCell ref="J468:M468"/>
    <mergeCell ref="J469:M469"/>
    <mergeCell ref="J470:M470"/>
    <mergeCell ref="J459:M459"/>
    <mergeCell ref="J460:M460"/>
    <mergeCell ref="J461:M461"/>
    <mergeCell ref="J462:M462"/>
    <mergeCell ref="J463:M463"/>
    <mergeCell ref="J464:M464"/>
    <mergeCell ref="J453:M453"/>
    <mergeCell ref="J454:M454"/>
    <mergeCell ref="J455:M455"/>
    <mergeCell ref="J456:M456"/>
    <mergeCell ref="J457:M457"/>
    <mergeCell ref="J458:M458"/>
    <mergeCell ref="J447:M447"/>
    <mergeCell ref="J448:M448"/>
    <mergeCell ref="J449:M449"/>
    <mergeCell ref="J450:M450"/>
    <mergeCell ref="J451:M451"/>
    <mergeCell ref="J452:M452"/>
    <mergeCell ref="J441:M441"/>
    <mergeCell ref="J442:M442"/>
    <mergeCell ref="J443:M443"/>
    <mergeCell ref="J444:M444"/>
    <mergeCell ref="J445:M445"/>
    <mergeCell ref="J446:M446"/>
    <mergeCell ref="J435:M435"/>
    <mergeCell ref="J436:M436"/>
    <mergeCell ref="J437:M437"/>
    <mergeCell ref="J438:M438"/>
    <mergeCell ref="J439:M439"/>
    <mergeCell ref="J440:M440"/>
    <mergeCell ref="J429:M429"/>
    <mergeCell ref="J430:M430"/>
    <mergeCell ref="J431:M431"/>
    <mergeCell ref="J432:M432"/>
    <mergeCell ref="J433:M433"/>
    <mergeCell ref="J434:M434"/>
    <mergeCell ref="J423:M423"/>
    <mergeCell ref="J424:M424"/>
    <mergeCell ref="J425:M425"/>
    <mergeCell ref="J426:M426"/>
    <mergeCell ref="J427:M427"/>
    <mergeCell ref="J428:M428"/>
    <mergeCell ref="J417:M417"/>
    <mergeCell ref="J418:M418"/>
    <mergeCell ref="J419:M419"/>
    <mergeCell ref="J420:M420"/>
    <mergeCell ref="J421:M421"/>
    <mergeCell ref="J422:M422"/>
    <mergeCell ref="J411:M411"/>
    <mergeCell ref="J412:M412"/>
    <mergeCell ref="J413:M413"/>
    <mergeCell ref="J414:M414"/>
    <mergeCell ref="J415:M415"/>
    <mergeCell ref="J416:M416"/>
    <mergeCell ref="J405:M405"/>
    <mergeCell ref="J406:M406"/>
    <mergeCell ref="J407:M407"/>
    <mergeCell ref="J408:M408"/>
    <mergeCell ref="J409:M409"/>
    <mergeCell ref="J410:M410"/>
    <mergeCell ref="J399:M399"/>
    <mergeCell ref="J400:M400"/>
    <mergeCell ref="J401:M401"/>
    <mergeCell ref="J402:M402"/>
    <mergeCell ref="J403:M403"/>
    <mergeCell ref="J404:M404"/>
    <mergeCell ref="J393:M393"/>
    <mergeCell ref="J394:M394"/>
    <mergeCell ref="J395:M395"/>
    <mergeCell ref="J396:M396"/>
    <mergeCell ref="J397:M397"/>
    <mergeCell ref="J398:M398"/>
    <mergeCell ref="J387:M387"/>
    <mergeCell ref="J388:M388"/>
    <mergeCell ref="J389:M389"/>
    <mergeCell ref="J390:M390"/>
    <mergeCell ref="J391:M391"/>
    <mergeCell ref="J392:M392"/>
    <mergeCell ref="J381:M381"/>
    <mergeCell ref="J382:M382"/>
    <mergeCell ref="J383:M383"/>
    <mergeCell ref="J384:M384"/>
    <mergeCell ref="J385:M385"/>
    <mergeCell ref="J386:M386"/>
    <mergeCell ref="J375:M375"/>
    <mergeCell ref="J376:M376"/>
    <mergeCell ref="J377:M377"/>
    <mergeCell ref="J378:M378"/>
    <mergeCell ref="J379:M379"/>
    <mergeCell ref="J380:M380"/>
    <mergeCell ref="J369:M369"/>
    <mergeCell ref="J370:M370"/>
    <mergeCell ref="J371:M371"/>
    <mergeCell ref="J372:M372"/>
    <mergeCell ref="J373:M373"/>
    <mergeCell ref="J374:M374"/>
    <mergeCell ref="J363:M363"/>
    <mergeCell ref="J364:M364"/>
    <mergeCell ref="J365:M365"/>
    <mergeCell ref="J366:M366"/>
    <mergeCell ref="J367:M367"/>
    <mergeCell ref="J368:M368"/>
    <mergeCell ref="J357:M357"/>
    <mergeCell ref="J358:M358"/>
    <mergeCell ref="J359:M359"/>
    <mergeCell ref="J360:M360"/>
    <mergeCell ref="J361:M361"/>
    <mergeCell ref="J362:M362"/>
    <mergeCell ref="J351:M351"/>
    <mergeCell ref="J352:M352"/>
    <mergeCell ref="J353:M353"/>
    <mergeCell ref="J354:M354"/>
    <mergeCell ref="J355:M355"/>
    <mergeCell ref="J356:M356"/>
    <mergeCell ref="J345:M345"/>
    <mergeCell ref="J346:M346"/>
    <mergeCell ref="J347:M347"/>
    <mergeCell ref="J348:M348"/>
    <mergeCell ref="J349:M349"/>
    <mergeCell ref="J350:M350"/>
    <mergeCell ref="J339:M339"/>
    <mergeCell ref="J340:M340"/>
    <mergeCell ref="J341:M341"/>
    <mergeCell ref="J342:M342"/>
    <mergeCell ref="J343:M343"/>
    <mergeCell ref="J344:M344"/>
    <mergeCell ref="J333:M333"/>
    <mergeCell ref="J334:M334"/>
    <mergeCell ref="J335:M335"/>
    <mergeCell ref="J336:M336"/>
    <mergeCell ref="J337:M337"/>
    <mergeCell ref="J338:M338"/>
    <mergeCell ref="J327:M327"/>
    <mergeCell ref="J328:M328"/>
    <mergeCell ref="J329:M329"/>
    <mergeCell ref="J330:M330"/>
    <mergeCell ref="J331:M331"/>
    <mergeCell ref="J332:M332"/>
    <mergeCell ref="J321:M321"/>
    <mergeCell ref="J322:M322"/>
    <mergeCell ref="J323:M323"/>
    <mergeCell ref="J324:M324"/>
    <mergeCell ref="J325:M325"/>
    <mergeCell ref="J326:M326"/>
    <mergeCell ref="J315:M315"/>
    <mergeCell ref="J316:M316"/>
    <mergeCell ref="J317:M317"/>
    <mergeCell ref="J318:M318"/>
    <mergeCell ref="J319:M319"/>
    <mergeCell ref="J320:M320"/>
    <mergeCell ref="J309:M309"/>
    <mergeCell ref="J310:M310"/>
    <mergeCell ref="J311:M311"/>
    <mergeCell ref="J312:M312"/>
    <mergeCell ref="J313:M313"/>
    <mergeCell ref="J314:M314"/>
    <mergeCell ref="J303:M303"/>
    <mergeCell ref="J304:M304"/>
    <mergeCell ref="J305:M305"/>
    <mergeCell ref="J306:M306"/>
    <mergeCell ref="J307:M307"/>
    <mergeCell ref="J308:M308"/>
    <mergeCell ref="J297:M297"/>
    <mergeCell ref="J298:M298"/>
    <mergeCell ref="J299:M299"/>
    <mergeCell ref="J300:M300"/>
    <mergeCell ref="J301:M301"/>
    <mergeCell ref="J302:M302"/>
    <mergeCell ref="J291:M291"/>
    <mergeCell ref="J292:M292"/>
    <mergeCell ref="J293:M293"/>
    <mergeCell ref="J294:M294"/>
    <mergeCell ref="J295:M295"/>
    <mergeCell ref="J296:M296"/>
    <mergeCell ref="J285:M285"/>
    <mergeCell ref="J286:M286"/>
    <mergeCell ref="J287:M287"/>
    <mergeCell ref="J288:M288"/>
    <mergeCell ref="J289:M289"/>
    <mergeCell ref="J290:M290"/>
    <mergeCell ref="J279:M279"/>
    <mergeCell ref="J280:M280"/>
    <mergeCell ref="J281:M281"/>
    <mergeCell ref="J282:M282"/>
    <mergeCell ref="J283:M283"/>
    <mergeCell ref="J284:M284"/>
    <mergeCell ref="J273:M273"/>
    <mergeCell ref="J274:M274"/>
    <mergeCell ref="J275:M275"/>
    <mergeCell ref="J276:M276"/>
    <mergeCell ref="J277:M277"/>
    <mergeCell ref="J278:M278"/>
    <mergeCell ref="J267:M267"/>
    <mergeCell ref="J268:M268"/>
    <mergeCell ref="J269:M269"/>
    <mergeCell ref="J270:M270"/>
    <mergeCell ref="J271:M271"/>
    <mergeCell ref="J272:M272"/>
    <mergeCell ref="J261:M261"/>
    <mergeCell ref="J262:M262"/>
    <mergeCell ref="J263:M263"/>
    <mergeCell ref="J264:M264"/>
    <mergeCell ref="J265:M265"/>
    <mergeCell ref="J266:M266"/>
    <mergeCell ref="J255:M255"/>
    <mergeCell ref="J256:M256"/>
    <mergeCell ref="J257:M257"/>
    <mergeCell ref="J258:M258"/>
    <mergeCell ref="J259:M259"/>
    <mergeCell ref="J260:M260"/>
    <mergeCell ref="J249:M249"/>
    <mergeCell ref="J250:M250"/>
    <mergeCell ref="J251:M251"/>
    <mergeCell ref="J252:M252"/>
    <mergeCell ref="J253:M253"/>
    <mergeCell ref="J254:M254"/>
    <mergeCell ref="J243:M243"/>
    <mergeCell ref="J244:M244"/>
    <mergeCell ref="J245:M245"/>
    <mergeCell ref="J246:M246"/>
    <mergeCell ref="J247:M247"/>
    <mergeCell ref="J248:M248"/>
    <mergeCell ref="J237:M237"/>
    <mergeCell ref="J238:M238"/>
    <mergeCell ref="J239:M239"/>
    <mergeCell ref="J240:M240"/>
    <mergeCell ref="J241:M241"/>
    <mergeCell ref="J242:M242"/>
    <mergeCell ref="J231:M231"/>
    <mergeCell ref="J232:M232"/>
    <mergeCell ref="J233:M233"/>
    <mergeCell ref="J234:M234"/>
    <mergeCell ref="J235:M235"/>
    <mergeCell ref="J236:M236"/>
    <mergeCell ref="J225:M225"/>
    <mergeCell ref="J226:M226"/>
    <mergeCell ref="J227:M227"/>
    <mergeCell ref="J228:M228"/>
    <mergeCell ref="J229:M229"/>
    <mergeCell ref="J230:M230"/>
    <mergeCell ref="J219:M219"/>
    <mergeCell ref="J220:M220"/>
    <mergeCell ref="J221:M221"/>
    <mergeCell ref="J222:M222"/>
    <mergeCell ref="J223:M223"/>
    <mergeCell ref="J224:M224"/>
    <mergeCell ref="J213:M213"/>
    <mergeCell ref="J214:M214"/>
    <mergeCell ref="J215:M215"/>
    <mergeCell ref="J216:M216"/>
    <mergeCell ref="J217:M217"/>
    <mergeCell ref="J218:M218"/>
    <mergeCell ref="J207:M207"/>
    <mergeCell ref="J208:M208"/>
    <mergeCell ref="J209:M209"/>
    <mergeCell ref="J210:M210"/>
    <mergeCell ref="J211:M211"/>
    <mergeCell ref="J212:M212"/>
    <mergeCell ref="J201:M201"/>
    <mergeCell ref="J202:M202"/>
    <mergeCell ref="J203:M203"/>
    <mergeCell ref="J204:M204"/>
    <mergeCell ref="J205:M205"/>
    <mergeCell ref="J206:M206"/>
    <mergeCell ref="J195:M195"/>
    <mergeCell ref="J196:M196"/>
    <mergeCell ref="J197:M197"/>
    <mergeCell ref="J198:M198"/>
    <mergeCell ref="J199:M199"/>
    <mergeCell ref="J200:M200"/>
    <mergeCell ref="J189:M189"/>
    <mergeCell ref="J190:M190"/>
    <mergeCell ref="J191:M191"/>
    <mergeCell ref="J192:M192"/>
    <mergeCell ref="J193:M193"/>
    <mergeCell ref="J194:M194"/>
    <mergeCell ref="J183:M183"/>
    <mergeCell ref="J184:M184"/>
    <mergeCell ref="J185:M185"/>
    <mergeCell ref="J186:M186"/>
    <mergeCell ref="J187:M187"/>
    <mergeCell ref="J188:M188"/>
    <mergeCell ref="J177:M177"/>
    <mergeCell ref="J178:M178"/>
    <mergeCell ref="J179:M179"/>
    <mergeCell ref="J180:M180"/>
    <mergeCell ref="J181:M181"/>
    <mergeCell ref="J182:M182"/>
    <mergeCell ref="J171:M171"/>
    <mergeCell ref="J172:M172"/>
    <mergeCell ref="J173:M173"/>
    <mergeCell ref="J174:M174"/>
    <mergeCell ref="J175:M175"/>
    <mergeCell ref="J176:M176"/>
    <mergeCell ref="J165:M165"/>
    <mergeCell ref="J166:M166"/>
    <mergeCell ref="J167:M167"/>
    <mergeCell ref="J168:M168"/>
    <mergeCell ref="J169:M169"/>
    <mergeCell ref="J170:M170"/>
    <mergeCell ref="J159:M159"/>
    <mergeCell ref="J160:M160"/>
    <mergeCell ref="J161:M161"/>
    <mergeCell ref="J162:M162"/>
    <mergeCell ref="J163:M163"/>
    <mergeCell ref="J164:M164"/>
    <mergeCell ref="J153:M153"/>
    <mergeCell ref="J154:M154"/>
    <mergeCell ref="J155:M155"/>
    <mergeCell ref="J156:M156"/>
    <mergeCell ref="J157:M157"/>
    <mergeCell ref="J158:M158"/>
    <mergeCell ref="J147:M147"/>
    <mergeCell ref="J148:M148"/>
    <mergeCell ref="J149:M149"/>
    <mergeCell ref="J150:M150"/>
    <mergeCell ref="J151:M151"/>
    <mergeCell ref="J152:M152"/>
    <mergeCell ref="J141:M141"/>
    <mergeCell ref="J142:M142"/>
    <mergeCell ref="J143:M143"/>
    <mergeCell ref="J144:M144"/>
    <mergeCell ref="J145:M145"/>
    <mergeCell ref="J146:M146"/>
    <mergeCell ref="J135:M135"/>
    <mergeCell ref="J136:M136"/>
    <mergeCell ref="J137:M137"/>
    <mergeCell ref="J138:M138"/>
    <mergeCell ref="J139:M139"/>
    <mergeCell ref="J140:M140"/>
    <mergeCell ref="J129:M129"/>
    <mergeCell ref="J130:M130"/>
    <mergeCell ref="J131:M131"/>
    <mergeCell ref="J132:M132"/>
    <mergeCell ref="J133:M133"/>
    <mergeCell ref="J134:M134"/>
    <mergeCell ref="J123:M123"/>
    <mergeCell ref="J124:M124"/>
    <mergeCell ref="J125:M125"/>
    <mergeCell ref="J126:M126"/>
    <mergeCell ref="J127:M127"/>
    <mergeCell ref="J128:M128"/>
    <mergeCell ref="J117:M117"/>
    <mergeCell ref="J118:M118"/>
    <mergeCell ref="J119:M119"/>
    <mergeCell ref="J120:M120"/>
    <mergeCell ref="J121:M121"/>
    <mergeCell ref="J122:M122"/>
    <mergeCell ref="J111:M111"/>
    <mergeCell ref="J112:M112"/>
    <mergeCell ref="J113:M113"/>
    <mergeCell ref="J114:M114"/>
    <mergeCell ref="J115:M115"/>
    <mergeCell ref="J116:M116"/>
    <mergeCell ref="J105:M105"/>
    <mergeCell ref="J106:M106"/>
    <mergeCell ref="J107:M107"/>
    <mergeCell ref="J108:M108"/>
    <mergeCell ref="J109:M109"/>
    <mergeCell ref="J110:M110"/>
    <mergeCell ref="J99:M99"/>
    <mergeCell ref="J100:M100"/>
    <mergeCell ref="J101:M101"/>
    <mergeCell ref="J102:M102"/>
    <mergeCell ref="J103:M103"/>
    <mergeCell ref="J104:M104"/>
    <mergeCell ref="J93:M93"/>
    <mergeCell ref="J94:M94"/>
    <mergeCell ref="J95:M95"/>
    <mergeCell ref="J96:M96"/>
    <mergeCell ref="J97:M97"/>
    <mergeCell ref="J98:M98"/>
    <mergeCell ref="J87:M87"/>
    <mergeCell ref="J88:M88"/>
    <mergeCell ref="J89:M89"/>
    <mergeCell ref="J90:M90"/>
    <mergeCell ref="J91:M91"/>
    <mergeCell ref="J92:M92"/>
    <mergeCell ref="J81:M81"/>
    <mergeCell ref="J82:M82"/>
    <mergeCell ref="J83:M83"/>
    <mergeCell ref="J84:M84"/>
    <mergeCell ref="J85:M85"/>
    <mergeCell ref="J86:M86"/>
    <mergeCell ref="J75:M75"/>
    <mergeCell ref="J76:M76"/>
    <mergeCell ref="J77:M77"/>
    <mergeCell ref="J78:M78"/>
    <mergeCell ref="J79:M79"/>
    <mergeCell ref="J80:M80"/>
    <mergeCell ref="J69:M69"/>
    <mergeCell ref="J70:M70"/>
    <mergeCell ref="J71:M71"/>
    <mergeCell ref="J72:M72"/>
    <mergeCell ref="J73:M73"/>
    <mergeCell ref="J74:M74"/>
    <mergeCell ref="J63:M63"/>
    <mergeCell ref="J64:M64"/>
    <mergeCell ref="J65:M65"/>
    <mergeCell ref="J66:M66"/>
    <mergeCell ref="J67:M67"/>
    <mergeCell ref="J68:M68"/>
    <mergeCell ref="J57:M57"/>
    <mergeCell ref="J58:M58"/>
    <mergeCell ref="J59:M59"/>
    <mergeCell ref="J60:M60"/>
    <mergeCell ref="J61:M61"/>
    <mergeCell ref="J62:M62"/>
    <mergeCell ref="J51:M51"/>
    <mergeCell ref="J52:M52"/>
    <mergeCell ref="J53:M53"/>
    <mergeCell ref="J54:M54"/>
    <mergeCell ref="J55:M55"/>
    <mergeCell ref="J56:M56"/>
    <mergeCell ref="J45:M45"/>
    <mergeCell ref="J46:M46"/>
    <mergeCell ref="J47:M47"/>
    <mergeCell ref="J48:M48"/>
    <mergeCell ref="J49:M49"/>
    <mergeCell ref="J50:M50"/>
    <mergeCell ref="A40:G40"/>
    <mergeCell ref="J40:Q40"/>
    <mergeCell ref="J41:M41"/>
    <mergeCell ref="J42:M42"/>
    <mergeCell ref="J43:M43"/>
    <mergeCell ref="J44:M44"/>
  </mergeCells>
  <conditionalFormatting sqref="F38">
    <cfRule type="containsText" dxfId="8" priority="10" operator="containsText" text="ERROR">
      <formula>NOT(ISERROR(SEARCH("ERROR",F38)))</formula>
    </cfRule>
  </conditionalFormatting>
  <conditionalFormatting sqref="J38">
    <cfRule type="containsText" dxfId="7" priority="9" operator="containsText" text="ERROR">
      <formula>NOT(ISERROR(SEARCH("ERROR",J38)))</formula>
    </cfRule>
  </conditionalFormatting>
  <conditionalFormatting sqref="T14">
    <cfRule type="containsText" dxfId="6" priority="8" operator="containsText" text="ERROR">
      <formula>NOT(ISERROR(SEARCH("ERROR",T14)))</formula>
    </cfRule>
  </conditionalFormatting>
  <conditionalFormatting sqref="O12:O18 O23 O29 O31:O35">
    <cfRule type="containsText" dxfId="5" priority="7" operator="containsText" text="ERROR">
      <formula>NOT(ISERROR(SEARCH("ERROR",O12)))</formula>
    </cfRule>
  </conditionalFormatting>
  <conditionalFormatting sqref="O36">
    <cfRule type="containsText" dxfId="4" priority="6" operator="containsText" text="ERROR">
      <formula>NOT(ISERROR(SEARCH("ERROR",O36)))</formula>
    </cfRule>
  </conditionalFormatting>
  <conditionalFormatting sqref="O9">
    <cfRule type="containsText" dxfId="3" priority="4" operator="containsText" text="ERROR">
      <formula>NOT(ISERROR(SEARCH("ERROR",O9)))</formula>
    </cfRule>
  </conditionalFormatting>
  <conditionalFormatting sqref="O19:O22">
    <cfRule type="containsText" dxfId="2" priority="3" operator="containsText" text="ERROR">
      <formula>NOT(ISERROR(SEARCH("ERROR",O19)))</formula>
    </cfRule>
  </conditionalFormatting>
  <conditionalFormatting sqref="O24:O28">
    <cfRule type="containsText" dxfId="1" priority="2" operator="containsText" text="ERROR">
      <formula>NOT(ISERROR(SEARCH("ERROR",O24)))</formula>
    </cfRule>
  </conditionalFormatting>
  <conditionalFormatting sqref="O30">
    <cfRule type="containsText" dxfId="0" priority="1" operator="containsText" text="ERROR">
      <formula>NOT(ISERROR(SEARCH("ERROR",O30)))</formula>
    </cfRule>
  </conditionalFormatting>
  <dataValidations count="5">
    <dataValidation type="list" allowBlank="1" showInputMessage="1" showErrorMessage="1" sqref="N32 N34:N36 N12:N30 N8">
      <formula1>FinalDiff</formula1>
    </dataValidation>
    <dataValidation type="list" allowBlank="1" showInputMessage="1" showErrorMessage="1" sqref="N42:N709">
      <formula1>Govadjust</formula1>
    </dataValidation>
    <dataValidation type="list" allowBlank="1" showInputMessage="1" showErrorMessage="1" sqref="J42:M708">
      <formula1>Taxes</formula1>
    </dataValidation>
    <dataValidation type="list" allowBlank="1" showInputMessage="1" showErrorMessage="1" sqref="C42:C709">
      <formula1>Compadjust</formula1>
    </dataValidation>
    <dataValidation type="list" allowBlank="1" showErrorMessage="1" errorTitle="Taxes" error="Non valid entry. Please check the tax list" promptTitle="Taxes" prompt="Please select the tax subject to adjustment" sqref="A42:A709">
      <formula1>Taxes</formula1>
    </dataValidation>
  </dataValidations>
  <pageMargins left="0.7" right="0.7" top="0.75" bottom="0.75" header="0.3" footer="0.3"/>
  <pageSetup paperSize="9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A15" sqref="A15:D15"/>
    </sheetView>
  </sheetViews>
  <sheetFormatPr defaultColWidth="11.453125" defaultRowHeight="12.5"/>
  <cols>
    <col min="1" max="1" width="11.54296875" style="159" bestFit="1" customWidth="1"/>
    <col min="2" max="2" width="30.26953125" style="159" customWidth="1"/>
    <col min="3" max="3" width="22.453125" style="159" customWidth="1"/>
    <col min="4" max="4" width="15.453125" style="159" bestFit="1" customWidth="1"/>
    <col min="5" max="5" width="18.7265625" style="159" bestFit="1" customWidth="1"/>
    <col min="6" max="6" width="11.7265625" style="159" bestFit="1" customWidth="1"/>
    <col min="7" max="7" width="17.26953125" style="159" bestFit="1" customWidth="1"/>
    <col min="8" max="9" width="11.453125" style="159"/>
    <col min="10" max="11" width="16.453125" style="159" bestFit="1" customWidth="1"/>
    <col min="12" max="12" width="17.453125" style="159" bestFit="1" customWidth="1"/>
    <col min="13" max="16384" width="11.453125" style="159"/>
  </cols>
  <sheetData>
    <row r="1" spans="1:12" ht="13">
      <c r="A1" s="170" t="s">
        <v>83</v>
      </c>
      <c r="B1" s="169"/>
      <c r="C1" s="169"/>
    </row>
    <row r="3" spans="1:12" ht="13">
      <c r="A3" s="225" t="s">
        <v>45</v>
      </c>
      <c r="B3" s="227" t="s">
        <v>76</v>
      </c>
      <c r="C3" s="228"/>
      <c r="D3" s="229"/>
      <c r="E3" s="233" t="s">
        <v>77</v>
      </c>
      <c r="F3" s="234"/>
      <c r="G3" s="235"/>
      <c r="H3" s="236" t="s">
        <v>14</v>
      </c>
      <c r="I3" s="237"/>
    </row>
    <row r="4" spans="1:12" ht="13">
      <c r="A4" s="226"/>
      <c r="B4" s="230"/>
      <c r="C4" s="231"/>
      <c r="D4" s="232"/>
      <c r="E4" s="152" t="s">
        <v>78</v>
      </c>
      <c r="F4" s="153" t="s">
        <v>79</v>
      </c>
      <c r="G4" s="152" t="s">
        <v>80</v>
      </c>
      <c r="H4" s="238"/>
      <c r="I4" s="239"/>
    </row>
    <row r="5" spans="1:12" ht="13">
      <c r="A5" s="240" t="s">
        <v>81</v>
      </c>
      <c r="B5" s="241"/>
      <c r="C5" s="241"/>
      <c r="D5" s="242"/>
      <c r="E5" s="156">
        <f>E6+SUM(E9:E12)</f>
        <v>4992512290.6000004</v>
      </c>
      <c r="F5" s="156">
        <f>F6+SUM(F9:F12)</f>
        <v>0</v>
      </c>
      <c r="G5" s="156">
        <f>G6+SUM(G9:G12)</f>
        <v>134007537.81</v>
      </c>
      <c r="H5" s="243"/>
      <c r="I5" s="244"/>
    </row>
    <row r="6" spans="1:12">
      <c r="A6" s="160">
        <v>1</v>
      </c>
      <c r="B6" s="222" t="s">
        <v>55</v>
      </c>
      <c r="C6" s="223"/>
      <c r="D6" s="224"/>
      <c r="E6" s="157">
        <f>SUM(E7:E8)</f>
        <v>0</v>
      </c>
      <c r="F6" s="157">
        <f>SUM(F7:F8)</f>
        <v>0</v>
      </c>
      <c r="G6" s="157">
        <f>SUM(G7:G8)</f>
        <v>86213883.099999994</v>
      </c>
      <c r="H6" s="245"/>
      <c r="I6" s="246"/>
    </row>
    <row r="7" spans="1:12" ht="13">
      <c r="A7" s="161">
        <v>1.1000000000000001</v>
      </c>
      <c r="B7" s="162" t="s">
        <v>56</v>
      </c>
      <c r="C7" s="163"/>
      <c r="D7" s="164"/>
      <c r="E7" s="157"/>
      <c r="F7" s="157"/>
      <c r="G7" s="171">
        <v>25864164.93</v>
      </c>
      <c r="H7" s="172"/>
      <c r="I7" s="173"/>
      <c r="K7" s="174"/>
    </row>
    <row r="8" spans="1:12" ht="13">
      <c r="A8" s="161">
        <v>1.2</v>
      </c>
      <c r="B8" s="162" t="s">
        <v>57</v>
      </c>
      <c r="C8" s="163"/>
      <c r="D8" s="164"/>
      <c r="E8" s="157"/>
      <c r="F8" s="157"/>
      <c r="G8" s="165">
        <v>60349718.170000002</v>
      </c>
      <c r="H8" s="166"/>
      <c r="I8" s="167"/>
      <c r="J8" s="175" t="e">
        <f>+#REF!</f>
        <v>#REF!</v>
      </c>
      <c r="K8" s="175">
        <f>+G8*1288.57154471545</f>
        <v>77764929565.458969</v>
      </c>
      <c r="L8" s="175" t="e">
        <f>+J8+K8</f>
        <v>#REF!</v>
      </c>
    </row>
    <row r="9" spans="1:12">
      <c r="A9" s="160">
        <v>2</v>
      </c>
      <c r="B9" s="222" t="s">
        <v>52</v>
      </c>
      <c r="C9" s="223"/>
      <c r="D9" s="224"/>
      <c r="E9" s="157">
        <v>3530408761.75</v>
      </c>
      <c r="F9" s="157"/>
      <c r="G9" s="165">
        <v>37415528.979999997</v>
      </c>
      <c r="H9" s="166"/>
      <c r="I9" s="167"/>
      <c r="J9" s="184"/>
    </row>
    <row r="10" spans="1:12">
      <c r="A10" s="160">
        <f>+A9+1</f>
        <v>3</v>
      </c>
      <c r="B10" s="222" t="s">
        <v>58</v>
      </c>
      <c r="C10" s="223"/>
      <c r="D10" s="224"/>
      <c r="E10" s="157">
        <v>1462103528.8499999</v>
      </c>
      <c r="F10" s="157"/>
      <c r="G10" s="165">
        <v>7713612.0999999996</v>
      </c>
      <c r="H10" s="245"/>
      <c r="I10" s="246"/>
    </row>
    <row r="11" spans="1:12">
      <c r="A11" s="160">
        <f>+A10+1</f>
        <v>4</v>
      </c>
      <c r="B11" s="222" t="s">
        <v>53</v>
      </c>
      <c r="C11" s="223"/>
      <c r="D11" s="224"/>
      <c r="E11" s="157"/>
      <c r="F11" s="157"/>
      <c r="G11" s="165">
        <v>967653.39</v>
      </c>
      <c r="H11" s="166"/>
      <c r="I11" s="167"/>
    </row>
    <row r="12" spans="1:12">
      <c r="A12" s="160">
        <f>+A11+1</f>
        <v>5</v>
      </c>
      <c r="B12" s="222" t="s">
        <v>54</v>
      </c>
      <c r="C12" s="223"/>
      <c r="D12" s="224"/>
      <c r="E12" s="157"/>
      <c r="F12" s="157"/>
      <c r="G12" s="165">
        <v>1696860.24</v>
      </c>
      <c r="H12" s="245"/>
      <c r="I12" s="246"/>
    </row>
    <row r="13" spans="1:12" ht="13">
      <c r="A13" s="240" t="s">
        <v>82</v>
      </c>
      <c r="B13" s="241"/>
      <c r="C13" s="241"/>
      <c r="D13" s="242"/>
      <c r="E13" s="156">
        <f>SUM(E14:E14)</f>
        <v>0</v>
      </c>
      <c r="F13" s="156">
        <f>SUM(F14:F14)</f>
        <v>0</v>
      </c>
      <c r="G13" s="156">
        <f>SUM(G14:G14)</f>
        <v>0</v>
      </c>
      <c r="H13" s="243"/>
      <c r="I13" s="244"/>
    </row>
    <row r="14" spans="1:12">
      <c r="A14" s="160">
        <v>6</v>
      </c>
      <c r="B14" s="222" t="s">
        <v>59</v>
      </c>
      <c r="C14" s="223"/>
      <c r="D14" s="224"/>
      <c r="E14" s="157"/>
      <c r="F14" s="157"/>
      <c r="G14" s="165"/>
      <c r="H14" s="245"/>
      <c r="I14" s="246"/>
    </row>
    <row r="15" spans="1:12" ht="13">
      <c r="A15" s="247" t="s">
        <v>0</v>
      </c>
      <c r="B15" s="248"/>
      <c r="C15" s="248"/>
      <c r="D15" s="249"/>
      <c r="E15" s="158">
        <f>+E5+E13</f>
        <v>4992512290.6000004</v>
      </c>
      <c r="F15" s="158">
        <f>+F5+F13</f>
        <v>0</v>
      </c>
      <c r="G15" s="158">
        <f>+G5+G13</f>
        <v>134007537.81</v>
      </c>
      <c r="H15" s="154"/>
      <c r="I15" s="155"/>
    </row>
    <row r="20" spans="1:5" ht="13" thickBot="1">
      <c r="A20" s="181" t="s">
        <v>45</v>
      </c>
      <c r="B20" s="181" t="s">
        <v>76</v>
      </c>
      <c r="C20" s="181" t="s">
        <v>84</v>
      </c>
      <c r="D20" s="181" t="s">
        <v>85</v>
      </c>
      <c r="E20" s="181" t="s">
        <v>86</v>
      </c>
    </row>
    <row r="21" spans="1:5" ht="13" thickTop="1">
      <c r="A21" s="10">
        <v>1</v>
      </c>
      <c r="B21" s="11" t="s">
        <v>55</v>
      </c>
      <c r="C21" s="57"/>
      <c r="D21" s="57">
        <f>+G6</f>
        <v>86213883.099999994</v>
      </c>
      <c r="E21" s="57">
        <f>+C21+D21*1288.57154471545</f>
        <v>111092756522.08423</v>
      </c>
    </row>
    <row r="22" spans="1:5">
      <c r="A22" s="2">
        <v>1.1000000000000001</v>
      </c>
      <c r="B22" s="8" t="s">
        <v>56</v>
      </c>
      <c r="C22" s="56"/>
      <c r="D22" s="56">
        <f>+G7</f>
        <v>25864164.93</v>
      </c>
      <c r="E22" s="56">
        <f t="shared" ref="E22:E27" si="0">+C22+D22*1288.57154471545</f>
        <v>33327826956.625271</v>
      </c>
    </row>
    <row r="23" spans="1:5">
      <c r="A23" s="10">
        <v>1.2</v>
      </c>
      <c r="B23" s="11" t="s">
        <v>57</v>
      </c>
      <c r="C23" s="57"/>
      <c r="D23" s="57">
        <f>+G8</f>
        <v>60349718.170000002</v>
      </c>
      <c r="E23" s="57">
        <f t="shared" si="0"/>
        <v>77764929565.458969</v>
      </c>
    </row>
    <row r="24" spans="1:5">
      <c r="A24" s="2">
        <v>2</v>
      </c>
      <c r="B24" s="8" t="s">
        <v>52</v>
      </c>
      <c r="C24" s="56">
        <f>+E9</f>
        <v>3530408761.75</v>
      </c>
      <c r="D24" s="56">
        <f t="shared" ref="D24:D27" si="1">+G9</f>
        <v>37415528.979999997</v>
      </c>
      <c r="E24" s="56">
        <f t="shared" si="0"/>
        <v>51742994735.854286</v>
      </c>
    </row>
    <row r="25" spans="1:5">
      <c r="A25" s="10">
        <v>3</v>
      </c>
      <c r="B25" s="11" t="s">
        <v>58</v>
      </c>
      <c r="C25" s="57">
        <f>+E10</f>
        <v>1462103528.8499999</v>
      </c>
      <c r="D25" s="57">
        <f t="shared" si="1"/>
        <v>7713612.0999999996</v>
      </c>
      <c r="E25" s="57">
        <f t="shared" si="0"/>
        <v>11401644587.882786</v>
      </c>
    </row>
    <row r="26" spans="1:5">
      <c r="A26" s="2">
        <v>4</v>
      </c>
      <c r="B26" s="8" t="s">
        <v>53</v>
      </c>
      <c r="C26" s="56"/>
      <c r="D26" s="56">
        <f t="shared" si="1"/>
        <v>967653.39</v>
      </c>
      <c r="E26" s="56">
        <f t="shared" si="0"/>
        <v>1246890623.501442</v>
      </c>
    </row>
    <row r="27" spans="1:5" ht="13" thickBot="1">
      <c r="A27" s="185">
        <v>5</v>
      </c>
      <c r="B27" s="186" t="s">
        <v>54</v>
      </c>
      <c r="C27" s="187"/>
      <c r="D27" s="187">
        <f t="shared" si="1"/>
        <v>1696860.24</v>
      </c>
      <c r="E27" s="187">
        <f t="shared" si="0"/>
        <v>2186525820.6230292</v>
      </c>
    </row>
    <row r="28" spans="1:5" ht="13" thickTop="1">
      <c r="A28" s="102"/>
      <c r="B28" s="102" t="s">
        <v>41</v>
      </c>
      <c r="C28" s="101">
        <f>+C21+C24+C25+C26+C27</f>
        <v>4992512290.6000004</v>
      </c>
      <c r="D28" s="101">
        <f>+D21+D24+D25+D26+D27</f>
        <v>134007537.80999997</v>
      </c>
      <c r="E28" s="101">
        <f>+E21+E24+E25+E26+E27</f>
        <v>177670812289.94574</v>
      </c>
    </row>
    <row r="29" spans="1:5">
      <c r="E29" s="188"/>
    </row>
    <row r="30" spans="1:5">
      <c r="E30" s="188"/>
    </row>
  </sheetData>
  <mergeCells count="19">
    <mergeCell ref="A15:D15"/>
    <mergeCell ref="B12:D12"/>
    <mergeCell ref="H12:I12"/>
    <mergeCell ref="A13:D13"/>
    <mergeCell ref="H13:I13"/>
    <mergeCell ref="B14:D14"/>
    <mergeCell ref="H14:I14"/>
    <mergeCell ref="B11:D11"/>
    <mergeCell ref="A3:A4"/>
    <mergeCell ref="B3:D4"/>
    <mergeCell ref="E3:G3"/>
    <mergeCell ref="H3:I4"/>
    <mergeCell ref="A5:D5"/>
    <mergeCell ref="H5:I5"/>
    <mergeCell ref="B6:D6"/>
    <mergeCell ref="H6:I6"/>
    <mergeCell ref="B9:D9"/>
    <mergeCell ref="B10:D10"/>
    <mergeCell ref="H10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C (1)</vt:lpstr>
      <vt:lpstr>C (2)</vt:lpstr>
      <vt:lpstr>C (3)</vt:lpstr>
      <vt:lpstr>C (4)</vt:lpstr>
      <vt:lpstr>C (5)</vt:lpstr>
      <vt:lpstr>C (6)</vt:lpstr>
      <vt:lpstr>C (7)</vt:lpstr>
      <vt:lpstr>C (8)</vt:lpstr>
      <vt:lpstr>C (9)</vt:lpstr>
      <vt:lpstr>C (10)</vt:lpstr>
      <vt:lpstr>C (11)</vt:lpstr>
      <vt:lpstr>C (12)</vt:lpstr>
      <vt:lpstr>C (13)</vt:lpstr>
      <vt:lpstr>C (14)</vt:lpstr>
      <vt:lpstr>C (15)</vt:lpstr>
      <vt:lpstr>C (16)</vt:lpstr>
      <vt:lpstr>C (18)</vt:lpstr>
      <vt:lpstr>C (19)</vt:lpstr>
      <vt:lpstr>C (20)</vt:lpstr>
      <vt:lpstr>C (21)</vt:lpstr>
      <vt:lpstr>C (22)</vt:lpstr>
      <vt:lpstr>C (23)</vt:lpstr>
      <vt:lpstr>C (24)</vt:lpstr>
      <vt:lpstr>C (25)</vt:lpstr>
      <vt:lpstr>C (26)</vt:lpstr>
      <vt:lpstr>C (27)</vt:lpstr>
      <vt:lpstr>C (28)</vt:lpstr>
      <vt:lpstr>C (29)</vt:lpstr>
      <vt:lpstr>C (30)</vt:lpstr>
      <vt:lpstr>C (31)</vt:lpstr>
      <vt:lpstr>C (32)</vt:lpstr>
      <vt:lpstr>C (33)</vt:lpstr>
      <vt:lpstr>C (34)</vt:lpstr>
      <vt:lpstr>C (35)</vt:lpstr>
      <vt:lpstr>C (36)</vt:lpstr>
      <vt:lpstr>C (37)</vt:lpstr>
      <vt:lpstr>C (38)</vt:lpstr>
      <vt:lpstr>C (39)</vt:lpstr>
      <vt:lpstr>C (40)</vt:lpstr>
      <vt:lpstr>C (41)</vt:lpstr>
      <vt:lpstr>C (42)</vt:lpstr>
      <vt:lpstr>C (43)</vt:lpstr>
      <vt:lpstr>C (44)</vt:lpstr>
      <vt:lpstr>C (45)</vt:lpstr>
      <vt:lpstr>C (46)</vt:lpstr>
      <vt:lpstr>C (47)</vt:lpstr>
      <vt:lpstr>C (48)</vt:lpstr>
      <vt:lpstr>C (49)</vt:lpstr>
      <vt:lpstr>C (50)</vt:lpstr>
      <vt:lpstr>C (51)</vt:lpstr>
      <vt:lpstr>C (52)</vt:lpstr>
      <vt:lpstr>C (53)</vt:lpstr>
      <vt:lpstr>C (54)</vt:lpstr>
      <vt:lpstr>C (55)</vt:lpstr>
      <vt:lpstr>C (56)</vt:lpstr>
      <vt:lpstr>C (57)</vt:lpstr>
      <vt:lpstr>C (58)</vt:lpstr>
      <vt:lpstr>C (59)</vt:lpstr>
      <vt:lpstr>C (60)</vt:lpstr>
      <vt:lpstr>C (61)</vt:lpstr>
      <vt:lpstr>C (62)</vt:lpstr>
      <vt:lpstr>C (63)</vt:lpstr>
      <vt:lpstr>C (64)</vt:lpstr>
      <vt:lpstr>C (65)</vt:lpstr>
      <vt:lpstr>C (66)</vt:lpstr>
      <vt:lpstr>C (67)</vt:lpstr>
      <vt:lpstr>C (68)</vt:lpstr>
      <vt:lpstr>C (69)</vt:lpstr>
      <vt:lpstr>C (70)</vt:lpstr>
      <vt:lpstr>C (71)</vt:lpstr>
      <vt:lpstr>C (72)</vt:lpstr>
      <vt:lpstr>Unilateral-MGEMoF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Radhouane</dc:creator>
  <cp:lastModifiedBy>Elyes</cp:lastModifiedBy>
  <cp:lastPrinted>2012-05-16T03:12:38Z</cp:lastPrinted>
  <dcterms:created xsi:type="dcterms:W3CDTF">2011-09-06T13:15:54Z</dcterms:created>
  <dcterms:modified xsi:type="dcterms:W3CDTF">2018-02-01T16:49:50Z</dcterms:modified>
</cp:coreProperties>
</file>