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filterPrivacy="1" codeName="ThisWorkbook" defaultThemeVersion="124226"/>
  <bookViews>
    <workbookView xWindow="0" yWindow="0" windowWidth="28800" windowHeight="11520" tabRatio="836" activeTab="8" xr2:uid="{00000000-000D-0000-FFFF-FFFF00000000}"/>
  </bookViews>
  <sheets>
    <sheet name="修正履歴" sheetId="28" r:id="rId1"/>
    <sheet name="画面_EXT9999P00" sheetId="22" r:id="rId2"/>
    <sheet name="項目定義" sheetId="4" r:id="rId3"/>
    <sheet name="処理概要" sheetId="9" r:id="rId4"/>
    <sheet name="アルゴリズム" sheetId="30" r:id="rId5"/>
    <sheet name="項目移送表" sheetId="19" r:id="rId6"/>
    <sheet name="性能目標" sheetId="26" state="hidden" r:id="rId7"/>
    <sheet name="画面状態遷移図" sheetId="14" state="hidden" r:id="rId8"/>
    <sheet name="メッセージリスト" sheetId="31" r:id="rId9"/>
    <sheet name="ﾚﾋﾞｭｰ記録" sheetId="32" r:id="rId10"/>
    <sheet name="記入例" sheetId="33"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Fill" localSheetId="10" hidden="1">#REF!</definedName>
    <definedName name="_Fill" localSheetId="2" hidden="1">#REF!</definedName>
    <definedName name="_Fill" localSheetId="3" hidden="1">#REF!</definedName>
    <definedName name="_Fill" localSheetId="6" hidden="1">#REF!</definedName>
    <definedName name="_Fill" hidden="1">#REF!</definedName>
    <definedName name="_Key1" localSheetId="10" hidden="1">#REF!</definedName>
    <definedName name="_Key1" localSheetId="2" hidden="1">#REF!</definedName>
    <definedName name="_Key1" localSheetId="3" hidden="1">#REF!</definedName>
    <definedName name="_Key1" localSheetId="6" hidden="1">#REF!</definedName>
    <definedName name="_Key1" hidden="1">#REF!</definedName>
    <definedName name="_Order1" hidden="1">255</definedName>
    <definedName name="_Parse_In" localSheetId="10" hidden="1">#REF!</definedName>
    <definedName name="_Parse_In" localSheetId="2" hidden="1">#REF!</definedName>
    <definedName name="_Parse_In" localSheetId="3" hidden="1">#REF!</definedName>
    <definedName name="_Parse_In" localSheetId="6" hidden="1">#REF!</definedName>
    <definedName name="_Parse_In" hidden="1">#REF!</definedName>
    <definedName name="_Parse_Out" localSheetId="10" hidden="1">#REF!</definedName>
    <definedName name="_Parse_Out" localSheetId="2" hidden="1">#REF!</definedName>
    <definedName name="_Parse_Out" localSheetId="3" hidden="1">#REF!</definedName>
    <definedName name="_Parse_Out" localSheetId="6" hidden="1">#REF!</definedName>
    <definedName name="_Parse_Out" hidden="1">#REF!</definedName>
    <definedName name="_Regression_X" localSheetId="10" hidden="1">#REF!</definedName>
    <definedName name="_Regression_X" localSheetId="2" hidden="1">#REF!</definedName>
    <definedName name="_Regression_X" localSheetId="3" hidden="1">#REF!</definedName>
    <definedName name="_Regression_X" localSheetId="6" hidden="1">#REF!</definedName>
    <definedName name="_Regression_X" hidden="1">#REF!</definedName>
    <definedName name="_Sort" localSheetId="10" hidden="1">#REF!</definedName>
    <definedName name="_Sort" localSheetId="2" hidden="1">#REF!</definedName>
    <definedName name="_Sort" localSheetId="3" hidden="1">#REF!</definedName>
    <definedName name="_Sort" localSheetId="6" hidden="1">#REF!</definedName>
    <definedName name="_Sort" hidden="1">#REF!</definedName>
    <definedName name="_面接から採用に至るまでの情報管理とする_____アウトソーシングにて_採用された情報を_ファイ__ルにて取込を行う_" localSheetId="6">#REF!</definedName>
    <definedName name="_面接から採用に至るまでの情報管理とする_____アウトソーシングにて_採用された情報を_ファイ__ルにて取込を行う_">#REF!</definedName>
    <definedName name="・面接から採用に至るまでの情報管理とする。___・アウトソーシングにて_採用された情報を_ファイ__ルにて取込を行う。" localSheetId="6">#REF!</definedName>
    <definedName name="・面接から採用に至るまでの情報管理とする。___・アウトソーシングにて_採用された情報を_ファイ__ルにて取込を行う。">#REF!</definedName>
    <definedName name="a" localSheetId="6">'[1]１．社内ﾈｯﾄﾜｰｸﾊｰﾄﾞｳｪｱ'!#REF!</definedName>
    <definedName name="a">'[1]１．社内ﾈｯﾄﾜｰｸﾊｰﾄﾞｳｪｱ'!#REF!</definedName>
    <definedName name="AAA" localSheetId="6">#REF!</definedName>
    <definedName name="AAA">#REF!</definedName>
    <definedName name="AAAA" localSheetId="2" hidden="1">{"VIEW1",#N/A,FALSE,"懸案事項";"VIEW2",#N/A,FALSE,"懸案事項"}</definedName>
    <definedName name="AAAA" localSheetId="3" hidden="1">{"VIEW1",#N/A,FALSE,"懸案事項";"VIEW2",#N/A,FALSE,"懸案事項"}</definedName>
    <definedName name="AAAA" localSheetId="6" hidden="1">{"VIEW1",#N/A,FALSE,"懸案事項";"VIEW2",#N/A,FALSE,"懸案事項"}</definedName>
    <definedName name="AAAA" hidden="1">{"VIEW1",#N/A,FALSE,"懸案事項";"VIEW2",#N/A,FALSE,"懸案事項"}</definedName>
    <definedName name="abc" localSheetId="2" hidden="1">{#N/A,#N/A,TRUE,"Sheet2";#N/A,#N/A,TRUE,"Sheet3";#N/A,#N/A,TRUE,"Sheet4";#N/A,#N/A,TRUE,"Sheet1"}</definedName>
    <definedName name="abc" localSheetId="3" hidden="1">{#N/A,#N/A,TRUE,"Sheet2";#N/A,#N/A,TRUE,"Sheet3";#N/A,#N/A,TRUE,"Sheet4";#N/A,#N/A,TRUE,"Sheet1"}</definedName>
    <definedName name="abc" localSheetId="6" hidden="1">{#N/A,#N/A,TRUE,"Sheet2";#N/A,#N/A,TRUE,"Sheet3";#N/A,#N/A,TRUE,"Sheet4";#N/A,#N/A,TRUE,"Sheet1"}</definedName>
    <definedName name="abc" hidden="1">{#N/A,#N/A,TRUE,"Sheet2";#N/A,#N/A,TRUE,"Sheet3";#N/A,#N/A,TRUE,"Sheet4";#N/A,#N/A,TRUE,"Sheet1"}</definedName>
    <definedName name="b" localSheetId="2" hidden="1">{"VIEW1",#N/A,FALSE,"懸案事項";"VIEW2",#N/A,FALSE,"懸案事項"}</definedName>
    <definedName name="b" localSheetId="3" hidden="1">{"VIEW1",#N/A,FALSE,"懸案事項";"VIEW2",#N/A,FALSE,"懸案事項"}</definedName>
    <definedName name="b" localSheetId="6" hidden="1">{"VIEW1",#N/A,FALSE,"懸案事項";"VIEW2",#N/A,FALSE,"懸案事項"}</definedName>
    <definedName name="b" hidden="1">{"VIEW1",#N/A,FALSE,"懸案事項";"VIEW2",#N/A,FALSE,"懸案事項"}</definedName>
    <definedName name="ｂｂｂ" localSheetId="2" hidden="1">{"VIEW1",#N/A,FALSE,"懸案事項";"VIEW2",#N/A,FALSE,"懸案事項"}</definedName>
    <definedName name="ｂｂｂ" localSheetId="3" hidden="1">{"VIEW1",#N/A,FALSE,"懸案事項";"VIEW2",#N/A,FALSE,"懸案事項"}</definedName>
    <definedName name="ｂｂｂ" localSheetId="6" hidden="1">{"VIEW1",#N/A,FALSE,"懸案事項";"VIEW2",#N/A,FALSE,"懸案事項"}</definedName>
    <definedName name="ｂｂｂ" hidden="1">{"VIEW1",#N/A,FALSE,"懸案事項";"VIEW2",#N/A,FALSE,"懸案事項"}</definedName>
    <definedName name="ｂｂｂｂ" localSheetId="2" hidden="1">{"VIEW1",#N/A,FALSE,"春木";"VIEW2",#N/A,FALSE,"春木";"VIEW3",#N/A,FALSE,"春木"}</definedName>
    <definedName name="ｂｂｂｂ" localSheetId="3" hidden="1">{"VIEW1",#N/A,FALSE,"春木";"VIEW2",#N/A,FALSE,"春木";"VIEW3",#N/A,FALSE,"春木"}</definedName>
    <definedName name="ｂｂｂｂ" localSheetId="6" hidden="1">{"VIEW1",#N/A,FALSE,"春木";"VIEW2",#N/A,FALSE,"春木";"VIEW3",#N/A,FALSE,"春木"}</definedName>
    <definedName name="ｂｂｂｂ" hidden="1">{"VIEW1",#N/A,FALSE,"春木";"VIEW2",#N/A,FALSE,"春木";"VIEW3",#N/A,FALSE,"春木"}</definedName>
    <definedName name="ｃｃｃｃ" localSheetId="2" hidden="1">{"VIEW1",#N/A,FALSE,"懸案事項";"VIEW2",#N/A,FALSE,"懸案事項"}</definedName>
    <definedName name="ｃｃｃｃ" localSheetId="3" hidden="1">{"VIEW1",#N/A,FALSE,"懸案事項";"VIEW2",#N/A,FALSE,"懸案事項"}</definedName>
    <definedName name="ｃｃｃｃ" localSheetId="6" hidden="1">{"VIEW1",#N/A,FALSE,"懸案事項";"VIEW2",#N/A,FALSE,"懸案事項"}</definedName>
    <definedName name="ｃｃｃｃ" hidden="1">{"VIEW1",#N/A,FALSE,"懸案事項";"VIEW2",#N/A,FALSE,"懸案事項"}</definedName>
    <definedName name="C保守委託単価" localSheetId="6">'[2]見積明細(ハードのみ）'!#REF!</definedName>
    <definedName name="C保守委託単価">'[2]見積明細(ハードのみ）'!#REF!</definedName>
    <definedName name="C保守支援単価" localSheetId="6">'[2]見積明細(ハードのみ）'!#REF!</definedName>
    <definedName name="C保守支援単価">'[2]見積明細(ハードのみ）'!#REF!</definedName>
    <definedName name="C保守単価" localSheetId="6">'[2]見積明細(ハードのみ）'!#REF!</definedName>
    <definedName name="C保守単価">'[2]見積明細(ハードのみ）'!#REF!</definedName>
    <definedName name="DDDD" localSheetId="2" hidden="1">{"VIEW1",#N/A,FALSE,"春木";"VIEW2",#N/A,FALSE,"春木";"VIEW3",#N/A,FALSE,"春木"}</definedName>
    <definedName name="DDDD" localSheetId="3" hidden="1">{"VIEW1",#N/A,FALSE,"春木";"VIEW2",#N/A,FALSE,"春木";"VIEW3",#N/A,FALSE,"春木"}</definedName>
    <definedName name="DDDD" localSheetId="6" hidden="1">{"VIEW1",#N/A,FALSE,"春木";"VIEW2",#N/A,FALSE,"春木";"VIEW3",#N/A,FALSE,"春木"}</definedName>
    <definedName name="DDDD" hidden="1">{"VIEW1",#N/A,FALSE,"春木";"VIEW2",#N/A,FALSE,"春木";"VIEW3",#N/A,FALSE,"春木"}</definedName>
    <definedName name="def" localSheetId="6" hidden="1">{#N/A,#N/A,TRUE,"Sheet2";#N/A,#N/A,TRUE,"Sheet3";#N/A,#N/A,TRUE,"Sheet4";#N/A,#N/A,TRUE,"Sheet1"}</definedName>
    <definedName name="def" hidden="1">{#N/A,#N/A,TRUE,"Sheet2";#N/A,#N/A,TRUE,"Sheet3";#N/A,#N/A,TRUE,"Sheet4";#N/A,#N/A,TRUE,"Sheet1"}</definedName>
    <definedName name="e" localSheetId="2" hidden="1">{"VIEW1",#N/A,FALSE,"春木";"VIEW2",#N/A,FALSE,"春木";"VIEW3",#N/A,FALSE,"春木"}</definedName>
    <definedName name="e" localSheetId="3" hidden="1">{"VIEW1",#N/A,FALSE,"春木";"VIEW2",#N/A,FALSE,"春木";"VIEW3",#N/A,FALSE,"春木"}</definedName>
    <definedName name="e" localSheetId="6" hidden="1">{"VIEW1",#N/A,FALSE,"春木";"VIEW2",#N/A,FALSE,"春木";"VIEW3",#N/A,FALSE,"春木"}</definedName>
    <definedName name="e" hidden="1">{"VIEW1",#N/A,FALSE,"春木";"VIEW2",#N/A,FALSE,"春木";"VIEW3",#N/A,FALSE,"春木"}</definedName>
    <definedName name="ｈｈｈ" localSheetId="6">#REF!</definedName>
    <definedName name="ｈｈｈ">#REF!</definedName>
    <definedName name="HW9707K">[3]仕切価格!$B$1:$BD$231</definedName>
    <definedName name="ＩＨ" localSheetId="6">#REF!</definedName>
    <definedName name="ＩＨ">#REF!</definedName>
    <definedName name="item1" localSheetId="6">#REF!</definedName>
    <definedName name="item1">#REF!</definedName>
    <definedName name="Ｉホ" localSheetId="6">#REF!</definedName>
    <definedName name="Ｉホ">#REF!</definedName>
    <definedName name="k" localSheetId="2" hidden="1">{"VIEW1",#N/A,FALSE,"春木";"VIEW2",#N/A,FALSE,"春木";"VIEW3",#N/A,FALSE,"春木"}</definedName>
    <definedName name="k" localSheetId="3" hidden="1">{"VIEW1",#N/A,FALSE,"春木";"VIEW2",#N/A,FALSE,"春木";"VIEW3",#N/A,FALSE,"春木"}</definedName>
    <definedName name="k" localSheetId="6" hidden="1">{"VIEW1",#N/A,FALSE,"春木";"VIEW2",#N/A,FALSE,"春木";"VIEW3",#N/A,FALSE,"春木"}</definedName>
    <definedName name="k" hidden="1">{"VIEW1",#N/A,FALSE,"春木";"VIEW2",#N/A,FALSE,"春木";"VIEW3",#N/A,FALSE,"春木"}</definedName>
    <definedName name="kkkk" localSheetId="10" hidden="1">#REF!</definedName>
    <definedName name="kkkk" localSheetId="2" hidden="1">#REF!</definedName>
    <definedName name="kkkk" localSheetId="3" hidden="1">#REF!</definedName>
    <definedName name="kkkk" localSheetId="6" hidden="1">#REF!</definedName>
    <definedName name="kkkk" hidden="1">#REF!</definedName>
    <definedName name="ｌ" localSheetId="2" hidden="1">{"VIEW1",#N/A,FALSE,"春木";"VIEW2",#N/A,FALSE,"春木";"VIEW3",#N/A,FALSE,"春木"}</definedName>
    <definedName name="ｌ" localSheetId="3" hidden="1">{"VIEW1",#N/A,FALSE,"春木";"VIEW2",#N/A,FALSE,"春木";"VIEW3",#N/A,FALSE,"春木"}</definedName>
    <definedName name="ｌ" localSheetId="6" hidden="1">{"VIEW1",#N/A,FALSE,"春木";"VIEW2",#N/A,FALSE,"春木";"VIEW3",#N/A,FALSE,"春木"}</definedName>
    <definedName name="ｌ" hidden="1">{"VIEW1",#N/A,FALSE,"春木";"VIEW2",#N/A,FALSE,"春木";"VIEW3",#N/A,FALSE,"春木"}</definedName>
    <definedName name="ＬＨ" localSheetId="6">#REF!</definedName>
    <definedName name="ＬＨ">#REF!</definedName>
    <definedName name="ＬサＨ" localSheetId="6">#REF!</definedName>
    <definedName name="ＬサＨ">#REF!</definedName>
    <definedName name="Ｌサホ" localSheetId="6">#REF!</definedName>
    <definedName name="Ｌサホ">#REF!</definedName>
    <definedName name="ＬニＨ" localSheetId="6">#REF!</definedName>
    <definedName name="ＬニＨ">#REF!</definedName>
    <definedName name="Ｌニホ" localSheetId="6">#REF!</definedName>
    <definedName name="Ｌニホ">#REF!</definedName>
    <definedName name="Ｌホ" localSheetId="6">#REF!</definedName>
    <definedName name="Ｌホ">#REF!</definedName>
    <definedName name="ＭＨ" localSheetId="6">#REF!</definedName>
    <definedName name="ＭＨ">#REF!</definedName>
    <definedName name="Ｍホ" localSheetId="6">#REF!</definedName>
    <definedName name="Ｍホ">#REF!</definedName>
    <definedName name="ｎ" localSheetId="6">'[4]１．社内ﾈｯﾄﾜｰｸﾊｰﾄﾞｳｪｱ'!#REF!</definedName>
    <definedName name="ｎ">'[4]１．社内ﾈｯﾄﾜｰｸﾊｰﾄﾞｳｪｱ'!#REF!</definedName>
    <definedName name="ＯＨ" localSheetId="6">#REF!</definedName>
    <definedName name="ＯＨ">#REF!</definedName>
    <definedName name="OPT_NO" localSheetId="6">[5]!OPT_NO</definedName>
    <definedName name="OPT_NO">[5]!OPT_NO</definedName>
    <definedName name="OPT_YES" localSheetId="6">[5]!OPT_YES</definedName>
    <definedName name="OPT_YES">[5]!OPT_YES</definedName>
    <definedName name="Ｏホ" localSheetId="6">#REF!</definedName>
    <definedName name="Ｏホ">#REF!</definedName>
    <definedName name="PG単価" localSheetId="6">[6]明細合計!#REF!</definedName>
    <definedName name="PG単価">[6]明細合計!#REF!</definedName>
    <definedName name="PG田中" localSheetId="6">#REF!</definedName>
    <definedName name="PG田中">#REF!</definedName>
    <definedName name="_xlnm.Print_Area" localSheetId="4">アルゴリズム!$A$1:$BI$234</definedName>
    <definedName name="_xlnm.Print_Area" localSheetId="8">メッセージリスト!$A$1:$AN$41</definedName>
    <definedName name="_xlnm.Print_Area" localSheetId="9">ﾚﾋﾞｭｰ記録!$A$1:$S$39</definedName>
    <definedName name="_xlnm.Print_Area" localSheetId="1">画面_EXT9999P00!$A$1:$BI$47</definedName>
    <definedName name="_xlnm.Print_Area" localSheetId="7">画面状態遷移図!$A$1:$BI$65</definedName>
    <definedName name="_xlnm.Print_Area" localSheetId="5">項目移送表!$A$1:$BI$103</definedName>
    <definedName name="_xlnm.Print_Area" localSheetId="2">項目定義!$A$1:$BI$53</definedName>
    <definedName name="_xlnm.Print_Area" localSheetId="0">修正履歴!$B$2:$BJ$55</definedName>
    <definedName name="_xlnm.Print_Area" localSheetId="3">処理概要!$A$1:$BI$36</definedName>
    <definedName name="_xlnm.Print_Area" localSheetId="6">性能目標!$A$1:$BI$17</definedName>
    <definedName name="_xlnm.Print_Titles" localSheetId="1">画面_EXT9999P00!$1:$3</definedName>
    <definedName name="_xlnm.Print_Titles" localSheetId="7">画面状態遷移図!$1:$3</definedName>
    <definedName name="_xlnm.Print_Titles" localSheetId="5">項目移送表!$1:$3</definedName>
    <definedName name="_xlnm.Print_Titles" localSheetId="2">項目定義!$1:$3</definedName>
    <definedName name="_xlnm.Print_Titles" localSheetId="0">修正履歴!$1:$5</definedName>
    <definedName name="_xlnm.Print_Titles" localSheetId="3">処理概要!$1:$3</definedName>
    <definedName name="_xlnm.Print_Titles" localSheetId="6">性能目標!$1:$3</definedName>
    <definedName name="PrintDaicho" localSheetId="6">[7]!PrintDaicho</definedName>
    <definedName name="PrintDaicho">[7]!PrintDaicho</definedName>
    <definedName name="QuitDaicho" localSheetId="6">[7]!QuitDaicho</definedName>
    <definedName name="QuitDaicho">[7]!QuitDaicho</definedName>
    <definedName name="SE単価" localSheetId="6">[6]明細合計!#REF!</definedName>
    <definedName name="SE単価">[6]明細合計!#REF!</definedName>
    <definedName name="sss" localSheetId="10" hidden="1">#REF!</definedName>
    <definedName name="sss" localSheetId="2" hidden="1">#REF!</definedName>
    <definedName name="sss" localSheetId="3" hidden="1">#REF!</definedName>
    <definedName name="sss" localSheetId="6" hidden="1">#REF!</definedName>
    <definedName name="sss" hidden="1">#REF!</definedName>
    <definedName name="SS単価" localSheetId="6">#REF!</definedName>
    <definedName name="SS単価">#REF!</definedName>
    <definedName name="STEP概算" localSheetId="6">#REF!</definedName>
    <definedName name="STEP概算">#REF!</definedName>
    <definedName name="ＳＷ" localSheetId="6">#REF!</definedName>
    <definedName name="ＳＷ">#REF!</definedName>
    <definedName name="TABLE_DESC">#REF!</definedName>
    <definedName name="Ver002001006特休残管理対応" localSheetId="10" hidden="1">#REF!</definedName>
    <definedName name="Ver002001006特休残管理対応" localSheetId="6" hidden="1">#REF!</definedName>
    <definedName name="Ver002001006特休残管理対応" hidden="1">#REF!</definedName>
    <definedName name="ｗ" localSheetId="6">'[2]見積明細(ハードのみ）'!#REF!</definedName>
    <definedName name="ｗ">'[2]見積明細(ハードのみ）'!#REF!</definedName>
    <definedName name="WC単価">'[2]見積明細(ハードのみ）'!$X$5:$X$34</definedName>
    <definedName name="wrn.MIND." localSheetId="2" hidden="1">{#N/A,#N/A,TRUE,"Sheet2";#N/A,#N/A,TRUE,"Sheet3";#N/A,#N/A,TRUE,"Sheet4";#N/A,#N/A,TRUE,"Sheet1"}</definedName>
    <definedName name="wrn.MIND." localSheetId="3" hidden="1">{#N/A,#N/A,TRUE,"Sheet2";#N/A,#N/A,TRUE,"Sheet3";#N/A,#N/A,TRUE,"Sheet4";#N/A,#N/A,TRUE,"Sheet1"}</definedName>
    <definedName name="wrn.MIND." localSheetId="6" hidden="1">{#N/A,#N/A,TRUE,"Sheet2";#N/A,#N/A,TRUE,"Sheet3";#N/A,#N/A,TRUE,"Sheet4";#N/A,#N/A,TRUE,"Sheet1"}</definedName>
    <definedName name="wrn.MIND." hidden="1">{#N/A,#N/A,TRUE,"Sheet2";#N/A,#N/A,TRUE,"Sheet3";#N/A,#N/A,TRUE,"Sheet4";#N/A,#N/A,TRUE,"Sheet1"}</definedName>
    <definedName name="wrn.PRINT_ALL." localSheetId="2" hidden="1">{"VIEW1",#N/A,FALSE,"春木";"VIEW2",#N/A,FALSE,"春木";"VIEW3",#N/A,FALSE,"春木"}</definedName>
    <definedName name="wrn.PRINT_ALL." localSheetId="3" hidden="1">{"VIEW1",#N/A,FALSE,"春木";"VIEW2",#N/A,FALSE,"春木";"VIEW3",#N/A,FALSE,"春木"}</definedName>
    <definedName name="wrn.PRINT_ALL." localSheetId="6" hidden="1">{"VIEW1",#N/A,FALSE,"春木";"VIEW2",#N/A,FALSE,"春木";"VIEW3",#N/A,FALSE,"春木"}</definedName>
    <definedName name="wrn.PRINT_ALL." hidden="1">{"VIEW1",#N/A,FALSE,"春木";"VIEW2",#N/A,FALSE,"春木";"VIEW3",#N/A,FALSE,"春木"}</definedName>
    <definedName name="wrn.REPORT1." localSheetId="2" hidden="1">{"VIEW1",#N/A,FALSE,"懸案事項";"VIEW2",#N/A,FALSE,"懸案事項"}</definedName>
    <definedName name="wrn.REPORT1." localSheetId="3" hidden="1">{"VIEW1",#N/A,FALSE,"懸案事項";"VIEW2",#N/A,FALSE,"懸案事項"}</definedName>
    <definedName name="wrn.REPORT1." localSheetId="6" hidden="1">{"VIEW1",#N/A,FALSE,"懸案事項";"VIEW2",#N/A,FALSE,"懸案事項"}</definedName>
    <definedName name="wrn.REPORT1." hidden="1">{"VIEW1",#N/A,FALSE,"懸案事項";"VIEW2",#N/A,FALSE,"懸案事項"}</definedName>
    <definedName name="Z_0D3CEC72_B03B_4C85_B462_B35B368B2029_.wvu.PrintTitles" localSheetId="2" hidden="1">項目定義!$1:$2</definedName>
    <definedName name="Z_0D3CEC72_B03B_4C85_B462_B35B368B2029_.wvu.PrintTitles" localSheetId="3" hidden="1">処理概要!$1:$3</definedName>
    <definedName name="Z_0D3CEC72_B03B_4C85_B462_B35B368B2029_.wvu.PrintTitles" localSheetId="6" hidden="1">性能目標!$1:$3</definedName>
    <definedName name="Z_131D6BF5_C893_48AD_857C_8BFE3225D05E_.wvu.PrintTitles" localSheetId="2" hidden="1">項目定義!$1:$2</definedName>
    <definedName name="Z_131D6BF5_C893_48AD_857C_8BFE3225D05E_.wvu.PrintTitles" localSheetId="3" hidden="1">処理概要!$1:$3</definedName>
    <definedName name="Z_131D6BF5_C893_48AD_857C_8BFE3225D05E_.wvu.PrintTitles" localSheetId="6" hidden="1">性能目標!$1:$3</definedName>
    <definedName name="あ" localSheetId="6">#REF!</definedName>
    <definedName name="あ">#REF!</definedName>
    <definedName name="あ１" localSheetId="6">#REF!</definedName>
    <definedName name="あ１">#REF!</definedName>
    <definedName name="あああ" localSheetId="2" hidden="1">{#N/A,#N/A,TRUE,"Sheet2";#N/A,#N/A,TRUE,"Sheet3";#N/A,#N/A,TRUE,"Sheet4";#N/A,#N/A,TRUE,"Sheet1"}</definedName>
    <definedName name="あああ" localSheetId="3" hidden="1">{#N/A,#N/A,TRUE,"Sheet2";#N/A,#N/A,TRUE,"Sheet3";#N/A,#N/A,TRUE,"Sheet4";#N/A,#N/A,TRUE,"Sheet1"}</definedName>
    <definedName name="あああ" localSheetId="6" hidden="1">{#N/A,#N/A,TRUE,"Sheet2";#N/A,#N/A,TRUE,"Sheet3";#N/A,#N/A,TRUE,"Sheet4";#N/A,#N/A,TRUE,"Sheet1"}</definedName>
    <definedName name="あああ" hidden="1">{#N/A,#N/A,TRUE,"Sheet2";#N/A,#N/A,TRUE,"Sheet3";#N/A,#N/A,TRUE,"Sheet4";#N/A,#N/A,TRUE,"Sheet1"}</definedName>
    <definedName name="ああああああああああ" localSheetId="6">#REF!</definedName>
    <definedName name="ああああああああああ">#REF!</definedName>
    <definedName name="い" localSheetId="10" hidden="1">#REF!</definedName>
    <definedName name="い" localSheetId="2" hidden="1">#REF!</definedName>
    <definedName name="い" localSheetId="3" hidden="1">#REF!</definedName>
    <definedName name="い" localSheetId="6" hidden="1">#REF!</definedName>
    <definedName name="い" hidden="1">#REF!</definedName>
    <definedName name="クＨ" localSheetId="6">#REF!</definedName>
    <definedName name="クＨ">#REF!</definedName>
    <definedName name="クサＨ" localSheetId="6">#REF!</definedName>
    <definedName name="クサＨ">#REF!</definedName>
    <definedName name="クサホ" localSheetId="6">#REF!</definedName>
    <definedName name="クサホ">#REF!</definedName>
    <definedName name="クにＨ" localSheetId="6">#REF!</definedName>
    <definedName name="クにＨ">#REF!</definedName>
    <definedName name="クニホ" localSheetId="6">#REF!</definedName>
    <definedName name="クニホ">#REF!</definedName>
    <definedName name="クホ" localSheetId="6">#REF!</definedName>
    <definedName name="クホ">#REF!</definedName>
    <definedName name="サＨ" localSheetId="6">'[8]１．社内ﾈｯﾄﾜｰｸﾊｰﾄﾞｳｪｱ'!#REF!</definedName>
    <definedName name="サＨ">'[8]１．社内ﾈｯﾄﾜｰｸﾊｰﾄﾞｳｪｱ'!#REF!</definedName>
    <definedName name="サホ" localSheetId="6">'[8]１．社内ﾈｯﾄﾜｰｸﾊｰﾄﾞｳｪｱ'!#REF!</definedName>
    <definedName name="サホ">'[8]１．社内ﾈｯﾄﾜｰｸﾊｰﾄﾞｳｪｱ'!#REF!</definedName>
    <definedName name="サホ1" localSheetId="6">#REF!</definedName>
    <definedName name="サホ1">#REF!</definedName>
    <definedName name="ツール別見積工数" localSheetId="6">#REF!</definedName>
    <definedName name="ツール別見積工数">#REF!</definedName>
    <definedName name="テーブル項目">[9]項目定義書!$A$3:$E$364</definedName>
    <definedName name="ハ１" localSheetId="6">#REF!</definedName>
    <definedName name="ハ１">#REF!</definedName>
    <definedName name="は２" localSheetId="6">#REF!</definedName>
    <definedName name="は２">#REF!</definedName>
    <definedName name="ハ２ホ" localSheetId="6">#REF!</definedName>
    <definedName name="ハ２ホ">#REF!</definedName>
    <definedName name="は３" localSheetId="6">#REF!</definedName>
    <definedName name="は３">#REF!</definedName>
    <definedName name="ハサホ" localSheetId="6">#REF!</definedName>
    <definedName name="ハサホ">#REF!</definedName>
    <definedName name="ﾊﾞｽ･ﾀｸｼｰ" localSheetId="6">#REF!</definedName>
    <definedName name="ﾊﾞｽ･ﾀｸｼｰ">#REF!</definedName>
    <definedName name="ハホ" localSheetId="6">#REF!</definedName>
    <definedName name="ハホ">#REF!</definedName>
    <definedName name="ヘッダー" localSheetId="6">#REF!</definedName>
    <definedName name="ヘッダー">#REF!</definedName>
    <definedName name="ユーザー一覧" localSheetId="6">'[10]工数計算(ﾈｯﾄﾜｰｸ）'!#REF!</definedName>
    <definedName name="ユーザー一覧">'[10]工数計算(ﾈｯﾄﾜｰｸ）'!#REF!</definedName>
    <definedName name="一般社員時間外労働手当部門別集計ｸｴﾘｰ" localSheetId="6">#REF!</definedName>
    <definedName name="一般社員時間外労働手当部門別集計ｸｴﾘｰ">#REF!</definedName>
    <definedName name="価格表" localSheetId="6">#REF!</definedName>
    <definedName name="価格表">#REF!</definedName>
    <definedName name="概要_基準日設定" localSheetId="10" hidden="1">#REF!</definedName>
    <definedName name="概要_基準日設定" localSheetId="2" hidden="1">#REF!</definedName>
    <definedName name="概要_基準日設定" localSheetId="3" hidden="1">#REF!</definedName>
    <definedName name="概要_基準日設定" localSheetId="6" hidden="1">#REF!</definedName>
    <definedName name="概要_基準日設定" hidden="1">#REF!</definedName>
    <definedName name="関連表" localSheetId="10" hidden="1">#REF!</definedName>
    <definedName name="関連表" localSheetId="2" hidden="1">#REF!</definedName>
    <definedName name="関連表" localSheetId="3" hidden="1">#REF!</definedName>
    <definedName name="関連表" localSheetId="6" hidden="1">#REF!</definedName>
    <definedName name="関連表" hidden="1">#REF!</definedName>
    <definedName name="機種SORT">[11]!機種SORT</definedName>
    <definedName name="機能別原価" localSheetId="6">#REF!</definedName>
    <definedName name="機能別原価">#REF!</definedName>
    <definedName name="銀行の登録48" localSheetId="6">#REF!</definedName>
    <definedName name="銀行の登録48">#REF!</definedName>
    <definedName name="銀行の登録67" localSheetId="6">#REF!</definedName>
    <definedName name="銀行の登録67">#REF!</definedName>
    <definedName name="銀行の登録7" localSheetId="6">#REF!</definedName>
    <definedName name="銀行の登録7">#REF!</definedName>
    <definedName name="見積工数" localSheetId="6">#REF!</definedName>
    <definedName name="見積工数">#REF!</definedName>
    <definedName name="原価" localSheetId="6">#REF!</definedName>
    <definedName name="原価">#REF!</definedName>
    <definedName name="工程別生産性" localSheetId="6">#REF!</definedName>
    <definedName name="工程別生産性">#REF!</definedName>
    <definedName name="項目名の登録1" localSheetId="2">項目定義!#REF!</definedName>
    <definedName name="項目名の登録1" localSheetId="3">処理概要!#REF!</definedName>
    <definedName name="項目名の登録1" localSheetId="6">性能目標!#REF!</definedName>
    <definedName name="項目名の登録1">#REF!</definedName>
    <definedName name="項目名の登録2" localSheetId="2">項目定義!#REF!</definedName>
    <definedName name="項目名の登録2" localSheetId="3">処理概要!#REF!</definedName>
    <definedName name="項目名の登録2" localSheetId="6">性能目標!#REF!</definedName>
    <definedName name="項目名の登録2">#REF!</definedName>
    <definedName name="項目名の登録3" localSheetId="2">項目定義!#REF!</definedName>
    <definedName name="項目名の登録3" localSheetId="3">処理概要!#REF!</definedName>
    <definedName name="項目名の登録3" localSheetId="6">性能目標!#REF!</definedName>
    <definedName name="項目名の登録3">#REF!</definedName>
    <definedName name="項目名の登録4" localSheetId="2">項目定義!#REF!</definedName>
    <definedName name="項目名の登録4" localSheetId="3">処理概要!#REF!</definedName>
    <definedName name="項目名の登録4" localSheetId="6">性能目標!#REF!</definedName>
    <definedName name="項目名の登録4">#REF!</definedName>
    <definedName name="項目名の登録5" localSheetId="2">項目定義!#REF!</definedName>
    <definedName name="項目名の登録5" localSheetId="3">処理概要!#REF!</definedName>
    <definedName name="項目名の登録5" localSheetId="6">性能目標!#REF!</definedName>
    <definedName name="項目名の登録5">#REF!</definedName>
    <definedName name="項目名の登録6" localSheetId="2">項目定義!#REF!</definedName>
    <definedName name="項目名の登録6" localSheetId="3">処理概要!#REF!</definedName>
    <definedName name="項目名の登録6" localSheetId="6">性能目標!#REF!</definedName>
    <definedName name="項目名の登録6">#REF!</definedName>
    <definedName name="項目名の登録7" localSheetId="2">項目定義!#REF!</definedName>
    <definedName name="項目名の登録7" localSheetId="3">処理概要!#REF!</definedName>
    <definedName name="項目名の登録7" localSheetId="6">性能目標!#REF!</definedName>
    <definedName name="項目名の登録7">#REF!</definedName>
    <definedName name="項目名の登録8" localSheetId="2">項目定義!#REF!</definedName>
    <definedName name="項目名の登録8" localSheetId="3">処理概要!#REF!</definedName>
    <definedName name="項目名の登録8" localSheetId="6">性能目標!#REF!</definedName>
    <definedName name="項目名の登録8">#REF!</definedName>
    <definedName name="仕切り">'[2]見積明細(ハードのみ）'!$R$5:$R$34</definedName>
    <definedName name="仕切単価">'[2]見積明細(ハードのみ）'!$R$5:$R$34</definedName>
    <definedName name="社共単価">'[2]見積明細(ハードのみ）'!$T$5:$T$34</definedName>
    <definedName name="種別" localSheetId="6">#REF!</definedName>
    <definedName name="種別">#REF!</definedName>
    <definedName name="住民税115" localSheetId="3">#REF!</definedName>
    <definedName name="住民税115" localSheetId="6">#REF!</definedName>
    <definedName name="住民税115">#REF!</definedName>
    <definedName name="住民税96" localSheetId="3">#REF!</definedName>
    <definedName name="住民税96" localSheetId="6">#REF!</definedName>
    <definedName name="住民税96">#REF!</definedName>
    <definedName name="住民税納付先の登録7" localSheetId="3">#REF!</definedName>
    <definedName name="住民税納付先の登録7" localSheetId="6">#REF!</definedName>
    <definedName name="住民税納付先の登録7">#REF!</definedName>
    <definedName name="宿泊" localSheetId="6">#REF!</definedName>
    <definedName name="宿泊">#REF!</definedName>
    <definedName name="宿泊単金" localSheetId="6">#REF!</definedName>
    <definedName name="宿泊単金">#REF!</definedName>
    <definedName name="人日原価" localSheetId="6">#REF!</definedName>
    <definedName name="人日原価">#REF!</definedName>
    <definedName name="単価" localSheetId="6">#REF!</definedName>
    <definedName name="単価">#REF!</definedName>
    <definedName name="単価種別" localSheetId="6">#REF!</definedName>
    <definedName name="単価種別">#REF!</definedName>
    <definedName name="値引単価">'[2]見積明細(ハードのみ）'!$J$5:$J$34</definedName>
    <definedName name="直扱単価">'[2]見積明細(ハードのみ）'!$V$5:$V$34</definedName>
    <definedName name="定価" localSheetId="6">#REF!</definedName>
    <definedName name="定価">#REF!</definedName>
    <definedName name="電車" localSheetId="6">#REF!</definedName>
    <definedName name="電車">#REF!</definedName>
    <definedName name="日帰り" localSheetId="6">#REF!</definedName>
    <definedName name="日帰り">#REF!</definedName>
    <definedName name="日帰り単金" localSheetId="6">#REF!</definedName>
    <definedName name="日帰り単金">#REF!</definedName>
    <definedName name="売値" localSheetId="6">#REF!</definedName>
    <definedName name="売値">#REF!</definedName>
    <definedName name="飛行機" localSheetId="6">#REF!</definedName>
    <definedName name="飛行機">#REF!</definedName>
    <definedName name="備考">'[2]見積明細(ハードのみ）'!$AA$5:$AA$34</definedName>
    <definedName name="標準価格">'[2]見積明細(ハードのみ）'!$C$5:$H$34</definedName>
    <definedName name="部">'[2]見積明細(ハードのみ）'!$Z$5:$Z$34</definedName>
    <definedName name="部門別時間外労働手当状況" localSheetId="6">#REF!</definedName>
    <definedName name="部門別時間外労働手当状況">#REF!</definedName>
    <definedName name="保守委託単価">'[2]見積明細(ハードのみ）'!$N$5:$N$34</definedName>
    <definedName name="保守支援単価">'[2]見積明細(ハードのみ）'!$P$5:$P$34</definedName>
    <definedName name="保守単価">'[2]見積明細(ハードのみ）'!$L$5:$L$34</definedName>
  </definedNames>
  <calcPr calcId="171027"/>
</workbook>
</file>

<file path=xl/calcChain.xml><?xml version="1.0" encoding="utf-8"?>
<calcChain xmlns="http://schemas.openxmlformats.org/spreadsheetml/2006/main">
  <c r="C5" i="31" l="1"/>
  <c r="C6" i="31"/>
  <c r="C7" i="31"/>
  <c r="C8" i="31"/>
  <c r="C9" i="31"/>
  <c r="C10" i="31"/>
  <c r="C11" i="31"/>
  <c r="C12" i="31"/>
  <c r="C13" i="31"/>
  <c r="C14" i="31"/>
  <c r="C15" i="31"/>
  <c r="C16" i="31"/>
  <c r="C17" i="31"/>
  <c r="C18" i="31"/>
  <c r="C19" i="31"/>
  <c r="C20" i="31"/>
  <c r="C21" i="31"/>
  <c r="C22" i="31"/>
  <c r="AN3" i="28" l="1"/>
  <c r="C4" i="31" l="1"/>
  <c r="R26" i="33"/>
  <c r="K26" i="33"/>
  <c r="R25" i="33"/>
  <c r="R24" i="33"/>
  <c r="R23" i="33"/>
  <c r="R22" i="33"/>
  <c r="R21" i="33"/>
  <c r="R20" i="33"/>
  <c r="R19" i="33"/>
  <c r="K19" i="33"/>
  <c r="R18" i="33"/>
  <c r="K18" i="33"/>
  <c r="R17" i="33"/>
  <c r="K17" i="33"/>
  <c r="R16" i="33"/>
  <c r="K16" i="33"/>
  <c r="R15" i="33"/>
  <c r="K15" i="33"/>
  <c r="R14" i="33"/>
  <c r="K14" i="33"/>
  <c r="R13" i="33"/>
  <c r="K13" i="33"/>
  <c r="R12" i="33"/>
  <c r="K12" i="33"/>
  <c r="R11" i="33"/>
  <c r="Q11" i="33"/>
  <c r="K11" i="33"/>
  <c r="R10" i="33"/>
  <c r="Q10" i="33"/>
  <c r="K10" i="33"/>
  <c r="R9" i="33"/>
  <c r="Q9" i="33"/>
  <c r="K9" i="33"/>
  <c r="R8" i="33"/>
  <c r="K8" i="33"/>
  <c r="R7" i="33"/>
  <c r="K7" i="33"/>
  <c r="R6" i="33"/>
  <c r="K6" i="33"/>
  <c r="R5" i="33"/>
  <c r="K5" i="33"/>
  <c r="R4" i="33"/>
  <c r="K4" i="33"/>
  <c r="R26" i="32"/>
  <c r="K26" i="32"/>
  <c r="R25" i="32"/>
  <c r="R24" i="32"/>
  <c r="R23" i="32"/>
  <c r="R22" i="32"/>
  <c r="R21" i="32"/>
  <c r="R20" i="32"/>
  <c r="R19" i="32"/>
  <c r="K19" i="32"/>
  <c r="R18" i="32"/>
  <c r="K18" i="32"/>
  <c r="R17" i="32"/>
  <c r="K17" i="32"/>
  <c r="R16" i="32"/>
  <c r="K16" i="32"/>
  <c r="R15" i="32"/>
  <c r="K15" i="32"/>
  <c r="R14" i="32"/>
  <c r="K14" i="32"/>
  <c r="R13" i="32"/>
  <c r="K13" i="32"/>
  <c r="R12" i="32"/>
  <c r="K12" i="32"/>
  <c r="R11" i="32"/>
  <c r="Q11" i="32"/>
  <c r="K11" i="32"/>
  <c r="R10" i="32"/>
  <c r="Q10" i="32"/>
  <c r="K10" i="32"/>
  <c r="R9" i="32"/>
  <c r="Q9" i="32"/>
  <c r="K9" i="32"/>
  <c r="R8" i="32"/>
  <c r="K8" i="32"/>
  <c r="R7" i="32"/>
  <c r="K7" i="32"/>
  <c r="R6" i="32"/>
  <c r="K6" i="32"/>
  <c r="R5" i="32"/>
  <c r="K5" i="32"/>
  <c r="R4" i="32"/>
  <c r="K4" i="32"/>
  <c r="H3" i="28" l="1"/>
  <c r="BB2" i="28"/>
</calcChain>
</file>

<file path=xl/sharedStrings.xml><?xml version="1.0" encoding="utf-8"?>
<sst xmlns="http://schemas.openxmlformats.org/spreadsheetml/2006/main" count="1028" uniqueCount="373">
  <si>
    <t>システム名</t>
    <rPh sb="4" eb="5">
      <t>メイ</t>
    </rPh>
    <phoneticPr fontId="6"/>
  </si>
  <si>
    <t>日付</t>
    <rPh sb="0" eb="2">
      <t>ヒヅケ</t>
    </rPh>
    <phoneticPr fontId="6"/>
  </si>
  <si>
    <t>プロジェクト名</t>
    <rPh sb="6" eb="7">
      <t>メイ</t>
    </rPh>
    <phoneticPr fontId="6"/>
  </si>
  <si>
    <t>作成者</t>
    <rPh sb="0" eb="3">
      <t>サクセイシャ</t>
    </rPh>
    <phoneticPr fontId="6"/>
  </si>
  <si>
    <t>作成日</t>
    <rPh sb="0" eb="3">
      <t>サクセイビ</t>
    </rPh>
    <phoneticPr fontId="11"/>
  </si>
  <si>
    <t>サブシステム名</t>
    <rPh sb="6" eb="7">
      <t>メイ</t>
    </rPh>
    <phoneticPr fontId="6"/>
  </si>
  <si>
    <t>更新者</t>
    <rPh sb="0" eb="3">
      <t>コウシンシャ</t>
    </rPh>
    <phoneticPr fontId="6"/>
  </si>
  <si>
    <t>更新日</t>
    <rPh sb="0" eb="3">
      <t>コウシンビ</t>
    </rPh>
    <phoneticPr fontId="11"/>
  </si>
  <si>
    <t>レビュー実施日時(開始/終了)</t>
    <rPh sb="4" eb="6">
      <t>ジッシ</t>
    </rPh>
    <rPh sb="6" eb="8">
      <t>ニチジ</t>
    </rPh>
    <rPh sb="9" eb="11">
      <t>カイシ</t>
    </rPh>
    <rPh sb="12" eb="14">
      <t>シュウリョウ</t>
    </rPh>
    <phoneticPr fontId="6"/>
  </si>
  <si>
    <t>経過時間</t>
    <rPh sb="0" eb="2">
      <t>ケイカ</t>
    </rPh>
    <rPh sb="2" eb="4">
      <t>ジカン</t>
    </rPh>
    <phoneticPr fontId="11"/>
  </si>
  <si>
    <t>指摘・不具合発見数</t>
    <rPh sb="0" eb="2">
      <t>シテキ</t>
    </rPh>
    <rPh sb="3" eb="6">
      <t>フグアイ</t>
    </rPh>
    <rPh sb="6" eb="8">
      <t>ハッケン</t>
    </rPh>
    <rPh sb="8" eb="9">
      <t>スウ</t>
    </rPh>
    <phoneticPr fontId="6"/>
  </si>
  <si>
    <t>件</t>
    <rPh sb="0" eb="1">
      <t>ケン</t>
    </rPh>
    <phoneticPr fontId="11"/>
  </si>
  <si>
    <t>レビューイ</t>
  </si>
  <si>
    <t>レビューア</t>
    <phoneticPr fontId="6"/>
  </si>
  <si>
    <t>レビュー対象成果物</t>
    <rPh sb="4" eb="6">
      <t>タイショウ</t>
    </rPh>
    <rPh sb="6" eb="8">
      <t>セイカ</t>
    </rPh>
    <rPh sb="8" eb="9">
      <t>ブツ</t>
    </rPh>
    <phoneticPr fontId="6"/>
  </si>
  <si>
    <t>成果物規模(ﾍﾟｰｼﾞ/Step)</t>
    <rPh sb="0" eb="3">
      <t>セイカブツ</t>
    </rPh>
    <rPh sb="3" eb="5">
      <t>キボ</t>
    </rPh>
    <phoneticPr fontId="11"/>
  </si>
  <si>
    <t>レビュー観点</t>
    <rPh sb="4" eb="6">
      <t>カンテン</t>
    </rPh>
    <phoneticPr fontId="11"/>
  </si>
  <si>
    <t>（合計）</t>
    <rPh sb="1" eb="3">
      <t>ゴウケイ</t>
    </rPh>
    <phoneticPr fontId="6"/>
  </si>
  <si>
    <t>No.</t>
    <phoneticPr fontId="6"/>
  </si>
  <si>
    <t>発見箇所</t>
    <rPh sb="0" eb="2">
      <t>ハッケン</t>
    </rPh>
    <rPh sb="2" eb="4">
      <t>カショ</t>
    </rPh>
    <phoneticPr fontId="6"/>
  </si>
  <si>
    <t>不具合内容</t>
    <rPh sb="0" eb="3">
      <t>フグアイ</t>
    </rPh>
    <rPh sb="3" eb="5">
      <t>ナイヨウ</t>
    </rPh>
    <phoneticPr fontId="6"/>
  </si>
  <si>
    <t>分類</t>
    <rPh sb="0" eb="2">
      <t>ブンルイ</t>
    </rPh>
    <phoneticPr fontId="6"/>
  </si>
  <si>
    <t>発見者</t>
    <rPh sb="0" eb="2">
      <t>ハッケン</t>
    </rPh>
    <rPh sb="2" eb="3">
      <t>シャ</t>
    </rPh>
    <phoneticPr fontId="6"/>
  </si>
  <si>
    <t>対処要否</t>
    <rPh sb="0" eb="2">
      <t>タイショ</t>
    </rPh>
    <rPh sb="2" eb="4">
      <t>ヨウヒ</t>
    </rPh>
    <phoneticPr fontId="6"/>
  </si>
  <si>
    <t>対処内容</t>
    <rPh sb="0" eb="2">
      <t>タイショ</t>
    </rPh>
    <rPh sb="2" eb="4">
      <t>ナイヨウ</t>
    </rPh>
    <phoneticPr fontId="6"/>
  </si>
  <si>
    <t>対処実施者</t>
    <rPh sb="0" eb="2">
      <t>タイショ</t>
    </rPh>
    <rPh sb="2" eb="5">
      <t>ジッシシャ</t>
    </rPh>
    <phoneticPr fontId="11"/>
  </si>
  <si>
    <t>対処実施日</t>
    <rPh sb="0" eb="2">
      <t>タイショ</t>
    </rPh>
    <rPh sb="2" eb="4">
      <t>ジッシ</t>
    </rPh>
    <rPh sb="4" eb="5">
      <t>ビ</t>
    </rPh>
    <phoneticPr fontId="6"/>
  </si>
  <si>
    <t>修正確認者</t>
    <rPh sb="0" eb="2">
      <t>シュウセイ</t>
    </rPh>
    <rPh sb="2" eb="4">
      <t>カクニン</t>
    </rPh>
    <rPh sb="4" eb="5">
      <t>シャ</t>
    </rPh>
    <phoneticPr fontId="11"/>
  </si>
  <si>
    <t>修正確認日</t>
    <rPh sb="0" eb="2">
      <t>シュウセイ</t>
    </rPh>
    <rPh sb="2" eb="4">
      <t>カクニン</t>
    </rPh>
    <rPh sb="4" eb="5">
      <t>ビ</t>
    </rPh>
    <phoneticPr fontId="11"/>
  </si>
  <si>
    <t xml:space="preserve"> </t>
    <phoneticPr fontId="5"/>
  </si>
  <si>
    <t>機能名</t>
    <rPh sb="0" eb="3">
      <t>キノウメイ</t>
    </rPh>
    <phoneticPr fontId="5"/>
  </si>
  <si>
    <t>画面名</t>
    <rPh sb="0" eb="2">
      <t>ガメン</t>
    </rPh>
    <rPh sb="2" eb="3">
      <t>メイ</t>
    </rPh>
    <phoneticPr fontId="5"/>
  </si>
  <si>
    <t>画面ID</t>
    <rPh sb="0" eb="2">
      <t>ガメン</t>
    </rPh>
    <phoneticPr fontId="5"/>
  </si>
  <si>
    <t>必須</t>
    <rPh sb="0" eb="2">
      <t>ヒッス</t>
    </rPh>
    <phoneticPr fontId="5"/>
  </si>
  <si>
    <t>Tab</t>
    <phoneticPr fontId="5"/>
  </si>
  <si>
    <t>論理名</t>
    <phoneticPr fontId="6"/>
  </si>
  <si>
    <t>コントロール</t>
    <phoneticPr fontId="6"/>
  </si>
  <si>
    <t>機能ID</t>
    <rPh sb="0" eb="2">
      <t>キノウ</t>
    </rPh>
    <phoneticPr fontId="5"/>
  </si>
  <si>
    <t>作成者</t>
    <rPh sb="0" eb="2">
      <t>サクセイ</t>
    </rPh>
    <rPh sb="2" eb="3">
      <t>シャ</t>
    </rPh>
    <phoneticPr fontId="6"/>
  </si>
  <si>
    <t>UI設計書</t>
    <rPh sb="2" eb="5">
      <t>セッケイショ</t>
    </rPh>
    <phoneticPr fontId="5"/>
  </si>
  <si>
    <t>画面イメージ</t>
    <rPh sb="0" eb="2">
      <t>ガメン</t>
    </rPh>
    <phoneticPr fontId="5"/>
  </si>
  <si>
    <t>備考</t>
    <rPh sb="0" eb="2">
      <t>ビコウ</t>
    </rPh>
    <phoneticPr fontId="5"/>
  </si>
  <si>
    <t>利用シーン</t>
    <rPh sb="0" eb="2">
      <t>リヨウ</t>
    </rPh>
    <phoneticPr fontId="5"/>
  </si>
  <si>
    <t>項目番号</t>
  </si>
  <si>
    <t>項目番号</t>
    <rPh sb="0" eb="2">
      <t>コウモク</t>
    </rPh>
    <rPh sb="2" eb="4">
      <t>バンゴウ</t>
    </rPh>
    <phoneticPr fontId="6"/>
  </si>
  <si>
    <t>A1_2</t>
  </si>
  <si>
    <t>A1_3</t>
  </si>
  <si>
    <t>A1_4</t>
  </si>
  <si>
    <t>画面/帳票</t>
    <rPh sb="0" eb="2">
      <t>ガメン</t>
    </rPh>
    <rPh sb="3" eb="5">
      <t>チョウヒョウ</t>
    </rPh>
    <phoneticPr fontId="5"/>
  </si>
  <si>
    <t>プロパティ</t>
    <phoneticPr fontId="5"/>
  </si>
  <si>
    <t>トリガーの種類</t>
    <rPh sb="5" eb="7">
      <t>シュルイ</t>
    </rPh>
    <phoneticPr fontId="5"/>
  </si>
  <si>
    <t>アルゴリズム</t>
    <phoneticPr fontId="5"/>
  </si>
  <si>
    <t>発生するメッセージ</t>
    <rPh sb="0" eb="2">
      <t>ハッセイ</t>
    </rPh>
    <phoneticPr fontId="5"/>
  </si>
  <si>
    <t>表示方法</t>
    <rPh sb="0" eb="2">
      <t>ヒョウジ</t>
    </rPh>
    <rPh sb="2" eb="4">
      <t>ホウホウ</t>
    </rPh>
    <phoneticPr fontId="5"/>
  </si>
  <si>
    <t>論理名</t>
    <phoneticPr fontId="6"/>
  </si>
  <si>
    <t>アルゴリズム</t>
    <phoneticPr fontId="5"/>
  </si>
  <si>
    <t>データ母数</t>
    <rPh sb="3" eb="5">
      <t>ボスウ</t>
    </rPh>
    <phoneticPr fontId="5"/>
  </si>
  <si>
    <t>取り扱いデータ数</t>
    <rPh sb="0" eb="1">
      <t>ト</t>
    </rPh>
    <rPh sb="2" eb="3">
      <t>アツカ</t>
    </rPh>
    <rPh sb="7" eb="8">
      <t>スウ</t>
    </rPh>
    <phoneticPr fontId="6"/>
  </si>
  <si>
    <t>レスポンス（秒）</t>
    <rPh sb="6" eb="7">
      <t>ビョウ</t>
    </rPh>
    <phoneticPr fontId="5"/>
  </si>
  <si>
    <t>起動する</t>
    <rPh sb="0" eb="2">
      <t>キドウ</t>
    </rPh>
    <phoneticPr fontId="5"/>
  </si>
  <si>
    <t>01_初期表示処理</t>
    <phoneticPr fontId="5"/>
  </si>
  <si>
    <t>30</t>
    <phoneticPr fontId="5"/>
  </si>
  <si>
    <t>3</t>
    <phoneticPr fontId="5"/>
  </si>
  <si>
    <t>A1_1</t>
    <phoneticPr fontId="5"/>
  </si>
  <si>
    <t>30</t>
    <phoneticPr fontId="5"/>
  </si>
  <si>
    <t>1</t>
    <phoneticPr fontId="5"/>
  </si>
  <si>
    <t>30</t>
    <phoneticPr fontId="5"/>
  </si>
  <si>
    <t>3</t>
    <phoneticPr fontId="5"/>
  </si>
  <si>
    <t>タイトル</t>
    <phoneticPr fontId="6"/>
  </si>
  <si>
    <t>電子カルテシステム</t>
    <rPh sb="0" eb="2">
      <t>デンシ</t>
    </rPh>
    <phoneticPr fontId="6"/>
  </si>
  <si>
    <t>資料№</t>
    <rPh sb="0" eb="2">
      <t>シリョウ</t>
    </rPh>
    <phoneticPr fontId="6"/>
  </si>
  <si>
    <t>自動入力</t>
    <phoneticPr fontId="6"/>
  </si>
  <si>
    <t>タスクID</t>
    <phoneticPr fontId="6"/>
  </si>
  <si>
    <t>工程</t>
    <rPh sb="0" eb="2">
      <t>コウテイ</t>
    </rPh>
    <phoneticPr fontId="6"/>
  </si>
  <si>
    <t>資料名</t>
    <rPh sb="0" eb="2">
      <t>シリョウ</t>
    </rPh>
    <rPh sb="2" eb="3">
      <t>メイ</t>
    </rPh>
    <phoneticPr fontId="6"/>
  </si>
  <si>
    <t>作成</t>
    <rPh sb="0" eb="2">
      <t>サクセイ</t>
    </rPh>
    <phoneticPr fontId="6"/>
  </si>
  <si>
    <t>手動入力</t>
    <phoneticPr fontId="6"/>
  </si>
  <si>
    <t>NO</t>
    <phoneticPr fontId="6"/>
  </si>
  <si>
    <t>シート</t>
    <phoneticPr fontId="6"/>
  </si>
  <si>
    <t>修正内容</t>
    <rPh sb="0" eb="2">
      <t>シュウセイ</t>
    </rPh>
    <rPh sb="2" eb="4">
      <t>ナイヨウ</t>
    </rPh>
    <phoneticPr fontId="6"/>
  </si>
  <si>
    <t>修正者</t>
    <rPh sb="0" eb="2">
      <t>シュウセイ</t>
    </rPh>
    <rPh sb="2" eb="3">
      <t>シャ</t>
    </rPh>
    <phoneticPr fontId="6"/>
  </si>
  <si>
    <t>修正日</t>
    <rPh sb="0" eb="2">
      <t>シュウセイ</t>
    </rPh>
    <rPh sb="2" eb="3">
      <t>ビ</t>
    </rPh>
    <phoneticPr fontId="6"/>
  </si>
  <si>
    <t>初版作成</t>
    <phoneticPr fontId="6"/>
  </si>
  <si>
    <t>システム名</t>
    <rPh sb="4" eb="5">
      <t>メイ</t>
    </rPh>
    <phoneticPr fontId="5"/>
  </si>
  <si>
    <t>待機患者人数</t>
    <rPh sb="0" eb="2">
      <t>タイキ</t>
    </rPh>
    <rPh sb="2" eb="4">
      <t>カンジャ</t>
    </rPh>
    <rPh sb="4" eb="6">
      <t>ニンズウ</t>
    </rPh>
    <phoneticPr fontId="5"/>
  </si>
  <si>
    <t>外来オーダー</t>
    <rPh sb="0" eb="2">
      <t>ガイライ</t>
    </rPh>
    <phoneticPr fontId="5"/>
  </si>
  <si>
    <t>OCS2015U00</t>
    <phoneticPr fontId="5"/>
  </si>
  <si>
    <t>診療記録作成</t>
    <rPh sb="0" eb="2">
      <t>シンリョウ</t>
    </rPh>
    <rPh sb="2" eb="4">
      <t>キロク</t>
    </rPh>
    <rPh sb="4" eb="6">
      <t>サクセイ</t>
    </rPh>
    <phoneticPr fontId="5"/>
  </si>
  <si>
    <t>梁　準喆</t>
    <rPh sb="0" eb="1">
      <t>リョウ</t>
    </rPh>
    <rPh sb="2" eb="3">
      <t>ジュン</t>
    </rPh>
    <rPh sb="3" eb="4">
      <t>テツ</t>
    </rPh>
    <phoneticPr fontId="5"/>
  </si>
  <si>
    <t>患者リスト</t>
    <rPh sb="0" eb="2">
      <t>カンジャ</t>
    </rPh>
    <phoneticPr fontId="5"/>
  </si>
  <si>
    <t>02_病院情報取得</t>
    <phoneticPr fontId="5"/>
  </si>
  <si>
    <t>03_待機患者数取得</t>
    <phoneticPr fontId="5"/>
  </si>
  <si>
    <t>タイマー</t>
    <phoneticPr fontId="5"/>
  </si>
  <si>
    <t>A1_5</t>
  </si>
  <si>
    <t>クリック</t>
    <phoneticPr fontId="5"/>
  </si>
  <si>
    <t>05_患者情報取得</t>
    <rPh sb="3" eb="5">
      <t>カンジャ</t>
    </rPh>
    <rPh sb="5" eb="7">
      <t>ジョウホウ</t>
    </rPh>
    <rPh sb="7" eb="9">
      <t>シュトク</t>
    </rPh>
    <phoneticPr fontId="5"/>
  </si>
  <si>
    <r>
      <t>メッセージ</t>
    </r>
    <r>
      <rPr>
        <sz val="11"/>
        <color rgb="FF000000"/>
        <rFont val="Calibri"/>
        <family val="2"/>
      </rPr>
      <t>ID (</t>
    </r>
    <r>
      <rPr>
        <sz val="11"/>
        <color rgb="FF000000"/>
        <rFont val="ＭＳ Ｐゴシック"/>
        <family val="3"/>
        <charset val="128"/>
        <scheme val="minor"/>
      </rPr>
      <t>各画面設計書ごとに採番</t>
    </r>
    <r>
      <rPr>
        <sz val="11"/>
        <color rgb="FF000000"/>
        <rFont val="Calibri"/>
        <family val="2"/>
      </rPr>
      <t>)</t>
    </r>
    <phoneticPr fontId="5"/>
  </si>
  <si>
    <t>メッセージ内容</t>
    <phoneticPr fontId="5"/>
  </si>
  <si>
    <r>
      <t>メッセージ</t>
    </r>
    <r>
      <rPr>
        <sz val="11"/>
        <color rgb="FF000000"/>
        <rFont val="Calibri"/>
        <family val="2"/>
      </rPr>
      <t>caption</t>
    </r>
    <r>
      <rPr>
        <sz val="11"/>
        <color rgb="FF000000"/>
        <rFont val="ＭＳ Ｐゴシック"/>
        <family val="3"/>
        <charset val="128"/>
        <scheme val="minor"/>
      </rPr>
      <t>内容</t>
    </r>
    <phoneticPr fontId="5"/>
  </si>
  <si>
    <t>メッセージボタン種類</t>
    <phoneticPr fontId="5"/>
  </si>
  <si>
    <t>メッセージアイコン</t>
    <phoneticPr fontId="5"/>
  </si>
  <si>
    <t>ID</t>
    <phoneticPr fontId="5"/>
  </si>
  <si>
    <t>メッセージリスト</t>
    <phoneticPr fontId="6"/>
  </si>
  <si>
    <t>項目説明</t>
    <rPh sb="0" eb="2">
      <t>コウモク</t>
    </rPh>
    <rPh sb="2" eb="4">
      <t>セツメイ</t>
    </rPh>
    <phoneticPr fontId="5"/>
  </si>
  <si>
    <t>□面着</t>
    <rPh sb="1" eb="2">
      <t>メン</t>
    </rPh>
    <rPh sb="2" eb="3">
      <t>チャク</t>
    </rPh>
    <phoneticPr fontId="10"/>
  </si>
  <si>
    <t>レビュー中</t>
  </si>
  <si>
    <t>□書面</t>
    <rPh sb="1" eb="3">
      <t>ショメン</t>
    </rPh>
    <phoneticPr fontId="10"/>
  </si>
  <si>
    <t>1.UI関連仕様作成漏れ</t>
    <rPh sb="4" eb="6">
      <t>カンレン</t>
    </rPh>
    <rPh sb="6" eb="8">
      <t>シヨウ</t>
    </rPh>
    <rPh sb="8" eb="10">
      <t>サクセイ</t>
    </rPh>
    <rPh sb="10" eb="11">
      <t>モ</t>
    </rPh>
    <phoneticPr fontId="6"/>
  </si>
  <si>
    <t>1.業務知識不足</t>
    <phoneticPr fontId="6"/>
  </si>
  <si>
    <t>レビュー作業者人数</t>
    <rPh sb="4" eb="7">
      <t>サギョウシャ</t>
    </rPh>
    <rPh sb="7" eb="9">
      <t>ニンズウ</t>
    </rPh>
    <phoneticPr fontId="11"/>
  </si>
  <si>
    <t>2.UI関連仕様作成誤り／曖昧</t>
    <rPh sb="4" eb="6">
      <t>カンレン</t>
    </rPh>
    <rPh sb="6" eb="8">
      <t>シヨウ</t>
    </rPh>
    <rPh sb="8" eb="10">
      <t>サクセイ</t>
    </rPh>
    <rPh sb="10" eb="11">
      <t>アヤマ</t>
    </rPh>
    <rPh sb="13" eb="15">
      <t>アイマイ</t>
    </rPh>
    <phoneticPr fontId="6"/>
  </si>
  <si>
    <t>2.設計スキル不足</t>
    <phoneticPr fontId="6"/>
  </si>
  <si>
    <t>3.UCシナリオ関連仕様作成漏れ</t>
    <rPh sb="8" eb="10">
      <t>カンレン</t>
    </rPh>
    <rPh sb="10" eb="12">
      <t>シヨウ</t>
    </rPh>
    <rPh sb="12" eb="14">
      <t>サクセイ</t>
    </rPh>
    <rPh sb="14" eb="15">
      <t>モ</t>
    </rPh>
    <phoneticPr fontId="6"/>
  </si>
  <si>
    <t>3.コーディングスキル不足</t>
    <phoneticPr fontId="6"/>
  </si>
  <si>
    <t>工程　　　　プロセス</t>
    <rPh sb="0" eb="2">
      <t>コウテイ</t>
    </rPh>
    <phoneticPr fontId="10"/>
  </si>
  <si>
    <t>4.UCシナリオ関連仕様作成誤り／曖昧</t>
    <rPh sb="8" eb="10">
      <t>カンレン</t>
    </rPh>
    <rPh sb="10" eb="12">
      <t>シヨウ</t>
    </rPh>
    <rPh sb="12" eb="14">
      <t>サクセイ</t>
    </rPh>
    <rPh sb="14" eb="15">
      <t>アヤマ</t>
    </rPh>
    <rPh sb="17" eb="19">
      <t>アイマイ</t>
    </rPh>
    <phoneticPr fontId="6"/>
  </si>
  <si>
    <t>4.仕様書の理解誤り</t>
    <phoneticPr fontId="6"/>
  </si>
  <si>
    <r>
      <t xml:space="preserve">レビュー対象成果物   </t>
    </r>
    <r>
      <rPr>
        <sz val="8"/>
        <rFont val="メイリオ"/>
        <family val="3"/>
        <charset val="128"/>
      </rPr>
      <t>回数</t>
    </r>
    <rPh sb="4" eb="6">
      <t>タイショウ</t>
    </rPh>
    <rPh sb="6" eb="8">
      <t>セイカ</t>
    </rPh>
    <rPh sb="8" eb="9">
      <t>ブツ</t>
    </rPh>
    <rPh sb="12" eb="14">
      <t>カイスウ</t>
    </rPh>
    <phoneticPr fontId="6"/>
  </si>
  <si>
    <t>予定工数(h)</t>
    <rPh sb="0" eb="2">
      <t>ヨテイ</t>
    </rPh>
    <rPh sb="2" eb="4">
      <t>コウスウ</t>
    </rPh>
    <phoneticPr fontId="11"/>
  </si>
  <si>
    <t>5.ドメイン関連仕様作成漏れ</t>
    <rPh sb="6" eb="8">
      <t>カンレン</t>
    </rPh>
    <rPh sb="8" eb="10">
      <t>シヨウ</t>
    </rPh>
    <rPh sb="10" eb="12">
      <t>サクセイ</t>
    </rPh>
    <rPh sb="12" eb="13">
      <t>モ</t>
    </rPh>
    <phoneticPr fontId="6"/>
  </si>
  <si>
    <t>5.仕様書誤り／不足</t>
    <phoneticPr fontId="6"/>
  </si>
  <si>
    <t>頁/Step</t>
    <rPh sb="0" eb="1">
      <t>ページ</t>
    </rPh>
    <phoneticPr fontId="11"/>
  </si>
  <si>
    <t>頁</t>
  </si>
  <si>
    <t>6.ドメイン関連仕様作成誤り／曖昧</t>
    <rPh sb="6" eb="8">
      <t>カンレン</t>
    </rPh>
    <rPh sb="8" eb="10">
      <t>シヨウ</t>
    </rPh>
    <rPh sb="10" eb="12">
      <t>サクセイ</t>
    </rPh>
    <rPh sb="12" eb="13">
      <t>アヤマ</t>
    </rPh>
    <rPh sb="15" eb="17">
      <t>アイマイ</t>
    </rPh>
    <phoneticPr fontId="6"/>
  </si>
  <si>
    <t>6.入力資料の理解誤り</t>
    <phoneticPr fontId="6"/>
  </si>
  <si>
    <t>①要件がきちんと組み込めているか
②運用フローがきちんと記載されているか
③関連図で影響範囲が理解できるか
④仕組みを記載できているか
※資料作成後は「画面別機能一覧(集約)」に展開をかけること。</t>
    <rPh sb="1" eb="3">
      <t>ヨウケン</t>
    </rPh>
    <rPh sb="8" eb="9">
      <t>ク</t>
    </rPh>
    <rPh sb="10" eb="11">
      <t>コ</t>
    </rPh>
    <rPh sb="18" eb="20">
      <t>ウンヨウ</t>
    </rPh>
    <rPh sb="28" eb="30">
      <t>キサイ</t>
    </rPh>
    <rPh sb="38" eb="40">
      <t>カンレン</t>
    </rPh>
    <rPh sb="40" eb="41">
      <t>ズ</t>
    </rPh>
    <rPh sb="42" eb="44">
      <t>エイキョウ</t>
    </rPh>
    <rPh sb="44" eb="46">
      <t>ハンイ</t>
    </rPh>
    <rPh sb="47" eb="49">
      <t>リカイ</t>
    </rPh>
    <rPh sb="55" eb="57">
      <t>シク</t>
    </rPh>
    <rPh sb="59" eb="61">
      <t>キサイ</t>
    </rPh>
    <rPh sb="69" eb="71">
      <t>シリョウ</t>
    </rPh>
    <rPh sb="71" eb="73">
      <t>サクセイ</t>
    </rPh>
    <rPh sb="73" eb="74">
      <t>ゴ</t>
    </rPh>
    <rPh sb="89" eb="91">
      <t>テンカイ</t>
    </rPh>
    <phoneticPr fontId="10"/>
  </si>
  <si>
    <t>7.DB関連仕様作成漏れ</t>
    <rPh sb="4" eb="6">
      <t>カンレン</t>
    </rPh>
    <rPh sb="6" eb="8">
      <t>シヨウ</t>
    </rPh>
    <rPh sb="8" eb="10">
      <t>サクセイ</t>
    </rPh>
    <rPh sb="10" eb="11">
      <t>モ</t>
    </rPh>
    <phoneticPr fontId="6"/>
  </si>
  <si>
    <t>7.入力資料の誤り</t>
    <phoneticPr fontId="6"/>
  </si>
  <si>
    <t>8.DB関連仕様作成誤り／曖昧</t>
    <rPh sb="4" eb="6">
      <t>カンレン</t>
    </rPh>
    <rPh sb="6" eb="8">
      <t>シヨウ</t>
    </rPh>
    <rPh sb="8" eb="10">
      <t>サクセイ</t>
    </rPh>
    <rPh sb="10" eb="11">
      <t>アヤマ</t>
    </rPh>
    <rPh sb="13" eb="15">
      <t>アイマイ</t>
    </rPh>
    <phoneticPr fontId="6"/>
  </si>
  <si>
    <t>8.外部Ｉ／Ｆ、利用部品の理解誤り</t>
    <phoneticPr fontId="6"/>
  </si>
  <si>
    <t>9.その他関連仕様作成漏れ</t>
    <rPh sb="4" eb="5">
      <t>タ</t>
    </rPh>
    <rPh sb="5" eb="7">
      <t>カンレン</t>
    </rPh>
    <rPh sb="7" eb="9">
      <t>シヨウ</t>
    </rPh>
    <rPh sb="9" eb="11">
      <t>サクセイ</t>
    </rPh>
    <rPh sb="11" eb="12">
      <t>モ</t>
    </rPh>
    <phoneticPr fontId="6"/>
  </si>
  <si>
    <t>9.外部Ｉ／Ｆ、利用部品の誤り</t>
    <phoneticPr fontId="6"/>
  </si>
  <si>
    <t>10.その他関連仕様作成誤り／曖昧</t>
    <rPh sb="5" eb="6">
      <t>タ</t>
    </rPh>
    <rPh sb="6" eb="8">
      <t>カンレン</t>
    </rPh>
    <rPh sb="8" eb="10">
      <t>シヨウ</t>
    </rPh>
    <rPh sb="10" eb="12">
      <t>サクセイ</t>
    </rPh>
    <rPh sb="12" eb="13">
      <t>アヤマ</t>
    </rPh>
    <rPh sb="15" eb="17">
      <t>アイマイ</t>
    </rPh>
    <phoneticPr fontId="6"/>
  </si>
  <si>
    <t>10.コミュニケーション不良</t>
    <phoneticPr fontId="6"/>
  </si>
  <si>
    <t>11.コーディング作成漏れ</t>
    <rPh sb="9" eb="11">
      <t>サクセイ</t>
    </rPh>
    <rPh sb="11" eb="12">
      <t>モ</t>
    </rPh>
    <phoneticPr fontId="6"/>
  </si>
  <si>
    <t>11.標準化規則、作業プロセスの理解誤り</t>
    <phoneticPr fontId="6"/>
  </si>
  <si>
    <t>12.コーディング作成誤り／曖昧</t>
    <rPh sb="9" eb="11">
      <t>サクセイ</t>
    </rPh>
    <rPh sb="11" eb="12">
      <t>アヤマ</t>
    </rPh>
    <rPh sb="14" eb="16">
      <t>アイマイ</t>
    </rPh>
    <phoneticPr fontId="6"/>
  </si>
  <si>
    <t>12.標準化規則、作業プロセスの誤り</t>
    <phoneticPr fontId="6"/>
  </si>
  <si>
    <t>13.標準化ルール違反</t>
    <rPh sb="3" eb="6">
      <t>ヒョウジュンカ</t>
    </rPh>
    <rPh sb="9" eb="11">
      <t>イハン</t>
    </rPh>
    <phoneticPr fontId="6"/>
  </si>
  <si>
    <t>13.開発環境の設定誤り、不具合</t>
    <phoneticPr fontId="6"/>
  </si>
  <si>
    <t>レビューのコツ</t>
    <phoneticPr fontId="10"/>
  </si>
  <si>
    <t>①不具合を見つけようとするから見つかる
②次工程の開発が問題なくできるか想像する
③「こうあるべき」との価値観を強く持って指摘する
④あとからつけ加えたような　但し～　　が怪しい
⑤Ａでなく　Ｂでないなら　必ずしも　Ｃでない。（論理性の確保）
⑥～～のはずだから　　という言動には要注意
⑦絶対～　　という表現は危ない。（大抵の場合、絶対はウソ）
⑧設計者が面倒と思っている箇所にバグは潜んでいる</t>
    <rPh sb="1" eb="4">
      <t>フグアイ</t>
    </rPh>
    <rPh sb="5" eb="6">
      <t>ミ</t>
    </rPh>
    <rPh sb="15" eb="16">
      <t>ミ</t>
    </rPh>
    <rPh sb="21" eb="22">
      <t>ツギ</t>
    </rPh>
    <rPh sb="22" eb="24">
      <t>コウテイ</t>
    </rPh>
    <rPh sb="25" eb="27">
      <t>カイハツ</t>
    </rPh>
    <rPh sb="28" eb="30">
      <t>モンダイ</t>
    </rPh>
    <rPh sb="36" eb="38">
      <t>ソウゾウ</t>
    </rPh>
    <rPh sb="52" eb="55">
      <t>カチカン</t>
    </rPh>
    <rPh sb="56" eb="57">
      <t>ツヨ</t>
    </rPh>
    <rPh sb="58" eb="59">
      <t>モ</t>
    </rPh>
    <rPh sb="61" eb="63">
      <t>シテキ</t>
    </rPh>
    <rPh sb="73" eb="74">
      <t>クワ</t>
    </rPh>
    <rPh sb="80" eb="81">
      <t>タダ</t>
    </rPh>
    <rPh sb="86" eb="87">
      <t>アヤ</t>
    </rPh>
    <rPh sb="103" eb="104">
      <t>カナラ</t>
    </rPh>
    <rPh sb="114" eb="116">
      <t>ロンリ</t>
    </rPh>
    <rPh sb="116" eb="117">
      <t>セイ</t>
    </rPh>
    <rPh sb="118" eb="120">
      <t>カクホ</t>
    </rPh>
    <rPh sb="136" eb="138">
      <t>ゲンドウ</t>
    </rPh>
    <rPh sb="140" eb="143">
      <t>ヨウチュウイ</t>
    </rPh>
    <rPh sb="145" eb="147">
      <t>ゼッタイ</t>
    </rPh>
    <rPh sb="153" eb="155">
      <t>ヒョウゲン</t>
    </rPh>
    <rPh sb="156" eb="157">
      <t>アブ</t>
    </rPh>
    <rPh sb="161" eb="163">
      <t>タイテイ</t>
    </rPh>
    <rPh sb="164" eb="166">
      <t>バアイ</t>
    </rPh>
    <rPh sb="167" eb="169">
      <t>ゼッタイ</t>
    </rPh>
    <phoneticPr fontId="10"/>
  </si>
  <si>
    <t>14.誤字／脱字　等単純ミス</t>
    <rPh sb="3" eb="5">
      <t>ゴジ</t>
    </rPh>
    <rPh sb="6" eb="8">
      <t>ダツジ</t>
    </rPh>
    <rPh sb="9" eb="10">
      <t>ナド</t>
    </rPh>
    <rPh sb="10" eb="12">
      <t>タンジュン</t>
    </rPh>
    <phoneticPr fontId="6"/>
  </si>
  <si>
    <t>21.インストール媒体作成誤り</t>
    <phoneticPr fontId="6"/>
  </si>
  <si>
    <t>15.要望、制限事項</t>
    <rPh sb="3" eb="5">
      <t>ヨウボウ</t>
    </rPh>
    <rPh sb="6" eb="8">
      <t>セイゲン</t>
    </rPh>
    <rPh sb="8" eb="10">
      <t>ジコウ</t>
    </rPh>
    <phoneticPr fontId="6"/>
  </si>
  <si>
    <t>22.インストール手順書誤り</t>
    <phoneticPr fontId="6"/>
  </si>
  <si>
    <t>16.その他</t>
    <rPh sb="5" eb="6">
      <t>タ</t>
    </rPh>
    <phoneticPr fontId="6"/>
  </si>
  <si>
    <t>23.インストール作業の誤り</t>
    <phoneticPr fontId="6"/>
  </si>
  <si>
    <t>24.運用環境の設定誤り、不具合</t>
    <phoneticPr fontId="6"/>
  </si>
  <si>
    <t>31.製品仕様範囲外</t>
    <phoneticPr fontId="6"/>
  </si>
  <si>
    <t>41.注意不足</t>
    <phoneticPr fontId="6"/>
  </si>
  <si>
    <t>42.体調不良</t>
    <phoneticPr fontId="6"/>
  </si>
  <si>
    <t>43.その他（自責）</t>
    <phoneticPr fontId="6"/>
  </si>
  <si>
    <t>44.その他（他責）</t>
    <phoneticPr fontId="6"/>
  </si>
  <si>
    <t>原因</t>
    <rPh sb="0" eb="2">
      <t>ゲンイン</t>
    </rPh>
    <phoneticPr fontId="5"/>
  </si>
  <si>
    <t>横展開</t>
    <rPh sb="0" eb="1">
      <t>ヨコ</t>
    </rPh>
    <rPh sb="1" eb="3">
      <t>テンカイ</t>
    </rPh>
    <phoneticPr fontId="11"/>
  </si>
  <si>
    <t>UK</t>
    <phoneticPr fontId="6"/>
  </si>
  <si>
    <t>武藤　愛</t>
    <rPh sb="0" eb="2">
      <t>ムトウ</t>
    </rPh>
    <rPh sb="3" eb="4">
      <t>アイ</t>
    </rPh>
    <phoneticPr fontId="5"/>
  </si>
  <si>
    <t>レビュー完修正中</t>
  </si>
  <si>
    <t>レビューイ</t>
    <phoneticPr fontId="10"/>
  </si>
  <si>
    <t>武藤</t>
    <rPh sb="0" eb="2">
      <t>ムトウ</t>
    </rPh>
    <phoneticPr fontId="5"/>
  </si>
  <si>
    <t>毛、玉腰</t>
    <rPh sb="0" eb="1">
      <t>モウ</t>
    </rPh>
    <rPh sb="2" eb="4">
      <t>タマコシ</t>
    </rPh>
    <phoneticPr fontId="5"/>
  </si>
  <si>
    <t>画面設計書、ユースケースシナリオ</t>
    <rPh sb="0" eb="2">
      <t>ガメン</t>
    </rPh>
    <rPh sb="2" eb="4">
      <t>セッケイ</t>
    </rPh>
    <rPh sb="4" eb="5">
      <t>ショ</t>
    </rPh>
    <phoneticPr fontId="5"/>
  </si>
  <si>
    <t>22.オンストール手順書誤り</t>
    <phoneticPr fontId="6"/>
  </si>
  <si>
    <t>項目定義</t>
    <rPh sb="0" eb="2">
      <t>コウモク</t>
    </rPh>
    <rPh sb="2" eb="4">
      <t>テイギ</t>
    </rPh>
    <phoneticPr fontId="5"/>
  </si>
  <si>
    <t>検索テキストボックスを、テキストボックス（検索）から、リスト検索フォームに変更する</t>
    <rPh sb="0" eb="2">
      <t>ケンサク</t>
    </rPh>
    <rPh sb="21" eb="23">
      <t>ケンサク</t>
    </rPh>
    <rPh sb="37" eb="39">
      <t>ヘンコウ</t>
    </rPh>
    <phoneticPr fontId="5"/>
  </si>
  <si>
    <t>○</t>
  </si>
  <si>
    <t>毛</t>
    <rPh sb="0" eb="1">
      <t>モウ</t>
    </rPh>
    <phoneticPr fontId="5"/>
  </si>
  <si>
    <t>要(通常)</t>
  </si>
  <si>
    <t>B2_004,B2_005はラベルではなくリスト列項目にする</t>
    <rPh sb="24" eb="25">
      <t>レツ</t>
    </rPh>
    <rPh sb="25" eb="27">
      <t>コウモク</t>
    </rPh>
    <phoneticPr fontId="5"/>
  </si>
  <si>
    <t>－</t>
  </si>
  <si>
    <t>左記のとおり修正</t>
    <rPh sb="0" eb="2">
      <t>サキ</t>
    </rPh>
    <rPh sb="6" eb="8">
      <t>シュウセイ</t>
    </rPh>
    <phoneticPr fontId="10"/>
  </si>
  <si>
    <t>コピーダイアログの「設定」ボタンは他画面と表現を統一すること</t>
    <rPh sb="10" eb="12">
      <t>セッテイ</t>
    </rPh>
    <rPh sb="17" eb="18">
      <t>タ</t>
    </rPh>
    <rPh sb="18" eb="20">
      <t>ガメン</t>
    </rPh>
    <rPh sb="21" eb="23">
      <t>ヒョウゲン</t>
    </rPh>
    <rPh sb="24" eb="26">
      <t>トウイツ</t>
    </rPh>
    <phoneticPr fontId="5"/>
  </si>
  <si>
    <t>玉腰</t>
    <rPh sb="0" eb="2">
      <t>タマコシ</t>
    </rPh>
    <phoneticPr fontId="5"/>
  </si>
  <si>
    <t>ユースケースシナリオ図</t>
    <rPh sb="10" eb="11">
      <t>ズ</t>
    </rPh>
    <phoneticPr fontId="5"/>
  </si>
  <si>
    <t>レイアウトエリアの表示ロジックを共通化すること</t>
    <rPh sb="9" eb="11">
      <t>ヒョウジ</t>
    </rPh>
    <rPh sb="16" eb="19">
      <t>キョウツウカ</t>
    </rPh>
    <phoneticPr fontId="5"/>
  </si>
  <si>
    <t>項目制御</t>
    <rPh sb="0" eb="2">
      <t>コウモク</t>
    </rPh>
    <rPh sb="2" eb="4">
      <t>セイギョ</t>
    </rPh>
    <phoneticPr fontId="5"/>
  </si>
  <si>
    <t>処理後の一覧の選択位置はアクティビティで記載する旨を、フォーカス制御に追記する</t>
    <rPh sb="0" eb="2">
      <t>ショリ</t>
    </rPh>
    <rPh sb="2" eb="3">
      <t>ゴ</t>
    </rPh>
    <rPh sb="4" eb="6">
      <t>イチラン</t>
    </rPh>
    <rPh sb="7" eb="9">
      <t>センタク</t>
    </rPh>
    <rPh sb="9" eb="11">
      <t>イチ</t>
    </rPh>
    <rPh sb="20" eb="22">
      <t>キサイ</t>
    </rPh>
    <rPh sb="24" eb="25">
      <t>ムネ</t>
    </rPh>
    <rPh sb="32" eb="34">
      <t>セイギョ</t>
    </rPh>
    <rPh sb="35" eb="37">
      <t>ツイキ</t>
    </rPh>
    <phoneticPr fontId="5"/>
  </si>
  <si>
    <t>項目移送</t>
    <rPh sb="0" eb="2">
      <t>コウモク</t>
    </rPh>
    <rPh sb="2" eb="4">
      <t>イソウ</t>
    </rPh>
    <phoneticPr fontId="5"/>
  </si>
  <si>
    <t>マイページ設定の属性名がドメインと一致していないので、一致するように修正する</t>
    <rPh sb="5" eb="7">
      <t>セッテイ</t>
    </rPh>
    <rPh sb="8" eb="10">
      <t>ゾクセイ</t>
    </rPh>
    <rPh sb="10" eb="11">
      <t>メイ</t>
    </rPh>
    <rPh sb="17" eb="19">
      <t>イッチ</t>
    </rPh>
    <rPh sb="27" eb="29">
      <t>イッチ</t>
    </rPh>
    <rPh sb="34" eb="36">
      <t>シュウセイ</t>
    </rPh>
    <phoneticPr fontId="5"/>
  </si>
  <si>
    <t>逐次検索ではなく、絞り込みの挙動に変更する</t>
    <rPh sb="0" eb="2">
      <t>チクジ</t>
    </rPh>
    <rPh sb="2" eb="4">
      <t>ケンサク</t>
    </rPh>
    <rPh sb="9" eb="10">
      <t>シボ</t>
    </rPh>
    <rPh sb="11" eb="12">
      <t>コ</t>
    </rPh>
    <rPh sb="14" eb="16">
      <t>キョドウ</t>
    </rPh>
    <rPh sb="17" eb="19">
      <t>ヘンコウ</t>
    </rPh>
    <phoneticPr fontId="5"/>
  </si>
  <si>
    <t>登録したものを一覧に追加するアクティビティを追加する</t>
    <rPh sb="0" eb="2">
      <t>トウロク</t>
    </rPh>
    <rPh sb="7" eb="9">
      <t>イチラン</t>
    </rPh>
    <rPh sb="10" eb="12">
      <t>ツイカ</t>
    </rPh>
    <rPh sb="22" eb="24">
      <t>ツイカ</t>
    </rPh>
    <phoneticPr fontId="5"/>
  </si>
  <si>
    <t>レイアウトの設定のアクティビティにリンクを追加する</t>
    <rPh sb="6" eb="8">
      <t>セッテイ</t>
    </rPh>
    <rPh sb="21" eb="23">
      <t>ツイカ</t>
    </rPh>
    <phoneticPr fontId="5"/>
  </si>
  <si>
    <t>マイページの設定で利用する→利用しないにされた場合でも、マイページのレイアウトから部品を削除しないようにすること。
→マイページの表示時に非表示になる＆マイページのレイアウト設定で非表示状態で登録されたら削除することで対応する
※再度利用するに戻した際、状態復帰させるため</t>
    <rPh sb="6" eb="8">
      <t>セッテイ</t>
    </rPh>
    <rPh sb="9" eb="11">
      <t>リヨウ</t>
    </rPh>
    <rPh sb="14" eb="16">
      <t>リヨウ</t>
    </rPh>
    <rPh sb="23" eb="25">
      <t>バアイ</t>
    </rPh>
    <rPh sb="41" eb="43">
      <t>ブヒン</t>
    </rPh>
    <rPh sb="44" eb="46">
      <t>サクジョ</t>
    </rPh>
    <rPh sb="65" eb="67">
      <t>ヒョウジ</t>
    </rPh>
    <rPh sb="67" eb="68">
      <t>ジ</t>
    </rPh>
    <rPh sb="69" eb="72">
      <t>ヒヒョウジ</t>
    </rPh>
    <rPh sb="87" eb="89">
      <t>セッテイ</t>
    </rPh>
    <rPh sb="90" eb="93">
      <t>ヒヒョウジ</t>
    </rPh>
    <rPh sb="93" eb="95">
      <t>ジョウタイ</t>
    </rPh>
    <rPh sb="96" eb="98">
      <t>トウロク</t>
    </rPh>
    <rPh sb="102" eb="104">
      <t>サクジョ</t>
    </rPh>
    <rPh sb="109" eb="111">
      <t>タイオウ</t>
    </rPh>
    <rPh sb="115" eb="117">
      <t>サイド</t>
    </rPh>
    <rPh sb="117" eb="119">
      <t>リヨウ</t>
    </rPh>
    <rPh sb="122" eb="123">
      <t>モド</t>
    </rPh>
    <rPh sb="125" eb="126">
      <t>サイ</t>
    </rPh>
    <rPh sb="127" eb="129">
      <t>ジョウタイ</t>
    </rPh>
    <rPh sb="129" eb="131">
      <t>フッキ</t>
    </rPh>
    <phoneticPr fontId="10"/>
  </si>
  <si>
    <t>マイページ設定のキャンセルボタンの項目番号が空白のため正しい項目番号を記入する</t>
    <rPh sb="5" eb="7">
      <t>セッテイ</t>
    </rPh>
    <rPh sb="17" eb="19">
      <t>コウモク</t>
    </rPh>
    <rPh sb="19" eb="21">
      <t>バンゴウ</t>
    </rPh>
    <rPh sb="22" eb="24">
      <t>クウハク</t>
    </rPh>
    <rPh sb="27" eb="28">
      <t>タダ</t>
    </rPh>
    <rPh sb="30" eb="32">
      <t>コウモク</t>
    </rPh>
    <rPh sb="32" eb="34">
      <t>バンゴウ</t>
    </rPh>
    <rPh sb="35" eb="37">
      <t>キニュウ</t>
    </rPh>
    <phoneticPr fontId="10"/>
  </si>
  <si>
    <t>ボタン名を「設定」から「実行」に修正</t>
    <rPh sb="3" eb="4">
      <t>メイ</t>
    </rPh>
    <rPh sb="6" eb="8">
      <t>セッテイ</t>
    </rPh>
    <rPh sb="12" eb="14">
      <t>ジッコウ</t>
    </rPh>
    <rPh sb="16" eb="18">
      <t>シュウセイ</t>
    </rPh>
    <phoneticPr fontId="10"/>
  </si>
  <si>
    <t>レイアウトIDは古いドメインなので、修正されたドメインに合わせた記述に修正する</t>
    <rPh sb="8" eb="9">
      <t>フル</t>
    </rPh>
    <rPh sb="18" eb="20">
      <t>シュウセイ</t>
    </rPh>
    <rPh sb="28" eb="29">
      <t>ア</t>
    </rPh>
    <rPh sb="32" eb="34">
      <t>キジュツ</t>
    </rPh>
    <rPh sb="35" eb="37">
      <t>シュウセイ</t>
    </rPh>
    <phoneticPr fontId="10"/>
  </si>
  <si>
    <t>コピー完了メッセージをMsg_20を使用する</t>
    <rPh sb="3" eb="5">
      <t>カンリョウ</t>
    </rPh>
    <rPh sb="18" eb="20">
      <t>シヨウ</t>
    </rPh>
    <phoneticPr fontId="5"/>
  </si>
  <si>
    <t>初期値の記入漏れを確認する</t>
    <rPh sb="0" eb="3">
      <t>ショキチ</t>
    </rPh>
    <rPh sb="4" eb="6">
      <t>キニュウ</t>
    </rPh>
    <rPh sb="6" eb="7">
      <t>モ</t>
    </rPh>
    <rPh sb="9" eb="11">
      <t>カクニン</t>
    </rPh>
    <phoneticPr fontId="5"/>
  </si>
  <si>
    <t>確認</t>
    <rPh sb="0" eb="2">
      <t>カクニン</t>
    </rPh>
    <phoneticPr fontId="5"/>
  </si>
  <si>
    <t>ok</t>
    <phoneticPr fontId="5"/>
  </si>
  <si>
    <t>Message</t>
    <phoneticPr fontId="5"/>
  </si>
  <si>
    <t>Caption</t>
    <phoneticPr fontId="5"/>
  </si>
  <si>
    <t>MessageBoxButtons</t>
    <phoneticPr fontId="5"/>
  </si>
  <si>
    <t>MessageBoxDefaultButton</t>
    <phoneticPr fontId="5"/>
  </si>
  <si>
    <t>MessageBoxIcon</t>
    <phoneticPr fontId="5"/>
  </si>
  <si>
    <t>Buttons</t>
    <phoneticPr fontId="5"/>
  </si>
  <si>
    <t>DefaultButton</t>
    <phoneticPr fontId="5"/>
  </si>
  <si>
    <t>Icon</t>
    <phoneticPr fontId="5"/>
  </si>
  <si>
    <t>要件設計</t>
    <rPh sb="0" eb="2">
      <t>ヨウケン</t>
    </rPh>
    <rPh sb="2" eb="4">
      <t>セッケイ</t>
    </rPh>
    <phoneticPr fontId="6"/>
  </si>
  <si>
    <t>朴　雨兆</t>
    <rPh sb="0" eb="1">
      <t>ボク</t>
    </rPh>
    <rPh sb="2" eb="3">
      <t>アメ</t>
    </rPh>
    <rPh sb="3" eb="4">
      <t>チョウ</t>
    </rPh>
    <phoneticPr fontId="6"/>
  </si>
  <si>
    <t>朴</t>
    <rPh sb="0" eb="1">
      <t>ボク</t>
    </rPh>
    <phoneticPr fontId="6"/>
  </si>
  <si>
    <t>朴　雨兆</t>
    <rPh sb="0" eb="1">
      <t>ボク</t>
    </rPh>
    <rPh sb="2" eb="3">
      <t>アメ</t>
    </rPh>
    <rPh sb="3" eb="4">
      <t>チョウ</t>
    </rPh>
    <phoneticPr fontId="5"/>
  </si>
  <si>
    <t>テキスト</t>
    <phoneticPr fontId="5"/>
  </si>
  <si>
    <t>薬剤マスター管理改善</t>
    <rPh sb="0" eb="2">
      <t>ヤクザイ</t>
    </rPh>
    <rPh sb="6" eb="8">
      <t>カンリ</t>
    </rPh>
    <rPh sb="8" eb="10">
      <t>カイゼン</t>
    </rPh>
    <phoneticPr fontId="6"/>
  </si>
  <si>
    <t>12</t>
    <phoneticPr fontId="6"/>
  </si>
  <si>
    <t>薬剤マスタ管理改善</t>
    <rPh sb="0" eb="2">
      <t>ヤクザイ</t>
    </rPh>
    <rPh sb="5" eb="7">
      <t>カンリ</t>
    </rPh>
    <rPh sb="7" eb="9">
      <t>カイゼン</t>
    </rPh>
    <phoneticPr fontId="5"/>
  </si>
  <si>
    <t>必須</t>
    <rPh sb="0" eb="2">
      <t>ヒッスウ</t>
    </rPh>
    <phoneticPr fontId="5"/>
  </si>
  <si>
    <t>C1.1</t>
    <phoneticPr fontId="5"/>
  </si>
  <si>
    <t>備考</t>
    <rPh sb="0" eb="2">
      <t>ビコウ</t>
    </rPh>
    <phoneticPr fontId="6"/>
  </si>
  <si>
    <t>【参照条件】</t>
    <rPh sb="1" eb="3">
      <t>サンショウ</t>
    </rPh>
    <rPh sb="3" eb="5">
      <t>ジョウケン</t>
    </rPh>
    <phoneticPr fontId="5"/>
  </si>
  <si>
    <t>メッセージ内容：#1</t>
    <phoneticPr fontId="5"/>
  </si>
  <si>
    <t>【サービス呼出】</t>
    <rPh sb="5" eb="7">
      <t>ヨビダシ</t>
    </rPh>
    <phoneticPr fontId="5"/>
  </si>
  <si>
    <t>【入力パラメータ】</t>
    <rPh sb="1" eb="3">
      <t>ニュウリョク</t>
    </rPh>
    <phoneticPr fontId="5"/>
  </si>
  <si>
    <t>サーバー側ロジック</t>
    <rPh sb="4" eb="5">
      <t>ガワ</t>
    </rPh>
    <phoneticPr fontId="5"/>
  </si>
  <si>
    <t>サービス名</t>
    <rPh sb="4" eb="5">
      <t>メイ</t>
    </rPh>
    <phoneticPr fontId="6"/>
  </si>
  <si>
    <t>OUTPUTデータリスト</t>
    <phoneticPr fontId="6"/>
  </si>
  <si>
    <t>なし</t>
    <phoneticPr fontId="5"/>
  </si>
  <si>
    <t>Error</t>
    <phoneticPr fontId="5"/>
  </si>
  <si>
    <t>メッセージ内容：#2</t>
    <phoneticPr fontId="5"/>
  </si>
  <si>
    <t>メッセージ内容：#3</t>
    <phoneticPr fontId="5"/>
  </si>
  <si>
    <t>メッセージ内容：#4</t>
    <phoneticPr fontId="5"/>
  </si>
  <si>
    <t>実行した結果値を内部でチェック</t>
    <rPh sb="0" eb="2">
      <t>ジッコウ</t>
    </rPh>
    <rPh sb="4" eb="6">
      <t>ケッカ</t>
    </rPh>
    <rPh sb="6" eb="7">
      <t>チ</t>
    </rPh>
    <rPh sb="8" eb="10">
      <t>ナイブ</t>
    </rPh>
    <phoneticPr fontId="5"/>
  </si>
  <si>
    <t>Procedure実行結果値</t>
    <rPh sb="9" eb="11">
      <t>ジッコウ</t>
    </rPh>
    <rPh sb="11" eb="13">
      <t>ケッカ</t>
    </rPh>
    <rPh sb="13" eb="14">
      <t>チ</t>
    </rPh>
    <phoneticPr fontId="5"/>
  </si>
  <si>
    <t>画面_EXT9999P00</t>
    <phoneticPr fontId="6"/>
  </si>
  <si>
    <t>項目定義</t>
    <phoneticPr fontId="5"/>
  </si>
  <si>
    <t>処理概要</t>
    <phoneticPr fontId="5"/>
  </si>
  <si>
    <t>アルゴリズム</t>
    <phoneticPr fontId="5"/>
  </si>
  <si>
    <t>項目移送表</t>
    <phoneticPr fontId="5"/>
  </si>
  <si>
    <t>メッセージリスト</t>
    <phoneticPr fontId="5"/>
  </si>
  <si>
    <t>EXT9999P00</t>
    <phoneticPr fontId="5"/>
  </si>
  <si>
    <t>マザーマスターを登録のためのバッチ実行画面</t>
    <rPh sb="8" eb="10">
      <t>トウロク</t>
    </rPh>
    <rPh sb="17" eb="19">
      <t>ジッコウ</t>
    </rPh>
    <rPh sb="19" eb="21">
      <t>ガメン</t>
    </rPh>
    <phoneticPr fontId="5"/>
  </si>
  <si>
    <t>C1.2</t>
  </si>
  <si>
    <t>C1.3</t>
  </si>
  <si>
    <t>C1.4</t>
  </si>
  <si>
    <t>C1.5</t>
  </si>
  <si>
    <t>C1.6</t>
  </si>
  <si>
    <t>C1.7</t>
  </si>
  <si>
    <t>C1.8</t>
  </si>
  <si>
    <t>Button</t>
    <phoneticPr fontId="5"/>
  </si>
  <si>
    <t>薬剤マスタ登録</t>
    <rPh sb="0" eb="2">
      <t>ヤクザイ</t>
    </rPh>
    <rPh sb="5" eb="7">
      <t>トウロク</t>
    </rPh>
    <phoneticPr fontId="5"/>
  </si>
  <si>
    <t>放射線マスタ登録</t>
    <rPh sb="0" eb="3">
      <t>ホウシャセン</t>
    </rPh>
    <rPh sb="6" eb="8">
      <t>トウロク</t>
    </rPh>
    <phoneticPr fontId="5"/>
  </si>
  <si>
    <t>薬剤オーダー項目登録</t>
    <rPh sb="0" eb="2">
      <t>ヤクザイ</t>
    </rPh>
    <rPh sb="6" eb="8">
      <t>コウモク</t>
    </rPh>
    <rPh sb="8" eb="10">
      <t>トウロク</t>
    </rPh>
    <phoneticPr fontId="5"/>
  </si>
  <si>
    <t>放射線オーダー項目登録</t>
    <rPh sb="0" eb="3">
      <t>ホウシャセン</t>
    </rPh>
    <phoneticPr fontId="5"/>
  </si>
  <si>
    <t>Button Click</t>
    <phoneticPr fontId="5"/>
  </si>
  <si>
    <t>01_薬剤マスタ登録処理</t>
    <rPh sb="3" eb="5">
      <t>ヤクザイ</t>
    </rPh>
    <rPh sb="8" eb="10">
      <t>トウロク</t>
    </rPh>
    <rPh sb="10" eb="12">
      <t>ショリ</t>
    </rPh>
    <phoneticPr fontId="5"/>
  </si>
  <si>
    <t>02_薬剤オーダー項目登録処理</t>
    <rPh sb="3" eb="5">
      <t>ヤクザイ</t>
    </rPh>
    <rPh sb="9" eb="11">
      <t>コウモク</t>
    </rPh>
    <rPh sb="11" eb="13">
      <t>トウロク</t>
    </rPh>
    <rPh sb="13" eb="15">
      <t>ショリ</t>
    </rPh>
    <phoneticPr fontId="5"/>
  </si>
  <si>
    <t>01_薬剤マスタ登録処理</t>
    <rPh sb="3" eb="5">
      <t>ヤクザイ</t>
    </rPh>
    <rPh sb="8" eb="10">
      <t>トウロク</t>
    </rPh>
    <phoneticPr fontId="5"/>
  </si>
  <si>
    <t>02_薬剤オーダー項目登録処理</t>
    <rPh sb="3" eb="5">
      <t>ヤクザイ</t>
    </rPh>
    <rPh sb="9" eb="11">
      <t>コウモク</t>
    </rPh>
    <rPh sb="11" eb="13">
      <t>トウロク</t>
    </rPh>
    <phoneticPr fontId="5"/>
  </si>
  <si>
    <t>薬剤マスタ登録処理「AN012_01」</t>
    <phoneticPr fontId="5"/>
  </si>
  <si>
    <t>１．薬剤マスタ登録処理の結果　＞　0</t>
    <rPh sb="12" eb="14">
      <t>ケッカ</t>
    </rPh>
    <phoneticPr fontId="5"/>
  </si>
  <si>
    <t>2．薬剤マスタ登録処理の結果　=　0</t>
    <phoneticPr fontId="5"/>
  </si>
  <si>
    <t>１．薬剤オーダー項目登録処理の結果　＞　0</t>
    <rPh sb="15" eb="17">
      <t>ケッカ</t>
    </rPh>
    <phoneticPr fontId="5"/>
  </si>
  <si>
    <t>2．薬剤オーダー項目登録処理の結果　=　0</t>
    <phoneticPr fontId="5"/>
  </si>
  <si>
    <t>薬剤マスタ登録処理</t>
    <phoneticPr fontId="5"/>
  </si>
  <si>
    <t>薬剤マスタ登録処理に失敗しました。</t>
    <phoneticPr fontId="5"/>
  </si>
  <si>
    <t>薬剤マスタ登録処理に成功しました。</t>
    <rPh sb="10" eb="12">
      <t>セイコウ</t>
    </rPh>
    <phoneticPr fontId="5"/>
  </si>
  <si>
    <t>薬剤オーダー項目登録処理に失敗しました。</t>
    <phoneticPr fontId="5"/>
  </si>
  <si>
    <t>薬剤オーダー項目登録処理に成功しました。</t>
    <phoneticPr fontId="5"/>
  </si>
  <si>
    <t>C1.2</t>
    <phoneticPr fontId="5"/>
  </si>
  <si>
    <t>薬剤マスタ登録</t>
    <rPh sb="5" eb="7">
      <t>トウロク</t>
    </rPh>
    <phoneticPr fontId="5"/>
  </si>
  <si>
    <t>Button Click</t>
    <phoneticPr fontId="5"/>
  </si>
  <si>
    <t>01_薬剤マスタ登録処理</t>
    <phoneticPr fontId="5"/>
  </si>
  <si>
    <t>02_薬剤オーダー項目登録処理</t>
    <phoneticPr fontId="5"/>
  </si>
  <si>
    <t>薬剤オーダー項目登録</t>
    <phoneticPr fontId="5"/>
  </si>
  <si>
    <t>PR_DRG_MAKE_DRG0103S</t>
    <phoneticPr fontId="5"/>
  </si>
  <si>
    <t>薬剤オーダー項目登録処理</t>
    <phoneticPr fontId="5"/>
  </si>
  <si>
    <t>薬剤オーダー項目登録処理「AN012_02」</t>
    <phoneticPr fontId="5"/>
  </si>
  <si>
    <t>マザーマスター登録処理</t>
    <rPh sb="7" eb="9">
      <t>トウロク</t>
    </rPh>
    <rPh sb="9" eb="11">
      <t>ショリ</t>
    </rPh>
    <phoneticPr fontId="5"/>
  </si>
  <si>
    <t xml:space="preserve">    マザーマスタ登録処理[EXT9999P00]</t>
    <rPh sb="10" eb="12">
      <t>トウロク</t>
    </rPh>
    <rPh sb="12" eb="14">
      <t>ショリ</t>
    </rPh>
    <phoneticPr fontId="5"/>
  </si>
  <si>
    <t>マザーマスター登録処理</t>
    <phoneticPr fontId="5"/>
  </si>
  <si>
    <t>※各マスタ項目を更新するための前提条件は、共通機能で定義する。</t>
    <rPh sb="1" eb="2">
      <t>カク</t>
    </rPh>
    <rPh sb="5" eb="7">
      <t>コウモク</t>
    </rPh>
    <rPh sb="8" eb="10">
      <t>コウシン</t>
    </rPh>
    <rPh sb="15" eb="17">
      <t>ゼンテイ</t>
    </rPh>
    <rPh sb="17" eb="19">
      <t>ジョウケン</t>
    </rPh>
    <rPh sb="21" eb="23">
      <t>キョウツウ</t>
    </rPh>
    <rPh sb="23" eb="25">
      <t>キノウ</t>
    </rPh>
    <rPh sb="26" eb="28">
      <t>テイギ</t>
    </rPh>
    <phoneticPr fontId="5"/>
  </si>
  <si>
    <t>PR_DRG_MAKE_OCS0103S</t>
    <phoneticPr fontId="5"/>
  </si>
  <si>
    <t>C1.3</t>
    <phoneticPr fontId="5"/>
  </si>
  <si>
    <t>C1.4</t>
    <phoneticPr fontId="5"/>
  </si>
  <si>
    <t>検査マスタ登録</t>
    <rPh sb="0" eb="2">
      <t>ケンサ</t>
    </rPh>
    <rPh sb="5" eb="7">
      <t>トウロク</t>
    </rPh>
    <phoneticPr fontId="5"/>
  </si>
  <si>
    <t>03_検査マスタ登録処理</t>
    <phoneticPr fontId="5"/>
  </si>
  <si>
    <t>検査オーダー項目登録</t>
    <rPh sb="0" eb="2">
      <t>ケンサ</t>
    </rPh>
    <rPh sb="6" eb="8">
      <t>コウモク</t>
    </rPh>
    <rPh sb="8" eb="10">
      <t>トウロク</t>
    </rPh>
    <phoneticPr fontId="5"/>
  </si>
  <si>
    <t>04_検査オーダー項目登録処理</t>
    <phoneticPr fontId="5"/>
  </si>
  <si>
    <t>検査オーダー項目登録</t>
    <rPh sb="0" eb="2">
      <t>ケンサ</t>
    </rPh>
    <phoneticPr fontId="5"/>
  </si>
  <si>
    <t>03_検査マスタ登録処理</t>
    <rPh sb="3" eb="5">
      <t>ケンサ</t>
    </rPh>
    <rPh sb="8" eb="10">
      <t>トウロク</t>
    </rPh>
    <rPh sb="10" eb="12">
      <t>ショリ</t>
    </rPh>
    <phoneticPr fontId="5"/>
  </si>
  <si>
    <t>04_検査オーダー項目登録処理</t>
    <rPh sb="3" eb="5">
      <t>ケンサ</t>
    </rPh>
    <rPh sb="9" eb="11">
      <t>コウモク</t>
    </rPh>
    <rPh sb="11" eb="13">
      <t>トウロク</t>
    </rPh>
    <rPh sb="13" eb="15">
      <t>ショリ</t>
    </rPh>
    <phoneticPr fontId="5"/>
  </si>
  <si>
    <t>１．検査マスタ登録処理の結果　＞　0</t>
    <rPh sb="12" eb="14">
      <t>ケッカ</t>
    </rPh>
    <phoneticPr fontId="5"/>
  </si>
  <si>
    <t>2．検査マスタ登録処理の結果　=　0</t>
    <phoneticPr fontId="5"/>
  </si>
  <si>
    <t>検査マスタ登録処理「AN010_01」</t>
    <phoneticPr fontId="5"/>
  </si>
  <si>
    <t>検査オーダー項目登録処理「AN010_02」</t>
    <phoneticPr fontId="5"/>
  </si>
  <si>
    <t>１．検査オーダー項目登録処理の結果　＞　0</t>
    <rPh sb="15" eb="17">
      <t>ケッカ</t>
    </rPh>
    <phoneticPr fontId="5"/>
  </si>
  <si>
    <t>2．検査オーダー項目登録処理の結果　=　0</t>
    <phoneticPr fontId="5"/>
  </si>
  <si>
    <t>検査マスタ登録処理に失敗しました。</t>
    <rPh sb="0" eb="2">
      <t>ケンサ</t>
    </rPh>
    <phoneticPr fontId="5"/>
  </si>
  <si>
    <t>検査マスタ登録処理に成功しました。</t>
    <rPh sb="10" eb="12">
      <t>セイコウ</t>
    </rPh>
    <phoneticPr fontId="5"/>
  </si>
  <si>
    <t>検査オーダー項目登録処理に失敗しました。</t>
    <phoneticPr fontId="5"/>
  </si>
  <si>
    <t>検査オーダー項目登録処理に成功しました。</t>
    <phoneticPr fontId="5"/>
  </si>
  <si>
    <t>メッセージ内容：#5</t>
    <phoneticPr fontId="5"/>
  </si>
  <si>
    <t>メッセージ内容：#6</t>
    <phoneticPr fontId="5"/>
  </si>
  <si>
    <t>メッセージ内容：#7</t>
    <phoneticPr fontId="5"/>
  </si>
  <si>
    <t>メッセージ内容：#8</t>
    <phoneticPr fontId="5"/>
  </si>
  <si>
    <t>検査マスタ登録</t>
    <phoneticPr fontId="5"/>
  </si>
  <si>
    <t>検査マスタ登録処理</t>
    <phoneticPr fontId="5"/>
  </si>
  <si>
    <t>PR_CPL_MAKE_CPL0103S</t>
    <phoneticPr fontId="5"/>
  </si>
  <si>
    <t>PR_CPL_MAKE_OCS0103S</t>
    <phoneticPr fontId="5"/>
  </si>
  <si>
    <t>その他マスタ登録</t>
    <rPh sb="6" eb="8">
      <t>トウロク</t>
    </rPh>
    <phoneticPr fontId="5"/>
  </si>
  <si>
    <t>その他オーダー項目登録</t>
    <phoneticPr fontId="5"/>
  </si>
  <si>
    <t>06_放射線オーダー項目登録処理</t>
    <rPh sb="3" eb="6">
      <t>ホウシャセン</t>
    </rPh>
    <rPh sb="10" eb="12">
      <t>コウモク</t>
    </rPh>
    <rPh sb="12" eb="14">
      <t>トウロク</t>
    </rPh>
    <rPh sb="14" eb="16">
      <t>ショリ</t>
    </rPh>
    <phoneticPr fontId="5"/>
  </si>
  <si>
    <t>08_その他オーダー項目登録処理</t>
    <rPh sb="5" eb="6">
      <t>タ</t>
    </rPh>
    <rPh sb="10" eb="12">
      <t>コウモク</t>
    </rPh>
    <rPh sb="12" eb="14">
      <t>トウロク</t>
    </rPh>
    <rPh sb="14" eb="16">
      <t>ショリ</t>
    </rPh>
    <phoneticPr fontId="5"/>
  </si>
  <si>
    <t>05_放射線マスタ登録処理</t>
    <rPh sb="3" eb="6">
      <t>ホウシャセン</t>
    </rPh>
    <rPh sb="9" eb="11">
      <t>トウロク</t>
    </rPh>
    <rPh sb="11" eb="13">
      <t>ショリ</t>
    </rPh>
    <phoneticPr fontId="5"/>
  </si>
  <si>
    <t>07_その他マスタ登録処理</t>
    <rPh sb="5" eb="6">
      <t>タ</t>
    </rPh>
    <rPh sb="9" eb="11">
      <t>トウロク</t>
    </rPh>
    <rPh sb="11" eb="13">
      <t>ショリ</t>
    </rPh>
    <phoneticPr fontId="5"/>
  </si>
  <si>
    <t>C1.5</t>
    <phoneticPr fontId="5"/>
  </si>
  <si>
    <t>C1.6</t>
    <phoneticPr fontId="5"/>
  </si>
  <si>
    <t>１．放射線マスタ登録処理の結果　＞　0</t>
    <rPh sb="13" eb="15">
      <t>ケッカ</t>
    </rPh>
    <phoneticPr fontId="5"/>
  </si>
  <si>
    <t>2．放射線マスタ登録処理の結果　=　0</t>
    <phoneticPr fontId="5"/>
  </si>
  <si>
    <t>１．放射線オーダー項目登録処理の結果　＞　0</t>
    <rPh sb="16" eb="18">
      <t>ケッカ</t>
    </rPh>
    <phoneticPr fontId="5"/>
  </si>
  <si>
    <t>2．放射線オーダー項目登録処理の結果　=　0</t>
    <phoneticPr fontId="5"/>
  </si>
  <si>
    <t>放射線マスタ登録処理「AN011_01」</t>
    <phoneticPr fontId="5"/>
  </si>
  <si>
    <t>放射線オーダー項目登録処理「AN011_02」</t>
    <phoneticPr fontId="5"/>
  </si>
  <si>
    <t>Information</t>
    <phoneticPr fontId="5"/>
  </si>
  <si>
    <t>放射線オーダー項目登録処理に失敗しました。</t>
    <rPh sb="0" eb="3">
      <t>ホウシャセン</t>
    </rPh>
    <phoneticPr fontId="5"/>
  </si>
  <si>
    <t>放射線オーダー項目登録処理に成功しました。</t>
    <rPh sb="0" eb="3">
      <t>ホウシャセン</t>
    </rPh>
    <phoneticPr fontId="5"/>
  </si>
  <si>
    <t>メッセージ内容：#9</t>
    <phoneticPr fontId="5"/>
  </si>
  <si>
    <t>メッセージ内容：#10</t>
    <phoneticPr fontId="5"/>
  </si>
  <si>
    <t>放射線マスタ登録処理に失敗しました。</t>
    <rPh sb="0" eb="3">
      <t>ホウシャセン</t>
    </rPh>
    <phoneticPr fontId="5"/>
  </si>
  <si>
    <t>放射線マスタ登録処理に成功しました。</t>
    <rPh sb="0" eb="3">
      <t>ホウシャセン</t>
    </rPh>
    <phoneticPr fontId="5"/>
  </si>
  <si>
    <t>その他マスタ登録処理に失敗しました。</t>
    <rPh sb="2" eb="3">
      <t>タ</t>
    </rPh>
    <phoneticPr fontId="5"/>
  </si>
  <si>
    <t>その他マスタ登録処理に成功しました。</t>
    <phoneticPr fontId="5"/>
  </si>
  <si>
    <t>その他オーダー項目登録処理に失敗しました。</t>
    <phoneticPr fontId="5"/>
  </si>
  <si>
    <t>その他オーダー項目登録処理に成功しました。</t>
    <phoneticPr fontId="5"/>
  </si>
  <si>
    <t>C1.7</t>
    <phoneticPr fontId="5"/>
  </si>
  <si>
    <t>C1.8</t>
    <phoneticPr fontId="5"/>
  </si>
  <si>
    <t>その他マスタ登録</t>
    <rPh sb="2" eb="3">
      <t>タ</t>
    </rPh>
    <rPh sb="6" eb="8">
      <t>トウロク</t>
    </rPh>
    <phoneticPr fontId="5"/>
  </si>
  <si>
    <t>07_その他マスタ登録処理</t>
    <rPh sb="9" eb="11">
      <t>トウロク</t>
    </rPh>
    <rPh sb="11" eb="13">
      <t>ショリ</t>
    </rPh>
    <phoneticPr fontId="5"/>
  </si>
  <si>
    <t>１．その他マスタ登録処理の結果　＞　0</t>
    <rPh sb="13" eb="15">
      <t>ケッカ</t>
    </rPh>
    <phoneticPr fontId="5"/>
  </si>
  <si>
    <t>2．その他マスタ登録処理の結果　=　0</t>
    <phoneticPr fontId="5"/>
  </si>
  <si>
    <t>08_その他オーダー項目登録処理</t>
    <rPh sb="10" eb="12">
      <t>コウモク</t>
    </rPh>
    <rPh sb="12" eb="14">
      <t>トウロク</t>
    </rPh>
    <rPh sb="14" eb="16">
      <t>ショリ</t>
    </rPh>
    <phoneticPr fontId="5"/>
  </si>
  <si>
    <t>１．その他オーダー項目登録処理の結果　＞　0</t>
    <rPh sb="16" eb="18">
      <t>ケッカ</t>
    </rPh>
    <phoneticPr fontId="5"/>
  </si>
  <si>
    <t>2．その他オーダー項目登録処理の結果　=　0</t>
    <phoneticPr fontId="5"/>
  </si>
  <si>
    <t>メッセージ内容：#11</t>
    <phoneticPr fontId="5"/>
  </si>
  <si>
    <t>メッセージ内容：#12</t>
    <phoneticPr fontId="5"/>
  </si>
  <si>
    <t>メッセージ内容：#13</t>
    <phoneticPr fontId="5"/>
  </si>
  <si>
    <t>メッセージ内容：#14</t>
    <phoneticPr fontId="5"/>
  </si>
  <si>
    <t>メッセージ内容：#15</t>
    <phoneticPr fontId="5"/>
  </si>
  <si>
    <t>メッセージ内容：#16</t>
    <phoneticPr fontId="5"/>
  </si>
  <si>
    <t>その他マスタ登録処理「AN015_01」</t>
    <phoneticPr fontId="5"/>
  </si>
  <si>
    <t>その他オーダー項目登録処理「AN015_02」</t>
    <phoneticPr fontId="5"/>
  </si>
  <si>
    <t>放射線オーダー項目登録処理</t>
    <phoneticPr fontId="5"/>
  </si>
  <si>
    <t>放射線マスタ登録処理</t>
    <phoneticPr fontId="5"/>
  </si>
  <si>
    <t>放射線マスタ登録</t>
    <phoneticPr fontId="5"/>
  </si>
  <si>
    <t>放射線オーダー項目登録</t>
    <rPh sb="0" eb="3">
      <t>ホウシャセン</t>
    </rPh>
    <rPh sb="7" eb="9">
      <t>コウモク</t>
    </rPh>
    <rPh sb="9" eb="11">
      <t>トウロク</t>
    </rPh>
    <phoneticPr fontId="5"/>
  </si>
  <si>
    <t>放射線オーダー項目登録</t>
    <phoneticPr fontId="5"/>
  </si>
  <si>
    <t>05_放射線マスタ登録処理</t>
    <phoneticPr fontId="5"/>
  </si>
  <si>
    <t>06_放射線オーダー項目登録処理</t>
    <phoneticPr fontId="5"/>
  </si>
  <si>
    <t>PR_XRT_MAKE_OCS0103S</t>
    <phoneticPr fontId="5"/>
  </si>
  <si>
    <t>PR_XRT_MAKE_CPL0103S</t>
    <phoneticPr fontId="5"/>
  </si>
  <si>
    <t>07_その他マスタ登録処理</t>
    <phoneticPr fontId="5"/>
  </si>
  <si>
    <t>その他マスタ登録</t>
    <phoneticPr fontId="5"/>
  </si>
  <si>
    <t>その他マスタ登録処理</t>
    <phoneticPr fontId="5"/>
  </si>
  <si>
    <t>その他オーダー項目登録</t>
    <rPh sb="7" eb="9">
      <t>コウモク</t>
    </rPh>
    <rPh sb="9" eb="11">
      <t>トウロク</t>
    </rPh>
    <phoneticPr fontId="5"/>
  </si>
  <si>
    <t>08_その他オーダー項目登録処理</t>
    <phoneticPr fontId="5"/>
  </si>
  <si>
    <t>その他オーダー項目登録処理</t>
    <phoneticPr fontId="5"/>
  </si>
  <si>
    <t>PR_OTH_MAKE_CPL0103S</t>
    <phoneticPr fontId="5"/>
  </si>
  <si>
    <t>PR_OTH_MAKE_OCS0103S</t>
    <phoneticPr fontId="5"/>
  </si>
  <si>
    <t>C1.9</t>
    <phoneticPr fontId="5"/>
  </si>
  <si>
    <t>点数マスタ登録</t>
    <rPh sb="0" eb="2">
      <t>テンスウ</t>
    </rPh>
    <phoneticPr fontId="5"/>
  </si>
  <si>
    <t>点数マスタ登録</t>
    <phoneticPr fontId="5"/>
  </si>
  <si>
    <t>09_点数マスタ登録</t>
    <rPh sb="3" eb="5">
      <t>テンスウ</t>
    </rPh>
    <rPh sb="8" eb="10">
      <t>トウロク</t>
    </rPh>
    <phoneticPr fontId="5"/>
  </si>
  <si>
    <t>１．点数マスタ登録処理の結果　＞　0</t>
    <rPh sb="12" eb="14">
      <t>ケッカ</t>
    </rPh>
    <phoneticPr fontId="5"/>
  </si>
  <si>
    <t>2．点数マスタ登録処理の結果　=　0</t>
    <phoneticPr fontId="5"/>
  </si>
  <si>
    <t>メッセージ内容：#17</t>
    <phoneticPr fontId="5"/>
  </si>
  <si>
    <t>メッセージ内容：#18</t>
    <phoneticPr fontId="5"/>
  </si>
  <si>
    <t>点数マスタ登録処理「AN013_05」</t>
    <phoneticPr fontId="5"/>
  </si>
  <si>
    <t>C1.9</t>
    <phoneticPr fontId="5"/>
  </si>
  <si>
    <t>点数マスタ登録処理</t>
    <phoneticPr fontId="5"/>
  </si>
  <si>
    <t>PR_BAS_MAKE_BAS0310S</t>
    <phoneticPr fontId="5"/>
  </si>
  <si>
    <t>点数マスタ登録処理に失敗しました。</t>
    <rPh sb="0" eb="2">
      <t>テンスウ</t>
    </rPh>
    <phoneticPr fontId="5"/>
  </si>
  <si>
    <t>点数マスタ登録処理に成功しました。</t>
    <rPh sb="0" eb="2">
      <t>テンスウ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</si>
</sst>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d\ h:mm;@"/>
    <numFmt numFmtId="177" formatCode="h:mm;@"/>
    <numFmt numFmtId="178" formatCode="0_ "/>
    <numFmt numFmtId="179" formatCode="#\ "/>
    <numFmt numFmtId="180" formatCode="yyyy/m/d;@"/>
  </numFmts>
  <fonts count="4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scheme val="minor"/>
    </font>
    <font>
      <sz val="6"/>
      <name val="ＭＳ Ｐゴシック"/>
      <family val="3"/>
      <charset val="128"/>
    </font>
    <font>
      <sz val="9"/>
      <color theme="1"/>
      <name val="Meiryo UI"/>
      <family val="2"/>
      <charset val="128"/>
    </font>
    <font>
      <b/>
      <sz val="8"/>
      <name val="ＭＳ ゴシック"/>
      <family val="3"/>
      <charset val="128"/>
    </font>
    <font>
      <sz val="9"/>
      <name val="ＭＳ 明朝"/>
      <family val="1"/>
      <charset val="128"/>
    </font>
    <font>
      <sz val="6"/>
      <name val="ＭＳ Ｐゴシック"/>
      <family val="2"/>
      <charset val="128"/>
      <scheme val="minor"/>
    </font>
    <font>
      <sz val="6"/>
      <name val="ＭＳ 明朝"/>
      <family val="1"/>
      <charset val="128"/>
    </font>
    <font>
      <sz val="10"/>
      <name val="メイリオ"/>
      <family val="3"/>
      <charset val="128"/>
    </font>
    <font>
      <b/>
      <sz val="10"/>
      <name val="メイリオ"/>
      <family val="3"/>
      <charset val="128"/>
    </font>
    <font>
      <sz val="8"/>
      <name val="メイリオ"/>
      <family val="3"/>
      <charset val="128"/>
    </font>
    <font>
      <sz val="11"/>
      <name val="メイリオ"/>
      <family val="3"/>
      <charset val="128"/>
    </font>
    <font>
      <sz val="10"/>
      <color theme="1"/>
      <name val="メイリオ"/>
      <family val="3"/>
      <charset val="128"/>
    </font>
    <font>
      <sz val="11"/>
      <color theme="1"/>
      <name val="メイリオ"/>
      <family val="3"/>
      <charset val="128"/>
    </font>
    <font>
      <sz val="9"/>
      <name val="メイリオ"/>
      <family val="3"/>
      <charset val="128"/>
    </font>
    <font>
      <sz val="11"/>
      <color theme="1"/>
      <name val="ＭＳ Ｐゴシック"/>
      <family val="3"/>
      <charset val="128"/>
      <scheme val="minor"/>
    </font>
    <font>
      <u/>
      <sz val="9"/>
      <color theme="10"/>
      <name val="Meiryo UI"/>
      <family val="2"/>
      <charset val="128"/>
    </font>
    <font>
      <sz val="10"/>
      <name val="ＭＳ ゴシック"/>
      <family val="3"/>
      <charset val="128"/>
    </font>
    <font>
      <b/>
      <sz val="10"/>
      <name val="ＭＳ ゴシック"/>
      <family val="3"/>
      <charset val="128"/>
    </font>
    <font>
      <sz val="10"/>
      <name val="ＭＳ Ｐゴシック"/>
      <family val="3"/>
      <charset val="128"/>
    </font>
    <font>
      <b/>
      <sz val="12"/>
      <color rgb="FFC00000"/>
      <name val="Calibri"/>
      <family val="2"/>
    </font>
    <font>
      <sz val="11"/>
      <name val="돋움"/>
      <family val="2"/>
      <charset val="129"/>
    </font>
    <font>
      <sz val="11"/>
      <name val="MS PGothic"/>
      <family val="3"/>
      <charset val="128"/>
    </font>
    <font>
      <b/>
      <sz val="20"/>
      <name val="MS PGothic"/>
      <family val="3"/>
      <charset val="128"/>
    </font>
    <font>
      <b/>
      <sz val="14"/>
      <name val="ＭＳ Ｐゴシック"/>
      <family val="3"/>
      <charset val="128"/>
    </font>
    <font>
      <sz val="11"/>
      <color rgb="FF000000"/>
      <name val="ＭＳ Ｐゴシック"/>
      <family val="3"/>
      <charset val="128"/>
      <scheme val="minor"/>
    </font>
    <font>
      <sz val="11"/>
      <color rgb="FF000000"/>
      <name val="Calibri"/>
      <family val="2"/>
    </font>
    <font>
      <b/>
      <sz val="9"/>
      <name val="メイリオ"/>
      <family val="3"/>
      <charset val="128"/>
    </font>
    <font>
      <sz val="8"/>
      <color theme="1"/>
      <name val="メイリオ"/>
      <family val="3"/>
      <charset val="128"/>
    </font>
    <font>
      <sz val="11"/>
      <name val="ＭＳ ゴシック"/>
      <family val="3"/>
      <charset val="128"/>
    </font>
    <font>
      <sz val="11"/>
      <color theme="1"/>
      <name val="ＭＳ ゴシック"/>
      <family val="3"/>
      <charset val="128"/>
    </font>
    <font>
      <sz val="11"/>
      <color theme="1"/>
      <name val="MS Gothic"/>
      <family val="3"/>
      <charset val="128"/>
    </font>
    <font>
      <sz val="9"/>
      <color theme="1"/>
      <name val="MS Gothic"/>
      <family val="3"/>
      <charset val="128"/>
    </font>
    <font>
      <sz val="9"/>
      <color theme="1"/>
      <name val="メイリオ"/>
      <family val="3"/>
      <charset val="128"/>
    </font>
    <font>
      <sz val="10"/>
      <color theme="1"/>
      <name val="ＭＳ ゴシック"/>
      <family val="3"/>
      <charset val="128"/>
    </font>
    <font>
      <sz val="11"/>
      <color rgb="FFFF0000"/>
      <name val="メイリオ"/>
      <family val="3"/>
      <charset val="128"/>
    </font>
    <font>
      <sz val="9"/>
      <name val="ＭＳ ゴシック"/>
      <family val="3"/>
      <charset val="128"/>
    </font>
  </fonts>
  <fills count="14">
    <fill>
      <patternFill patternType="none"/>
    </fill>
    <fill>
      <patternFill patternType="gray125"/>
    </fill>
    <fill>
      <patternFill patternType="solid">
        <fgColor indexed="27"/>
        <bgColor indexed="64"/>
      </patternFill>
    </fill>
    <fill>
      <patternFill patternType="solid">
        <fgColor rgb="FFFBF6D1"/>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DFDFF"/>
        <bgColor indexed="64"/>
      </patternFill>
    </fill>
    <fill>
      <patternFill patternType="solid">
        <fgColor rgb="FF92D050"/>
        <bgColor indexed="64"/>
      </patternFill>
    </fill>
  </fills>
  <borders count="78">
    <border>
      <left/>
      <right/>
      <top/>
      <bottom/>
      <diagonal/>
    </border>
    <border>
      <left style="medium">
        <color indexed="12"/>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style="hair">
        <color indexed="64"/>
      </left>
      <right/>
      <top style="thin">
        <color indexed="64"/>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right/>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style="thin">
        <color indexed="64"/>
      </top>
      <bottom/>
      <diagonal/>
    </border>
    <border>
      <left style="double">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2"/>
      </left>
      <right/>
      <top style="medium">
        <color indexed="12"/>
      </top>
      <bottom style="medium">
        <color indexed="12"/>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thin">
        <color indexed="12"/>
      </right>
      <top style="medium">
        <color indexed="12"/>
      </top>
      <bottom/>
      <diagonal/>
    </border>
    <border>
      <left style="thin">
        <color indexed="12"/>
      </left>
      <right/>
      <top style="medium">
        <color indexed="12"/>
      </top>
      <bottom/>
      <diagonal/>
    </border>
    <border>
      <left/>
      <right/>
      <top style="medium">
        <color indexed="12"/>
      </top>
      <bottom/>
      <diagonal/>
    </border>
    <border>
      <left/>
      <right style="thin">
        <color indexed="12"/>
      </right>
      <top style="medium">
        <color indexed="12"/>
      </top>
      <bottom/>
      <diagonal/>
    </border>
    <border>
      <left style="thin">
        <color indexed="12"/>
      </left>
      <right style="thin">
        <color indexed="12"/>
      </right>
      <top style="medium">
        <color indexed="12"/>
      </top>
      <bottom style="thin">
        <color indexed="12"/>
      </bottom>
      <diagonal/>
    </border>
    <border>
      <left style="thin">
        <color indexed="12"/>
      </left>
      <right style="medium">
        <color indexed="12"/>
      </right>
      <top style="medium">
        <color indexed="12"/>
      </top>
      <bottom style="thin">
        <color indexed="12"/>
      </bottom>
      <diagonal/>
    </border>
    <border>
      <left style="medium">
        <color indexed="12"/>
      </left>
      <right style="medium">
        <color indexed="12"/>
      </right>
      <top style="thin">
        <color indexed="12"/>
      </top>
      <bottom style="medium">
        <color indexed="12"/>
      </bottom>
      <diagonal/>
    </border>
    <border>
      <left style="medium">
        <color indexed="12"/>
      </left>
      <right style="thin">
        <color indexed="12"/>
      </right>
      <top style="thin">
        <color indexed="12"/>
      </top>
      <bottom style="medium">
        <color indexed="12"/>
      </bottom>
      <diagonal/>
    </border>
    <border>
      <left style="thin">
        <color indexed="12"/>
      </left>
      <right/>
      <top style="thin">
        <color indexed="12"/>
      </top>
      <bottom style="medium">
        <color indexed="12"/>
      </bottom>
      <diagonal/>
    </border>
    <border>
      <left/>
      <right/>
      <top style="thin">
        <color indexed="12"/>
      </top>
      <bottom style="medium">
        <color indexed="12"/>
      </bottom>
      <diagonal/>
    </border>
    <border>
      <left/>
      <right style="thin">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right style="medium">
        <color indexed="12"/>
      </right>
      <top/>
      <bottom/>
      <diagonal/>
    </border>
    <border>
      <left style="medium">
        <color indexed="12"/>
      </left>
      <right style="dotted">
        <color theme="0"/>
      </right>
      <top style="medium">
        <color indexed="12"/>
      </top>
      <bottom style="dotted">
        <color theme="0"/>
      </bottom>
      <diagonal/>
    </border>
    <border>
      <left style="dotted">
        <color theme="0"/>
      </left>
      <right style="dotted">
        <color theme="0"/>
      </right>
      <top style="medium">
        <color indexed="12"/>
      </top>
      <bottom style="dotted">
        <color theme="0"/>
      </bottom>
      <diagonal/>
    </border>
    <border>
      <left style="dotted">
        <color theme="0"/>
      </left>
      <right style="medium">
        <color indexed="12"/>
      </right>
      <top style="medium">
        <color indexed="12"/>
      </top>
      <bottom style="dotted">
        <color theme="0"/>
      </bottom>
      <diagonal/>
    </border>
    <border>
      <left style="medium">
        <color indexed="12"/>
      </left>
      <right style="dotted">
        <color theme="0"/>
      </right>
      <top style="dotted">
        <color theme="0"/>
      </top>
      <bottom style="dotted">
        <color theme="0"/>
      </bottom>
      <diagonal/>
    </border>
    <border>
      <left style="dotted">
        <color theme="0"/>
      </left>
      <right style="medium">
        <color indexed="12"/>
      </right>
      <top style="dotted">
        <color theme="0"/>
      </top>
      <bottom style="dotted">
        <color theme="0"/>
      </bottom>
      <diagonal/>
    </border>
    <border>
      <left style="medium">
        <color indexed="12"/>
      </left>
      <right style="dotted">
        <color theme="0"/>
      </right>
      <top style="dotted">
        <color theme="0"/>
      </top>
      <bottom style="medium">
        <color indexed="12"/>
      </bottom>
      <diagonal/>
    </border>
    <border>
      <left style="dotted">
        <color theme="0"/>
      </left>
      <right style="dotted">
        <color theme="0"/>
      </right>
      <top style="dotted">
        <color theme="0"/>
      </top>
      <bottom style="medium">
        <color indexed="12"/>
      </bottom>
      <diagonal/>
    </border>
    <border>
      <left style="dotted">
        <color theme="0"/>
      </left>
      <right style="medium">
        <color indexed="12"/>
      </right>
      <top style="dotted">
        <color theme="0"/>
      </top>
      <bottom style="medium">
        <color indexed="12"/>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indexed="64"/>
      </left>
      <right/>
      <top style="hair">
        <color indexed="64"/>
      </top>
      <bottom/>
      <diagonal/>
    </border>
    <border>
      <left style="hair">
        <color indexed="64"/>
      </left>
      <right/>
      <top style="hair">
        <color indexed="64"/>
      </top>
      <bottom/>
      <diagonal/>
    </border>
    <border>
      <left/>
      <right/>
      <top style="hair">
        <color indexed="64"/>
      </top>
      <bottom/>
      <diagonal/>
    </border>
  </borders>
  <cellStyleXfs count="29">
    <xf numFmtId="0" fontId="0" fillId="0" borderId="0"/>
    <xf numFmtId="0" fontId="4" fillId="0" borderId="0"/>
    <xf numFmtId="0" fontId="4" fillId="0" borderId="0"/>
    <xf numFmtId="0" fontId="7" fillId="0" borderId="0">
      <alignment vertical="center"/>
    </xf>
    <xf numFmtId="49" fontId="8" fillId="3" borderId="7">
      <alignment vertical="center"/>
    </xf>
    <xf numFmtId="0" fontId="9" fillId="0" borderId="0">
      <alignment vertical="top" wrapText="1"/>
    </xf>
    <xf numFmtId="0" fontId="3" fillId="0" borderId="0">
      <alignment vertical="center"/>
    </xf>
    <xf numFmtId="0" fontId="2" fillId="0" borderId="0">
      <alignment vertical="center"/>
    </xf>
    <xf numFmtId="0" fontId="1" fillId="0" borderId="0">
      <alignment vertical="center"/>
    </xf>
    <xf numFmtId="0" fontId="19" fillId="0" borderId="0"/>
    <xf numFmtId="0" fontId="1" fillId="0" borderId="0">
      <alignment vertical="center"/>
    </xf>
    <xf numFmtId="0" fontId="20" fillId="0" borderId="0" applyNumberFormat="0" applyFill="0" applyBorder="0" applyAlignment="0" applyProtection="0">
      <alignment vertical="center"/>
    </xf>
    <xf numFmtId="0" fontId="7" fillId="0" borderId="0">
      <alignment vertical="center"/>
    </xf>
    <xf numFmtId="0" fontId="25" fillId="0" borderId="0"/>
    <xf numFmtId="0" fontId="4" fillId="0" borderId="0">
      <alignment vertical="center"/>
    </xf>
    <xf numFmtId="0" fontId="25" fillId="0" borderId="0">
      <alignment vertical="center"/>
    </xf>
    <xf numFmtId="0" fontId="25" fillId="0" borderId="0">
      <alignment vertical="center"/>
    </xf>
    <xf numFmtId="0" fontId="19" fillId="0" borderId="0">
      <alignment vertical="center"/>
    </xf>
    <xf numFmtId="0" fontId="25" fillId="0" borderId="0">
      <alignment vertical="center"/>
    </xf>
    <xf numFmtId="0" fontId="25"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25" fillId="0" borderId="0"/>
    <xf numFmtId="0" fontId="25" fillId="0" borderId="0"/>
  </cellStyleXfs>
  <cellXfs count="522">
    <xf numFmtId="0" fontId="0" fillId="0" borderId="0" xfId="0"/>
    <xf numFmtId="49" fontId="12" fillId="0" borderId="0" xfId="1" applyNumberFormat="1" applyFont="1"/>
    <xf numFmtId="49" fontId="12" fillId="0" borderId="0" xfId="1" applyNumberFormat="1" applyFont="1" applyBorder="1"/>
    <xf numFmtId="49" fontId="15" fillId="0" borderId="0" xfId="1" applyNumberFormat="1" applyFont="1" applyBorder="1" applyAlignment="1">
      <alignment vertical="center"/>
    </xf>
    <xf numFmtId="49" fontId="15" fillId="0" borderId="0" xfId="1" applyNumberFormat="1" applyFont="1" applyAlignment="1">
      <alignment vertical="center"/>
    </xf>
    <xf numFmtId="49" fontId="15" fillId="0" borderId="1" xfId="1" applyNumberFormat="1" applyFont="1" applyBorder="1"/>
    <xf numFmtId="49" fontId="15" fillId="0" borderId="0" xfId="1" applyNumberFormat="1" applyFont="1" applyBorder="1"/>
    <xf numFmtId="49" fontId="15" fillId="0" borderId="0" xfId="1" applyNumberFormat="1" applyFont="1"/>
    <xf numFmtId="49" fontId="12" fillId="0" borderId="0" xfId="2" applyNumberFormat="1" applyFont="1" applyFill="1" applyBorder="1"/>
    <xf numFmtId="49" fontId="12" fillId="0" borderId="0" xfId="2" applyNumberFormat="1" applyFont="1" applyBorder="1"/>
    <xf numFmtId="0" fontId="12" fillId="0" borderId="0" xfId="2" applyFont="1" applyBorder="1"/>
    <xf numFmtId="0" fontId="12" fillId="0" borderId="0" xfId="2" applyFont="1"/>
    <xf numFmtId="49" fontId="12" fillId="0" borderId="0" xfId="2" applyNumberFormat="1" applyFont="1" applyFill="1" applyBorder="1" applyAlignment="1">
      <alignment horizontal="left" vertical="top"/>
    </xf>
    <xf numFmtId="49" fontId="15" fillId="0" borderId="0" xfId="1" applyNumberFormat="1" applyFont="1" applyBorder="1" applyAlignment="1">
      <alignment horizontal="left" vertical="top"/>
    </xf>
    <xf numFmtId="49" fontId="15" fillId="0" borderId="0" xfId="1" applyNumberFormat="1" applyFont="1" applyAlignment="1">
      <alignment horizontal="left" vertical="top"/>
    </xf>
    <xf numFmtId="49" fontId="15" fillId="8" borderId="32" xfId="1" applyNumberFormat="1" applyFont="1" applyFill="1" applyBorder="1" applyAlignment="1">
      <alignment vertical="top"/>
    </xf>
    <xf numFmtId="49" fontId="15" fillId="8" borderId="33" xfId="1" applyNumberFormat="1" applyFont="1" applyFill="1" applyBorder="1" applyAlignment="1">
      <alignment vertical="center"/>
    </xf>
    <xf numFmtId="0" fontId="15" fillId="0" borderId="0" xfId="1" applyFont="1"/>
    <xf numFmtId="0" fontId="15" fillId="0" borderId="0" xfId="1" applyFont="1" applyBorder="1"/>
    <xf numFmtId="49" fontId="15" fillId="0" borderId="0" xfId="1" applyNumberFormat="1" applyFont="1" applyAlignment="1">
      <alignment vertical="top"/>
    </xf>
    <xf numFmtId="49" fontId="15" fillId="0" borderId="0" xfId="1" applyNumberFormat="1" applyFont="1" applyBorder="1" applyAlignment="1">
      <alignment vertical="top"/>
    </xf>
    <xf numFmtId="179" fontId="15" fillId="0" borderId="0" xfId="1" applyNumberFormat="1" applyFont="1" applyBorder="1" applyAlignment="1">
      <alignment vertical="top"/>
    </xf>
    <xf numFmtId="49" fontId="15" fillId="0" borderId="0" xfId="1" applyNumberFormat="1" applyFont="1" applyFill="1" applyBorder="1" applyAlignment="1">
      <alignment horizontal="left" vertical="top"/>
    </xf>
    <xf numFmtId="49" fontId="12" fillId="2" borderId="4" xfId="2" applyNumberFormat="1" applyFont="1" applyFill="1" applyBorder="1" applyAlignment="1">
      <alignment horizontal="left" vertical="top"/>
    </xf>
    <xf numFmtId="49" fontId="12" fillId="2" borderId="6" xfId="2" applyNumberFormat="1" applyFont="1" applyFill="1" applyBorder="1" applyAlignment="1">
      <alignment horizontal="left" vertical="top"/>
    </xf>
    <xf numFmtId="49" fontId="12" fillId="2" borderId="5" xfId="2" applyNumberFormat="1" applyFont="1" applyFill="1" applyBorder="1" applyAlignment="1">
      <alignment horizontal="left" vertical="top"/>
    </xf>
    <xf numFmtId="49" fontId="12" fillId="9" borderId="37" xfId="2" applyNumberFormat="1" applyFont="1" applyFill="1" applyBorder="1" applyAlignment="1">
      <alignment horizontal="left" vertical="top"/>
    </xf>
    <xf numFmtId="49" fontId="12" fillId="2" borderId="2" xfId="2" applyNumberFormat="1" applyFont="1" applyFill="1" applyBorder="1" applyAlignment="1">
      <alignment horizontal="center" vertical="top"/>
    </xf>
    <xf numFmtId="49" fontId="12" fillId="2" borderId="0" xfId="2" applyNumberFormat="1" applyFont="1" applyFill="1" applyBorder="1" applyAlignment="1">
      <alignment horizontal="center" vertical="top"/>
    </xf>
    <xf numFmtId="49" fontId="12" fillId="2" borderId="2" xfId="2" applyNumberFormat="1" applyFont="1" applyFill="1" applyBorder="1" applyAlignment="1">
      <alignment horizontal="left" vertical="top"/>
    </xf>
    <xf numFmtId="49" fontId="12" fillId="2" borderId="0" xfId="2" applyNumberFormat="1" applyFont="1" applyFill="1" applyBorder="1" applyAlignment="1">
      <alignment horizontal="left" vertical="top"/>
    </xf>
    <xf numFmtId="0" fontId="12" fillId="8" borderId="2" xfId="2" applyFont="1" applyFill="1" applyBorder="1" applyAlignment="1">
      <alignment horizontal="left" vertical="top"/>
    </xf>
    <xf numFmtId="49" fontId="12" fillId="2" borderId="3" xfId="2" applyNumberFormat="1" applyFont="1" applyFill="1" applyBorder="1" applyAlignment="1">
      <alignment horizontal="left" vertical="top"/>
    </xf>
    <xf numFmtId="0" fontId="12" fillId="8" borderId="0" xfId="2" applyFont="1" applyFill="1" applyBorder="1" applyAlignment="1">
      <alignment horizontal="left" vertical="top"/>
    </xf>
    <xf numFmtId="0" fontId="12" fillId="9" borderId="0" xfId="2" applyFont="1" applyFill="1" applyBorder="1" applyAlignment="1">
      <alignment horizontal="left" vertical="top"/>
    </xf>
    <xf numFmtId="49" fontId="12" fillId="9" borderId="0" xfId="1" applyNumberFormat="1" applyFont="1" applyFill="1" applyBorder="1"/>
    <xf numFmtId="0" fontId="14" fillId="9" borderId="0" xfId="2" applyFont="1" applyFill="1" applyBorder="1" applyAlignment="1">
      <alignment vertical="top"/>
    </xf>
    <xf numFmtId="0" fontId="14" fillId="9" borderId="0" xfId="2" applyFont="1" applyFill="1" applyBorder="1" applyAlignment="1"/>
    <xf numFmtId="49" fontId="13" fillId="9" borderId="0" xfId="2" applyNumberFormat="1" applyFont="1" applyFill="1" applyBorder="1"/>
    <xf numFmtId="0" fontId="13" fillId="9" borderId="0" xfId="2" applyFont="1" applyFill="1" applyBorder="1"/>
    <xf numFmtId="0" fontId="12" fillId="9" borderId="0" xfId="2" applyFont="1" applyFill="1" applyBorder="1"/>
    <xf numFmtId="0" fontId="17" fillId="9" borderId="0" xfId="0" applyFont="1" applyFill="1"/>
    <xf numFmtId="0" fontId="17" fillId="8" borderId="32" xfId="0" applyFont="1" applyFill="1" applyBorder="1" applyAlignment="1">
      <alignment horizontal="left" vertical="top"/>
    </xf>
    <xf numFmtId="0" fontId="17" fillId="8" borderId="33" xfId="0" applyFont="1" applyFill="1" applyBorder="1" applyAlignment="1">
      <alignment horizontal="left" vertical="top"/>
    </xf>
    <xf numFmtId="0" fontId="17" fillId="8" borderId="33" xfId="0" applyFont="1" applyFill="1" applyBorder="1"/>
    <xf numFmtId="0" fontId="17" fillId="8" borderId="34" xfId="0" applyFont="1" applyFill="1" applyBorder="1"/>
    <xf numFmtId="0" fontId="16" fillId="0" borderId="0" xfId="0" applyFont="1"/>
    <xf numFmtId="0" fontId="17" fillId="9" borderId="0" xfId="0" applyFont="1" applyFill="1" applyBorder="1"/>
    <xf numFmtId="49" fontId="12" fillId="9" borderId="32" xfId="2" applyNumberFormat="1" applyFont="1" applyFill="1" applyBorder="1" applyAlignment="1">
      <alignment vertical="top"/>
    </xf>
    <xf numFmtId="0" fontId="12" fillId="8" borderId="0" xfId="2" applyFont="1" applyFill="1" applyBorder="1"/>
    <xf numFmtId="49" fontId="12" fillId="9" borderId="0" xfId="2" applyNumberFormat="1" applyFont="1" applyFill="1"/>
    <xf numFmtId="0" fontId="15" fillId="9" borderId="0" xfId="2" applyFont="1" applyFill="1"/>
    <xf numFmtId="0" fontId="15" fillId="9" borderId="0" xfId="2" applyFont="1" applyFill="1" applyBorder="1" applyAlignment="1"/>
    <xf numFmtId="0" fontId="15" fillId="9" borderId="0" xfId="2" applyFont="1" applyFill="1" applyBorder="1"/>
    <xf numFmtId="14" fontId="15" fillId="9" borderId="0" xfId="2" applyNumberFormat="1" applyFont="1" applyFill="1" applyBorder="1" applyAlignment="1"/>
    <xf numFmtId="0" fontId="16" fillId="0" borderId="0" xfId="0" applyFont="1" applyAlignment="1">
      <alignment horizontal="left" vertical="top"/>
    </xf>
    <xf numFmtId="0" fontId="16" fillId="8" borderId="33" xfId="0" applyFont="1" applyFill="1" applyBorder="1"/>
    <xf numFmtId="49" fontId="12" fillId="9" borderId="35" xfId="2" applyNumberFormat="1" applyFont="1" applyFill="1" applyBorder="1" applyAlignment="1">
      <alignment vertical="top"/>
    </xf>
    <xf numFmtId="0" fontId="16" fillId="9" borderId="33" xfId="0" applyFont="1" applyFill="1" applyBorder="1" applyAlignment="1">
      <alignment horizontal="left" vertical="top"/>
    </xf>
    <xf numFmtId="0" fontId="16" fillId="9" borderId="34" xfId="0" applyFont="1" applyFill="1" applyBorder="1" applyAlignment="1">
      <alignment horizontal="left" vertical="top"/>
    </xf>
    <xf numFmtId="49" fontId="12" fillId="9" borderId="35" xfId="3" applyNumberFormat="1" applyFont="1" applyFill="1" applyBorder="1" applyAlignment="1">
      <alignment horizontal="left" vertical="top"/>
    </xf>
    <xf numFmtId="0" fontId="16" fillId="9" borderId="0" xfId="0" applyFont="1" applyFill="1" applyBorder="1" applyAlignment="1">
      <alignment horizontal="left" vertical="top"/>
    </xf>
    <xf numFmtId="49" fontId="12" fillId="2" borderId="32" xfId="2" applyNumberFormat="1" applyFont="1" applyFill="1" applyBorder="1" applyAlignment="1">
      <alignment vertical="top"/>
    </xf>
    <xf numFmtId="49" fontId="12" fillId="2" borderId="33" xfId="2" applyNumberFormat="1" applyFont="1" applyFill="1" applyBorder="1" applyAlignment="1">
      <alignment vertical="top"/>
    </xf>
    <xf numFmtId="0" fontId="18" fillId="0" borderId="0" xfId="5" applyFont="1" applyAlignment="1">
      <alignment vertical="top" wrapText="1"/>
    </xf>
    <xf numFmtId="0" fontId="18" fillId="0" borderId="0" xfId="5" applyFont="1" applyAlignment="1">
      <alignment horizontal="center" vertical="top" wrapText="1"/>
    </xf>
    <xf numFmtId="0" fontId="18" fillId="6" borderId="10" xfId="5" applyFont="1" applyFill="1" applyBorder="1" applyAlignment="1">
      <alignment vertical="top" wrapText="1"/>
    </xf>
    <xf numFmtId="0" fontId="18" fillId="0" borderId="11" xfId="5" applyFont="1" applyBorder="1" applyAlignment="1">
      <alignment vertical="top" wrapText="1"/>
    </xf>
    <xf numFmtId="0" fontId="18" fillId="6" borderId="14" xfId="5" applyFont="1" applyFill="1" applyBorder="1" applyAlignment="1">
      <alignment vertical="top" wrapText="1"/>
    </xf>
    <xf numFmtId="0" fontId="18" fillId="0" borderId="13" xfId="5" applyFont="1" applyBorder="1" applyAlignment="1">
      <alignment vertical="top"/>
    </xf>
    <xf numFmtId="0" fontId="18" fillId="0" borderId="23" xfId="5" applyFont="1" applyBorder="1" applyAlignment="1">
      <alignment vertical="top" wrapText="1"/>
    </xf>
    <xf numFmtId="0" fontId="18" fillId="6" borderId="21" xfId="5" applyFont="1" applyFill="1" applyBorder="1" applyAlignment="1">
      <alignment vertical="top" wrapText="1"/>
    </xf>
    <xf numFmtId="0" fontId="18" fillId="0" borderId="18" xfId="5" applyFont="1" applyBorder="1" applyAlignment="1">
      <alignment vertical="top" wrapText="1"/>
    </xf>
    <xf numFmtId="0" fontId="18" fillId="5" borderId="7" xfId="5" applyFont="1" applyFill="1" applyBorder="1" applyAlignment="1">
      <alignment horizontal="center" vertical="top"/>
    </xf>
    <xf numFmtId="0" fontId="18" fillId="0" borderId="0" xfId="5" applyFont="1" applyAlignment="1">
      <alignment vertical="top"/>
    </xf>
    <xf numFmtId="0" fontId="18" fillId="0" borderId="24" xfId="5" applyFont="1" applyBorder="1" applyAlignment="1">
      <alignment vertical="top" wrapText="1"/>
    </xf>
    <xf numFmtId="0" fontId="18" fillId="0" borderId="25" xfId="5" applyFont="1" applyBorder="1" applyAlignment="1">
      <alignment vertical="top" wrapText="1"/>
    </xf>
    <xf numFmtId="0" fontId="18" fillId="7" borderId="24" xfId="5" applyFont="1" applyFill="1" applyBorder="1" applyAlignment="1">
      <alignment horizontal="center" vertical="top" wrapText="1"/>
    </xf>
    <xf numFmtId="0" fontId="18" fillId="7" borderId="26" xfId="5" applyFont="1" applyFill="1" applyBorder="1" applyAlignment="1">
      <alignment horizontal="center" vertical="top" wrapText="1"/>
    </xf>
    <xf numFmtId="0" fontId="18" fillId="0" borderId="28" xfId="5" applyFont="1" applyBorder="1" applyAlignment="1">
      <alignment vertical="top" wrapText="1"/>
    </xf>
    <xf numFmtId="56" fontId="18" fillId="0" borderId="25" xfId="5" applyNumberFormat="1" applyFont="1" applyBorder="1" applyAlignment="1">
      <alignment vertical="top" wrapText="1"/>
    </xf>
    <xf numFmtId="0" fontId="18" fillId="0" borderId="30" xfId="5" applyFont="1" applyBorder="1" applyAlignment="1">
      <alignment vertical="top" wrapText="1"/>
    </xf>
    <xf numFmtId="0" fontId="18" fillId="7" borderId="30" xfId="5" applyFont="1" applyFill="1" applyBorder="1" applyAlignment="1">
      <alignment horizontal="center" vertical="top" wrapText="1"/>
    </xf>
    <xf numFmtId="0" fontId="18" fillId="0" borderId="31" xfId="5" applyFont="1" applyBorder="1" applyAlignment="1">
      <alignment vertical="top" wrapText="1"/>
    </xf>
    <xf numFmtId="49" fontId="12" fillId="9" borderId="0" xfId="2" applyNumberFormat="1" applyFont="1" applyFill="1" applyBorder="1"/>
    <xf numFmtId="0" fontId="16" fillId="9" borderId="32" xfId="0" applyFont="1" applyFill="1" applyBorder="1" applyAlignment="1">
      <alignment horizontal="left" vertical="center"/>
    </xf>
    <xf numFmtId="0" fontId="16" fillId="9" borderId="33" xfId="0" applyFont="1" applyFill="1" applyBorder="1" applyAlignment="1">
      <alignment horizontal="left" vertical="center"/>
    </xf>
    <xf numFmtId="0" fontId="16" fillId="9" borderId="34" xfId="0" applyFont="1" applyFill="1" applyBorder="1" applyAlignment="1">
      <alignment horizontal="left" vertical="center"/>
    </xf>
    <xf numFmtId="49" fontId="15" fillId="9" borderId="0" xfId="1" applyNumberFormat="1" applyFont="1" applyFill="1" applyBorder="1" applyAlignment="1">
      <alignment vertical="top"/>
    </xf>
    <xf numFmtId="0" fontId="15" fillId="9" borderId="0" xfId="1" applyFont="1" applyFill="1" applyBorder="1"/>
    <xf numFmtId="49" fontId="15" fillId="9" borderId="0" xfId="1" applyNumberFormat="1" applyFont="1" applyFill="1" applyBorder="1" applyAlignment="1">
      <alignment vertical="center"/>
    </xf>
    <xf numFmtId="49" fontId="15" fillId="9" borderId="0" xfId="1" applyNumberFormat="1" applyFont="1" applyFill="1" applyBorder="1" applyAlignment="1">
      <alignment horizontal="left" vertical="top"/>
    </xf>
    <xf numFmtId="49" fontId="15" fillId="8" borderId="34" xfId="1" applyNumberFormat="1" applyFont="1" applyFill="1" applyBorder="1" applyAlignment="1">
      <alignment vertical="center"/>
    </xf>
    <xf numFmtId="49" fontId="15" fillId="9" borderId="32" xfId="1" applyNumberFormat="1" applyFont="1" applyFill="1" applyBorder="1" applyAlignment="1">
      <alignment vertical="top"/>
    </xf>
    <xf numFmtId="49" fontId="15" fillId="9" borderId="33" xfId="1" applyNumberFormat="1" applyFont="1" applyFill="1" applyBorder="1" applyAlignment="1">
      <alignment vertical="center"/>
    </xf>
    <xf numFmtId="49" fontId="15" fillId="9" borderId="34" xfId="1" applyNumberFormat="1" applyFont="1" applyFill="1" applyBorder="1" applyAlignment="1">
      <alignment vertical="center"/>
    </xf>
    <xf numFmtId="49" fontId="12" fillId="2" borderId="32" xfId="2" applyNumberFormat="1" applyFont="1" applyFill="1" applyBorder="1" applyAlignment="1">
      <alignment horizontal="left" vertical="top"/>
    </xf>
    <xf numFmtId="49" fontId="12" fillId="2" borderId="33" xfId="2" applyNumberFormat="1" applyFont="1" applyFill="1" applyBorder="1" applyAlignment="1">
      <alignment horizontal="left" vertical="top"/>
    </xf>
    <xf numFmtId="49" fontId="12" fillId="2" borderId="34" xfId="2" applyNumberFormat="1" applyFont="1" applyFill="1" applyBorder="1" applyAlignment="1">
      <alignment horizontal="left" vertical="top"/>
    </xf>
    <xf numFmtId="49" fontId="12" fillId="9" borderId="2" xfId="2" applyNumberFormat="1" applyFont="1" applyFill="1" applyBorder="1" applyAlignment="1">
      <alignment vertical="top"/>
    </xf>
    <xf numFmtId="49" fontId="12" fillId="9" borderId="33" xfId="2" applyNumberFormat="1" applyFont="1" applyFill="1" applyBorder="1" applyAlignment="1">
      <alignment vertical="top"/>
    </xf>
    <xf numFmtId="49" fontId="12" fillId="0" borderId="0" xfId="2" applyNumberFormat="1" applyFont="1" applyFill="1" applyBorder="1" applyAlignment="1">
      <alignment vertical="top"/>
    </xf>
    <xf numFmtId="0" fontId="12" fillId="0" borderId="41" xfId="2" applyFont="1" applyBorder="1"/>
    <xf numFmtId="0" fontId="16" fillId="0" borderId="0" xfId="0" applyFont="1" applyBorder="1" applyAlignment="1">
      <alignment horizontal="left" vertical="top"/>
    </xf>
    <xf numFmtId="0" fontId="15" fillId="0" borderId="41" xfId="1" applyFont="1" applyBorder="1"/>
    <xf numFmtId="49" fontId="15" fillId="9" borderId="33" xfId="1" applyNumberFormat="1" applyFont="1" applyFill="1" applyBorder="1" applyAlignment="1">
      <alignment vertical="top"/>
    </xf>
    <xf numFmtId="49" fontId="15" fillId="8" borderId="0" xfId="1" applyNumberFormat="1" applyFont="1" applyFill="1" applyBorder="1" applyAlignment="1">
      <alignment horizontal="left" vertical="center"/>
    </xf>
    <xf numFmtId="49" fontId="12" fillId="9" borderId="32" xfId="2" applyNumberFormat="1" applyFont="1" applyFill="1" applyBorder="1" applyAlignment="1">
      <alignment horizontal="left" vertical="top"/>
    </xf>
    <xf numFmtId="49" fontId="12" fillId="9" borderId="33" xfId="2" applyNumberFormat="1" applyFont="1" applyFill="1" applyBorder="1" applyAlignment="1">
      <alignment horizontal="left" vertical="top"/>
    </xf>
    <xf numFmtId="49" fontId="12" fillId="9" borderId="34" xfId="2" applyNumberFormat="1" applyFont="1" applyFill="1" applyBorder="1" applyAlignment="1">
      <alignment horizontal="left" vertical="top"/>
    </xf>
    <xf numFmtId="0" fontId="17" fillId="9" borderId="33" xfId="0" applyFont="1" applyFill="1" applyBorder="1" applyAlignment="1">
      <alignment horizontal="left" vertical="top"/>
    </xf>
    <xf numFmtId="49" fontId="15" fillId="8" borderId="33" xfId="1" applyNumberFormat="1" applyFont="1" applyFill="1" applyBorder="1" applyAlignment="1">
      <alignment vertical="top"/>
    </xf>
    <xf numFmtId="49" fontId="15" fillId="9" borderId="0" xfId="1" applyNumberFormat="1" applyFont="1" applyFill="1" applyAlignment="1">
      <alignment vertical="center"/>
    </xf>
    <xf numFmtId="49" fontId="12" fillId="9" borderId="32" xfId="12" applyNumberFormat="1" applyFont="1" applyFill="1" applyBorder="1" applyAlignment="1">
      <alignment horizontal="left" vertical="top"/>
    </xf>
    <xf numFmtId="49" fontId="15" fillId="9" borderId="0" xfId="1" applyNumberFormat="1" applyFont="1" applyFill="1" applyAlignment="1">
      <alignment horizontal="left" vertical="top"/>
    </xf>
    <xf numFmtId="49" fontId="12" fillId="9" borderId="37" xfId="2" applyNumberFormat="1" applyFont="1" applyFill="1" applyBorder="1" applyAlignment="1">
      <alignment vertical="top"/>
    </xf>
    <xf numFmtId="49" fontId="12" fillId="9" borderId="35" xfId="12" applyNumberFormat="1" applyFont="1" applyFill="1" applyBorder="1" applyAlignment="1">
      <alignment horizontal="left" vertical="top"/>
    </xf>
    <xf numFmtId="49" fontId="12" fillId="9" borderId="38" xfId="2" applyNumberFormat="1" applyFont="1" applyFill="1" applyBorder="1" applyAlignment="1">
      <alignment horizontal="left" vertical="top"/>
    </xf>
    <xf numFmtId="49" fontId="15" fillId="9" borderId="35" xfId="1" applyNumberFormat="1" applyFont="1" applyFill="1" applyBorder="1" applyAlignment="1">
      <alignment vertical="top"/>
    </xf>
    <xf numFmtId="49" fontId="15" fillId="9" borderId="37" xfId="1" applyNumberFormat="1" applyFont="1" applyFill="1" applyBorder="1" applyAlignment="1">
      <alignment vertical="center"/>
    </xf>
    <xf numFmtId="0" fontId="21" fillId="0" borderId="46" xfId="2" applyFont="1" applyBorder="1" applyAlignment="1">
      <alignment vertical="center"/>
    </xf>
    <xf numFmtId="0" fontId="21" fillId="0" borderId="47" xfId="2" applyFont="1" applyBorder="1" applyAlignment="1">
      <alignment vertical="center"/>
    </xf>
    <xf numFmtId="0" fontId="21" fillId="0" borderId="48" xfId="2" applyFont="1" applyBorder="1" applyAlignment="1">
      <alignment vertical="center"/>
    </xf>
    <xf numFmtId="0" fontId="21" fillId="0" borderId="0" xfId="2" applyFont="1" applyAlignment="1">
      <alignment vertical="center"/>
    </xf>
    <xf numFmtId="49" fontId="21" fillId="0" borderId="0" xfId="2" applyNumberFormat="1" applyFont="1" applyAlignment="1">
      <alignment vertical="center"/>
    </xf>
    <xf numFmtId="49" fontId="21" fillId="11" borderId="36" xfId="2" applyNumberFormat="1" applyFont="1" applyFill="1" applyBorder="1" applyAlignment="1">
      <alignment vertical="center"/>
    </xf>
    <xf numFmtId="49" fontId="21" fillId="0" borderId="36" xfId="2" applyNumberFormat="1" applyFont="1" applyBorder="1" applyAlignment="1">
      <alignment vertical="center"/>
    </xf>
    <xf numFmtId="0" fontId="21" fillId="0" borderId="1" xfId="2" applyFont="1" applyBorder="1" applyAlignment="1">
      <alignment vertical="center"/>
    </xf>
    <xf numFmtId="0" fontId="21" fillId="0" borderId="63" xfId="2" applyFont="1" applyBorder="1" applyAlignment="1">
      <alignment vertical="center"/>
    </xf>
    <xf numFmtId="49" fontId="21" fillId="0" borderId="64" xfId="2" applyNumberFormat="1" applyFont="1" applyBorder="1" applyAlignment="1">
      <alignment vertical="center"/>
    </xf>
    <xf numFmtId="49" fontId="21" fillId="0" borderId="65" xfId="2" applyNumberFormat="1" applyFont="1" applyBorder="1" applyAlignment="1">
      <alignment vertical="center"/>
    </xf>
    <xf numFmtId="49" fontId="21" fillId="0" borderId="66" xfId="2" applyNumberFormat="1" applyFont="1" applyBorder="1" applyAlignment="1">
      <alignment vertical="center"/>
    </xf>
    <xf numFmtId="49" fontId="21" fillId="0" borderId="67" xfId="2" applyNumberFormat="1" applyFont="1" applyBorder="1" applyAlignment="1">
      <alignment vertical="center"/>
    </xf>
    <xf numFmtId="49" fontId="21" fillId="0" borderId="68" xfId="2" applyNumberFormat="1" applyFont="1" applyBorder="1" applyAlignment="1">
      <alignment vertical="center"/>
    </xf>
    <xf numFmtId="49" fontId="21" fillId="0" borderId="0" xfId="2" applyNumberFormat="1" applyFont="1" applyBorder="1" applyAlignment="1">
      <alignment vertical="center"/>
    </xf>
    <xf numFmtId="49" fontId="21" fillId="0" borderId="69" xfId="2" applyNumberFormat="1" applyFont="1" applyBorder="1" applyAlignment="1">
      <alignment vertical="center"/>
    </xf>
    <xf numFmtId="49" fontId="21" fillId="0" borderId="70" xfId="2" applyNumberFormat="1" applyFont="1" applyBorder="1" applyAlignment="1">
      <alignment vertical="center"/>
    </xf>
    <xf numFmtId="49" fontId="21" fillId="0" borderId="71" xfId="2" applyNumberFormat="1" applyFont="1" applyBorder="1" applyAlignment="1">
      <alignment vertical="center"/>
    </xf>
    <xf numFmtId="0" fontId="23" fillId="0" borderId="0" xfId="2" applyFont="1" applyAlignment="1">
      <alignment vertical="center"/>
    </xf>
    <xf numFmtId="49" fontId="12" fillId="9" borderId="32" xfId="3" applyNumberFormat="1" applyFont="1" applyFill="1" applyBorder="1" applyAlignment="1">
      <alignment horizontal="left" vertical="top"/>
    </xf>
    <xf numFmtId="0" fontId="17" fillId="9" borderId="33" xfId="0" applyFont="1" applyFill="1" applyBorder="1" applyAlignment="1">
      <alignment horizontal="left" vertical="top"/>
    </xf>
    <xf numFmtId="49" fontId="12" fillId="9" borderId="32" xfId="1" applyNumberFormat="1" applyFont="1" applyFill="1" applyBorder="1" applyAlignment="1">
      <alignment vertical="top"/>
    </xf>
    <xf numFmtId="49" fontId="12" fillId="0" borderId="0" xfId="3" applyNumberFormat="1" applyFont="1" applyFill="1" applyBorder="1" applyAlignment="1">
      <alignment horizontal="left" vertical="top"/>
    </xf>
    <xf numFmtId="49" fontId="15" fillId="0" borderId="0" xfId="1" applyNumberFormat="1" applyFont="1" applyFill="1" applyBorder="1" applyAlignment="1">
      <alignment vertical="top"/>
    </xf>
    <xf numFmtId="49" fontId="15" fillId="0" borderId="0" xfId="1" applyNumberFormat="1" applyFont="1" applyFill="1" applyBorder="1" applyAlignment="1">
      <alignment vertical="center"/>
    </xf>
    <xf numFmtId="49" fontId="15" fillId="0" borderId="0" xfId="1" applyNumberFormat="1" applyFont="1" applyFill="1" applyAlignment="1">
      <alignment horizontal="left" vertical="top"/>
    </xf>
    <xf numFmtId="0" fontId="15" fillId="0" borderId="0" xfId="1" applyFont="1" applyFill="1" applyBorder="1"/>
    <xf numFmtId="0" fontId="15" fillId="0" borderId="0" xfId="1" applyFont="1" applyFill="1"/>
    <xf numFmtId="49" fontId="15" fillId="0" borderId="0" xfId="1" applyNumberFormat="1" applyFont="1" applyFill="1"/>
    <xf numFmtId="0" fontId="24" fillId="0" borderId="0" xfId="0" applyFont="1" applyAlignment="1">
      <alignment horizontal="center" vertical="center"/>
    </xf>
    <xf numFmtId="0" fontId="16" fillId="0" borderId="0" xfId="0" applyFont="1" applyFill="1" applyBorder="1" applyAlignment="1">
      <alignment horizontal="left" vertical="top"/>
    </xf>
    <xf numFmtId="0" fontId="12" fillId="0" borderId="0" xfId="2" applyFont="1" applyFill="1" applyBorder="1"/>
    <xf numFmtId="0" fontId="17" fillId="9" borderId="0" xfId="0" applyFont="1" applyFill="1" applyAlignment="1">
      <alignment vertical="center"/>
    </xf>
    <xf numFmtId="0" fontId="18" fillId="0" borderId="13" xfId="5" applyFont="1" applyBorder="1" applyAlignment="1">
      <alignment vertical="top" wrapText="1"/>
    </xf>
    <xf numFmtId="0" fontId="18" fillId="0" borderId="16" xfId="5" applyFont="1" applyBorder="1" applyAlignment="1">
      <alignment vertical="top" wrapText="1"/>
    </xf>
    <xf numFmtId="0" fontId="18" fillId="0" borderId="17" xfId="5" applyFont="1" applyBorder="1" applyAlignment="1">
      <alignment vertical="top" wrapText="1"/>
    </xf>
    <xf numFmtId="0" fontId="18" fillId="0" borderId="15" xfId="5" applyFont="1" applyBorder="1" applyAlignment="1">
      <alignment vertical="top" wrapText="1"/>
    </xf>
    <xf numFmtId="0" fontId="18" fillId="0" borderId="29" xfId="5" applyFont="1" applyBorder="1" applyAlignment="1">
      <alignment vertical="top" wrapText="1"/>
    </xf>
    <xf numFmtId="0" fontId="18" fillId="0" borderId="12" xfId="5" applyFont="1" applyBorder="1" applyAlignment="1">
      <alignment vertical="top" wrapText="1"/>
    </xf>
    <xf numFmtId="0" fontId="18" fillId="5" borderId="4" xfId="5" applyFont="1" applyFill="1" applyBorder="1" applyAlignment="1">
      <alignment vertical="top" wrapText="1"/>
    </xf>
    <xf numFmtId="0" fontId="18" fillId="5" borderId="5" xfId="5" applyFont="1" applyFill="1" applyBorder="1" applyAlignment="1">
      <alignment vertical="top" wrapText="1"/>
    </xf>
    <xf numFmtId="178" fontId="18" fillId="0" borderId="4" xfId="5" applyNumberFormat="1" applyFont="1" applyBorder="1" applyAlignment="1">
      <alignment vertical="top" wrapText="1"/>
    </xf>
    <xf numFmtId="178" fontId="18" fillId="0" borderId="6" xfId="5" applyNumberFormat="1" applyFont="1" applyBorder="1" applyAlignment="1">
      <alignment vertical="top" wrapText="1"/>
    </xf>
    <xf numFmtId="178" fontId="18" fillId="0" borderId="5" xfId="5" applyNumberFormat="1" applyFont="1" applyBorder="1" applyAlignment="1">
      <alignment vertical="top" wrapText="1"/>
    </xf>
    <xf numFmtId="0" fontId="16" fillId="9" borderId="0" xfId="0" applyFont="1" applyFill="1" applyBorder="1"/>
    <xf numFmtId="0" fontId="16" fillId="8" borderId="32" xfId="0" applyFont="1" applyFill="1" applyBorder="1" applyAlignment="1">
      <alignment horizontal="left" vertical="center"/>
    </xf>
    <xf numFmtId="0" fontId="16" fillId="8" borderId="33" xfId="0" applyFont="1" applyFill="1" applyBorder="1" applyAlignment="1">
      <alignment horizontal="left" vertical="center"/>
    </xf>
    <xf numFmtId="0" fontId="16" fillId="8" borderId="33" xfId="0" applyFont="1" applyFill="1" applyBorder="1" applyAlignment="1">
      <alignment vertical="center"/>
    </xf>
    <xf numFmtId="0" fontId="16" fillId="8" borderId="34" xfId="0" applyFont="1" applyFill="1" applyBorder="1" applyAlignment="1">
      <alignment vertical="center"/>
    </xf>
    <xf numFmtId="0" fontId="4" fillId="9" borderId="0" xfId="2" applyFill="1"/>
    <xf numFmtId="0" fontId="4" fillId="0" borderId="0" xfId="2"/>
    <xf numFmtId="0" fontId="26" fillId="9" borderId="0" xfId="13" applyFont="1" applyFill="1" applyAlignment="1">
      <alignment vertical="center"/>
    </xf>
    <xf numFmtId="0" fontId="27" fillId="9" borderId="0" xfId="13" applyFont="1" applyFill="1" applyAlignment="1">
      <alignment horizontal="left" vertical="center"/>
    </xf>
    <xf numFmtId="0" fontId="26" fillId="0" borderId="0" xfId="13" applyFont="1" applyAlignment="1">
      <alignment vertical="center"/>
    </xf>
    <xf numFmtId="0" fontId="28" fillId="8" borderId="32" xfId="2" applyFont="1" applyFill="1" applyBorder="1" applyAlignment="1">
      <alignment horizontal="left" vertical="center"/>
    </xf>
    <xf numFmtId="0" fontId="4" fillId="8" borderId="33" xfId="2" applyFill="1" applyBorder="1"/>
    <xf numFmtId="0" fontId="4" fillId="8" borderId="34" xfId="2" applyFill="1" applyBorder="1"/>
    <xf numFmtId="0" fontId="4" fillId="9" borderId="36" xfId="2" applyFill="1" applyBorder="1" applyAlignment="1">
      <alignment horizontal="center"/>
    </xf>
    <xf numFmtId="0" fontId="4" fillId="9" borderId="32" xfId="2" applyFill="1" applyBorder="1"/>
    <xf numFmtId="0" fontId="4" fillId="9" borderId="33" xfId="2" applyFill="1" applyBorder="1"/>
    <xf numFmtId="0" fontId="4" fillId="9" borderId="32" xfId="2" applyFill="1" applyBorder="1" applyAlignment="1">
      <alignment horizontal="left"/>
    </xf>
    <xf numFmtId="0" fontId="4" fillId="9" borderId="33" xfId="2" applyFill="1" applyBorder="1" applyAlignment="1">
      <alignment horizontal="left"/>
    </xf>
    <xf numFmtId="0" fontId="4" fillId="9" borderId="34" xfId="2" applyFill="1" applyBorder="1"/>
    <xf numFmtId="0" fontId="29" fillId="0" borderId="0" xfId="0" applyFont="1" applyAlignment="1">
      <alignment horizontal="left" vertical="center"/>
    </xf>
    <xf numFmtId="0" fontId="28" fillId="12" borderId="33" xfId="2" applyFont="1" applyFill="1" applyBorder="1" applyAlignment="1">
      <alignment horizontal="left" vertical="center"/>
    </xf>
    <xf numFmtId="0" fontId="4" fillId="12" borderId="33" xfId="2" applyFill="1" applyBorder="1"/>
    <xf numFmtId="0" fontId="4" fillId="12" borderId="34" xfId="2" applyFill="1" applyBorder="1"/>
    <xf numFmtId="0" fontId="18" fillId="4" borderId="36" xfId="5" applyFont="1" applyFill="1" applyBorder="1" applyAlignment="1">
      <alignment horizontal="center" vertical="top" wrapText="1"/>
    </xf>
    <xf numFmtId="0" fontId="18" fillId="0" borderId="36" xfId="5" applyFont="1" applyBorder="1" applyAlignment="1">
      <alignment vertical="top" wrapText="1"/>
    </xf>
    <xf numFmtId="0" fontId="31" fillId="0" borderId="27" xfId="5" applyFont="1" applyBorder="1" applyAlignment="1">
      <alignment horizontal="center" vertical="top" wrapText="1"/>
    </xf>
    <xf numFmtId="0" fontId="31" fillId="0" borderId="36" xfId="5" applyFont="1" applyBorder="1" applyAlignment="1">
      <alignment horizontal="center" vertical="top" wrapText="1"/>
    </xf>
    <xf numFmtId="0" fontId="18" fillId="0" borderId="0" xfId="5" applyFont="1" applyBorder="1" applyAlignment="1">
      <alignment vertical="top" wrapText="1"/>
    </xf>
    <xf numFmtId="0" fontId="18" fillId="0" borderId="3" xfId="5" applyFont="1" applyBorder="1" applyAlignment="1">
      <alignment vertical="top" wrapText="1"/>
    </xf>
    <xf numFmtId="176" fontId="18" fillId="0" borderId="36" xfId="5" applyNumberFormat="1" applyFont="1" applyBorder="1" applyAlignment="1">
      <alignment horizontal="center" vertical="top" wrapText="1"/>
    </xf>
    <xf numFmtId="177" fontId="18" fillId="0" borderId="34" xfId="5" applyNumberFormat="1" applyFont="1" applyBorder="1" applyAlignment="1">
      <alignment horizontal="center" vertical="top" wrapText="1"/>
    </xf>
    <xf numFmtId="0" fontId="18" fillId="0" borderId="9" xfId="5" applyFont="1" applyBorder="1" applyAlignment="1">
      <alignment vertical="top"/>
    </xf>
    <xf numFmtId="0" fontId="18" fillId="6" borderId="20" xfId="5" applyFont="1" applyFill="1" applyBorder="1" applyAlignment="1">
      <alignment vertical="top" wrapText="1"/>
    </xf>
    <xf numFmtId="0" fontId="18" fillId="0" borderId="34" xfId="5" applyFont="1" applyBorder="1" applyAlignment="1">
      <alignment vertical="top" wrapText="1"/>
    </xf>
    <xf numFmtId="0" fontId="18" fillId="0" borderId="75" xfId="5" applyFont="1" applyBorder="1" applyAlignment="1">
      <alignment vertical="top"/>
    </xf>
    <xf numFmtId="0" fontId="18" fillId="6" borderId="76" xfId="5" applyFont="1" applyFill="1" applyBorder="1" applyAlignment="1">
      <alignment vertical="top" wrapText="1"/>
    </xf>
    <xf numFmtId="0" fontId="18" fillId="0" borderId="77" xfId="5" applyFont="1" applyBorder="1" applyAlignment="1">
      <alignment vertical="top" wrapText="1"/>
    </xf>
    <xf numFmtId="0" fontId="18" fillId="0" borderId="19" xfId="5" applyFont="1" applyBorder="1" applyAlignment="1">
      <alignment vertical="top" wrapText="1"/>
    </xf>
    <xf numFmtId="0" fontId="18" fillId="5" borderId="36" xfId="5" applyFont="1" applyFill="1" applyBorder="1" applyAlignment="1">
      <alignment horizontal="center" vertical="top" wrapText="1"/>
    </xf>
    <xf numFmtId="0" fontId="18" fillId="5" borderId="32" xfId="5" applyFont="1" applyFill="1" applyBorder="1" applyAlignment="1">
      <alignment horizontal="center" vertical="top" wrapText="1"/>
    </xf>
    <xf numFmtId="0" fontId="18" fillId="5" borderId="34" xfId="5" applyFont="1" applyFill="1" applyBorder="1" applyAlignment="1">
      <alignment horizontal="center" vertical="top" wrapText="1"/>
    </xf>
    <xf numFmtId="0" fontId="18" fillId="0" borderId="74" xfId="5" applyFont="1" applyBorder="1" applyAlignment="1">
      <alignment horizontal="center" vertical="top" wrapText="1"/>
    </xf>
    <xf numFmtId="0" fontId="18" fillId="0" borderId="32" xfId="5" applyFont="1" applyBorder="1" applyAlignment="1">
      <alignment vertical="top" wrapText="1"/>
    </xf>
    <xf numFmtId="0" fontId="18" fillId="0" borderId="33" xfId="5" applyFont="1" applyBorder="1" applyAlignment="1">
      <alignment vertical="top" wrapText="1"/>
    </xf>
    <xf numFmtId="0" fontId="28" fillId="8" borderId="32" xfId="2" applyFont="1" applyFill="1" applyBorder="1" applyAlignment="1">
      <alignment vertical="center"/>
    </xf>
    <xf numFmtId="0" fontId="16" fillId="9" borderId="37" xfId="0" applyFont="1" applyFill="1" applyBorder="1" applyAlignment="1">
      <alignment horizontal="left" vertical="center"/>
    </xf>
    <xf numFmtId="0" fontId="17" fillId="9" borderId="2" xfId="0" applyFont="1" applyFill="1" applyBorder="1"/>
    <xf numFmtId="49" fontId="12" fillId="0" borderId="0" xfId="1" applyNumberFormat="1" applyFont="1" applyFill="1" applyBorder="1" applyAlignment="1">
      <alignment vertical="center"/>
    </xf>
    <xf numFmtId="0" fontId="16" fillId="8" borderId="32" xfId="0" applyFont="1" applyFill="1" applyBorder="1" applyAlignment="1">
      <alignment horizontal="left" vertical="top"/>
    </xf>
    <xf numFmtId="0" fontId="16" fillId="8" borderId="33" xfId="0" applyFont="1" applyFill="1" applyBorder="1" applyAlignment="1">
      <alignment horizontal="left" vertical="top"/>
    </xf>
    <xf numFmtId="0" fontId="12" fillId="0" borderId="0" xfId="1" applyFont="1" applyBorder="1"/>
    <xf numFmtId="0" fontId="12" fillId="0" borderId="0" xfId="1" applyFont="1"/>
    <xf numFmtId="0" fontId="16" fillId="0" borderId="0" xfId="0" applyFont="1" applyFill="1" applyBorder="1"/>
    <xf numFmtId="0" fontId="12" fillId="9" borderId="0" xfId="2" applyFont="1" applyFill="1"/>
    <xf numFmtId="0" fontId="12" fillId="9" borderId="0" xfId="2" applyFont="1" applyFill="1" applyBorder="1" applyAlignment="1"/>
    <xf numFmtId="0" fontId="16" fillId="9" borderId="0" xfId="0" applyFont="1" applyFill="1" applyAlignment="1">
      <alignment vertical="center"/>
    </xf>
    <xf numFmtId="0" fontId="12" fillId="10" borderId="0" xfId="2" applyFont="1" applyFill="1" applyBorder="1"/>
    <xf numFmtId="49" fontId="12" fillId="10" borderId="0" xfId="1" applyNumberFormat="1" applyFont="1" applyFill="1" applyBorder="1"/>
    <xf numFmtId="49" fontId="12" fillId="9" borderId="0" xfId="2" applyNumberFormat="1" applyFont="1" applyFill="1" applyBorder="1" applyAlignment="1">
      <alignment horizontal="left" vertical="top"/>
    </xf>
    <xf numFmtId="0" fontId="16" fillId="9" borderId="0" xfId="0" applyFont="1" applyFill="1" applyBorder="1" applyAlignment="1">
      <alignment horizontal="center" vertical="center"/>
    </xf>
    <xf numFmtId="49" fontId="12" fillId="9" borderId="32" xfId="2" applyNumberFormat="1" applyFont="1" applyFill="1" applyBorder="1" applyAlignment="1">
      <alignment horizontal="left" vertical="top"/>
    </xf>
    <xf numFmtId="49" fontId="12" fillId="9" borderId="33" xfId="2" applyNumberFormat="1" applyFont="1" applyFill="1" applyBorder="1" applyAlignment="1">
      <alignment horizontal="left" vertical="top"/>
    </xf>
    <xf numFmtId="49" fontId="12" fillId="9" borderId="34" xfId="2" applyNumberFormat="1" applyFont="1" applyFill="1" applyBorder="1" applyAlignment="1">
      <alignment horizontal="left" vertical="top"/>
    </xf>
    <xf numFmtId="0" fontId="16" fillId="9" borderId="32" xfId="0" applyFont="1" applyFill="1" applyBorder="1" applyAlignment="1">
      <alignment horizontal="left" vertical="top"/>
    </xf>
    <xf numFmtId="0" fontId="16" fillId="9" borderId="33" xfId="0" applyFont="1" applyFill="1" applyBorder="1" applyAlignment="1">
      <alignment horizontal="left" vertical="top"/>
    </xf>
    <xf numFmtId="0" fontId="16" fillId="9" borderId="34" xfId="0" applyFont="1" applyFill="1" applyBorder="1" applyAlignment="1">
      <alignment horizontal="left" vertical="top"/>
    </xf>
    <xf numFmtId="0" fontId="16" fillId="9" borderId="0" xfId="0" applyFont="1" applyFill="1" applyBorder="1" applyAlignment="1">
      <alignment horizontal="left" vertical="top"/>
    </xf>
    <xf numFmtId="49" fontId="12" fillId="9" borderId="0" xfId="2" applyNumberFormat="1" applyFont="1" applyFill="1" applyBorder="1" applyAlignment="1">
      <alignment horizontal="left" vertical="top"/>
    </xf>
    <xf numFmtId="49" fontId="12" fillId="9" borderId="32" xfId="3" applyNumberFormat="1" applyFont="1" applyFill="1" applyBorder="1" applyAlignment="1">
      <alignment horizontal="left" vertical="top"/>
    </xf>
    <xf numFmtId="49" fontId="12" fillId="9" borderId="33" xfId="3" applyNumberFormat="1" applyFont="1" applyFill="1" applyBorder="1" applyAlignment="1">
      <alignment horizontal="left" vertical="top"/>
    </xf>
    <xf numFmtId="49" fontId="12" fillId="9" borderId="34" xfId="3" applyNumberFormat="1" applyFont="1" applyFill="1" applyBorder="1" applyAlignment="1">
      <alignment horizontal="left" vertical="top"/>
    </xf>
    <xf numFmtId="0" fontId="12" fillId="9" borderId="32" xfId="2" applyFont="1" applyFill="1" applyBorder="1" applyAlignment="1">
      <alignment horizontal="left" vertical="top"/>
    </xf>
    <xf numFmtId="0" fontId="12" fillId="9" borderId="34" xfId="2" applyFont="1" applyFill="1" applyBorder="1" applyAlignment="1">
      <alignment horizontal="left" vertical="top"/>
    </xf>
    <xf numFmtId="49" fontId="15" fillId="8" borderId="0" xfId="1" applyNumberFormat="1" applyFont="1" applyFill="1" applyBorder="1" applyAlignment="1">
      <alignment horizontal="left" vertical="center"/>
    </xf>
    <xf numFmtId="0" fontId="17" fillId="0" borderId="0" xfId="0" applyFont="1" applyFill="1" applyBorder="1"/>
    <xf numFmtId="49" fontId="12" fillId="2" borderId="72" xfId="2" applyNumberFormat="1" applyFont="1" applyFill="1" applyBorder="1" applyAlignment="1">
      <alignment horizontal="left" vertical="top"/>
    </xf>
    <xf numFmtId="49" fontId="12" fillId="2" borderId="74" xfId="2" applyNumberFormat="1" applyFont="1" applyFill="1" applyBorder="1" applyAlignment="1">
      <alignment horizontal="left" vertical="top"/>
    </xf>
    <xf numFmtId="0" fontId="12" fillId="8" borderId="72" xfId="2" applyFont="1" applyFill="1" applyBorder="1" applyAlignment="1">
      <alignment horizontal="left" vertical="top"/>
    </xf>
    <xf numFmtId="0" fontId="12" fillId="8" borderId="74" xfId="2" applyFont="1" applyFill="1" applyBorder="1" applyAlignment="1">
      <alignment horizontal="left" vertical="top"/>
    </xf>
    <xf numFmtId="49" fontId="12" fillId="2" borderId="73" xfId="2" applyNumberFormat="1" applyFont="1" applyFill="1" applyBorder="1" applyAlignment="1">
      <alignment horizontal="left" vertical="top"/>
    </xf>
    <xf numFmtId="0" fontId="12" fillId="9" borderId="33" xfId="2" applyFont="1" applyFill="1" applyBorder="1" applyAlignment="1">
      <alignment horizontal="left" vertical="top"/>
    </xf>
    <xf numFmtId="49" fontId="33" fillId="9" borderId="32" xfId="3" applyNumberFormat="1" applyFont="1" applyFill="1" applyBorder="1" applyAlignment="1">
      <alignment horizontal="left" vertical="top"/>
    </xf>
    <xf numFmtId="49" fontId="15" fillId="0" borderId="2" xfId="1" applyNumberFormat="1" applyFont="1" applyFill="1" applyBorder="1" applyAlignment="1">
      <alignment vertical="top"/>
    </xf>
    <xf numFmtId="49" fontId="21" fillId="0" borderId="0" xfId="0" applyNumberFormat="1" applyFont="1" applyBorder="1" applyAlignment="1">
      <alignment vertical="center"/>
    </xf>
    <xf numFmtId="0" fontId="33" fillId="0" borderId="0" xfId="0" applyFont="1" applyBorder="1" applyAlignment="1">
      <alignment vertical="center"/>
    </xf>
    <xf numFmtId="0" fontId="23" fillId="0" borderId="0" xfId="0" applyFont="1" applyAlignment="1">
      <alignment vertical="center"/>
    </xf>
    <xf numFmtId="0" fontId="34" fillId="9" borderId="0" xfId="0" applyFont="1" applyFill="1" applyAlignment="1">
      <alignment vertical="center"/>
    </xf>
    <xf numFmtId="49" fontId="33" fillId="13" borderId="32" xfId="2" applyNumberFormat="1" applyFont="1" applyFill="1" applyBorder="1" applyAlignment="1">
      <alignment vertical="top"/>
    </xf>
    <xf numFmtId="49" fontId="33" fillId="13" borderId="33" xfId="2" applyNumberFormat="1" applyFont="1" applyFill="1" applyBorder="1" applyAlignment="1">
      <alignment vertical="top"/>
    </xf>
    <xf numFmtId="49" fontId="33" fillId="13" borderId="32" xfId="2" applyNumberFormat="1" applyFont="1" applyFill="1" applyBorder="1" applyAlignment="1">
      <alignment horizontal="left" vertical="top"/>
    </xf>
    <xf numFmtId="49" fontId="33" fillId="13" borderId="33" xfId="2" applyNumberFormat="1" applyFont="1" applyFill="1" applyBorder="1" applyAlignment="1">
      <alignment horizontal="left" vertical="top"/>
    </xf>
    <xf numFmtId="49" fontId="33" fillId="13" borderId="34" xfId="2" applyNumberFormat="1" applyFont="1" applyFill="1" applyBorder="1" applyAlignment="1">
      <alignment horizontal="left" vertical="top"/>
    </xf>
    <xf numFmtId="49" fontId="33" fillId="13" borderId="32" xfId="1" applyNumberFormat="1" applyFont="1" applyFill="1" applyBorder="1" applyAlignment="1">
      <alignment vertical="top"/>
    </xf>
    <xf numFmtId="49" fontId="33" fillId="13" borderId="33" xfId="1" applyNumberFormat="1" applyFont="1" applyFill="1" applyBorder="1" applyAlignment="1">
      <alignment vertical="center"/>
    </xf>
    <xf numFmtId="49" fontId="33" fillId="13" borderId="34" xfId="1" applyNumberFormat="1" applyFont="1" applyFill="1" applyBorder="1" applyAlignment="1">
      <alignment vertical="center"/>
    </xf>
    <xf numFmtId="49" fontId="33" fillId="9" borderId="32" xfId="2" applyNumberFormat="1" applyFont="1" applyFill="1" applyBorder="1" applyAlignment="1">
      <alignment vertical="top"/>
    </xf>
    <xf numFmtId="49" fontId="33" fillId="9" borderId="33" xfId="2" applyNumberFormat="1" applyFont="1" applyFill="1" applyBorder="1" applyAlignment="1">
      <alignment vertical="top"/>
    </xf>
    <xf numFmtId="49" fontId="33" fillId="9" borderId="32" xfId="2" applyNumberFormat="1" applyFont="1" applyFill="1" applyBorder="1" applyAlignment="1">
      <alignment horizontal="left" vertical="top"/>
    </xf>
    <xf numFmtId="49" fontId="33" fillId="9" borderId="33" xfId="2" applyNumberFormat="1" applyFont="1" applyFill="1" applyBorder="1" applyAlignment="1">
      <alignment horizontal="left" vertical="top"/>
    </xf>
    <xf numFmtId="49" fontId="33" fillId="9" borderId="34" xfId="2" applyNumberFormat="1" applyFont="1" applyFill="1" applyBorder="1" applyAlignment="1">
      <alignment horizontal="left" vertical="top"/>
    </xf>
    <xf numFmtId="49" fontId="33" fillId="9" borderId="32" xfId="1" applyNumberFormat="1" applyFont="1" applyFill="1" applyBorder="1" applyAlignment="1">
      <alignment vertical="top"/>
    </xf>
    <xf numFmtId="49" fontId="33" fillId="9" borderId="33" xfId="1" applyNumberFormat="1" applyFont="1" applyFill="1" applyBorder="1" applyAlignment="1">
      <alignment vertical="center"/>
    </xf>
    <xf numFmtId="49" fontId="33" fillId="9" borderId="34" xfId="1" applyNumberFormat="1" applyFont="1" applyFill="1" applyBorder="1" applyAlignment="1">
      <alignment vertical="center"/>
    </xf>
    <xf numFmtId="0" fontId="34" fillId="9" borderId="0" xfId="0" applyFont="1" applyFill="1"/>
    <xf numFmtId="49" fontId="33" fillId="2" borderId="72" xfId="2" applyNumberFormat="1" applyFont="1" applyFill="1" applyBorder="1" applyAlignment="1">
      <alignment horizontal="left" vertical="top"/>
    </xf>
    <xf numFmtId="49" fontId="33" fillId="2" borderId="74" xfId="2" applyNumberFormat="1" applyFont="1" applyFill="1" applyBorder="1" applyAlignment="1">
      <alignment horizontal="left" vertical="top"/>
    </xf>
    <xf numFmtId="49" fontId="33" fillId="2" borderId="73" xfId="2" applyNumberFormat="1" applyFont="1" applyFill="1" applyBorder="1" applyAlignment="1">
      <alignment horizontal="left" vertical="top"/>
    </xf>
    <xf numFmtId="0" fontId="34" fillId="8" borderId="72" xfId="0" applyFont="1" applyFill="1" applyBorder="1"/>
    <xf numFmtId="0" fontId="34" fillId="8" borderId="74" xfId="0" applyFont="1" applyFill="1" applyBorder="1"/>
    <xf numFmtId="0" fontId="34" fillId="8" borderId="73" xfId="0" applyFont="1" applyFill="1" applyBorder="1"/>
    <xf numFmtId="49" fontId="33" fillId="8" borderId="72" xfId="2" applyNumberFormat="1" applyFont="1" applyFill="1" applyBorder="1" applyAlignment="1">
      <alignment vertical="top"/>
    </xf>
    <xf numFmtId="49" fontId="33" fillId="2" borderId="4" xfId="2" applyNumberFormat="1" applyFont="1" applyFill="1" applyBorder="1" applyAlignment="1">
      <alignment horizontal="left" vertical="top"/>
    </xf>
    <xf numFmtId="49" fontId="33" fillId="2" borderId="6" xfId="2" applyNumberFormat="1" applyFont="1" applyFill="1" applyBorder="1" applyAlignment="1">
      <alignment horizontal="left" vertical="top"/>
    </xf>
    <xf numFmtId="49" fontId="33" fillId="2" borderId="5" xfId="2" applyNumberFormat="1" applyFont="1" applyFill="1" applyBorder="1" applyAlignment="1">
      <alignment horizontal="left" vertical="top"/>
    </xf>
    <xf numFmtId="0" fontId="34" fillId="8" borderId="4" xfId="0" applyFont="1" applyFill="1" applyBorder="1"/>
    <xf numFmtId="0" fontId="34" fillId="8" borderId="6" xfId="0" applyFont="1" applyFill="1" applyBorder="1"/>
    <xf numFmtId="0" fontId="34" fillId="8" borderId="5" xfId="0" applyFont="1" applyFill="1" applyBorder="1"/>
    <xf numFmtId="0" fontId="34" fillId="9" borderId="32" xfId="0" applyFont="1" applyFill="1" applyBorder="1" applyAlignment="1">
      <alignment vertical="top"/>
    </xf>
    <xf numFmtId="0" fontId="34" fillId="9" borderId="33" xfId="0" applyFont="1" applyFill="1" applyBorder="1" applyAlignment="1">
      <alignment horizontal="left" vertical="top"/>
    </xf>
    <xf numFmtId="0" fontId="34" fillId="9" borderId="34" xfId="0" applyFont="1" applyFill="1" applyBorder="1" applyAlignment="1">
      <alignment horizontal="left" vertical="top"/>
    </xf>
    <xf numFmtId="0" fontId="34" fillId="9" borderId="33" xfId="0" applyFont="1" applyFill="1" applyBorder="1" applyAlignment="1">
      <alignment vertical="top"/>
    </xf>
    <xf numFmtId="0" fontId="34" fillId="9" borderId="34" xfId="0" applyFont="1" applyFill="1" applyBorder="1" applyAlignment="1">
      <alignment vertical="top"/>
    </xf>
    <xf numFmtId="49" fontId="33" fillId="8" borderId="74" xfId="2" applyNumberFormat="1" applyFont="1" applyFill="1" applyBorder="1" applyAlignment="1">
      <alignment vertical="top"/>
    </xf>
    <xf numFmtId="49" fontId="33" fillId="8" borderId="74" xfId="2" applyNumberFormat="1" applyFont="1" applyFill="1" applyBorder="1" applyAlignment="1">
      <alignment horizontal="left" vertical="top"/>
    </xf>
    <xf numFmtId="49" fontId="33" fillId="8" borderId="72" xfId="2" applyNumberFormat="1" applyFont="1" applyFill="1" applyBorder="1" applyAlignment="1">
      <alignment horizontal="left" vertical="top"/>
    </xf>
    <xf numFmtId="49" fontId="33" fillId="8" borderId="73" xfId="2" applyNumberFormat="1" applyFont="1" applyFill="1" applyBorder="1" applyAlignment="1">
      <alignment horizontal="left" vertical="top"/>
    </xf>
    <xf numFmtId="49" fontId="33" fillId="8" borderId="2" xfId="2" applyNumberFormat="1" applyFont="1" applyFill="1" applyBorder="1" applyAlignment="1">
      <alignment horizontal="center" vertical="top"/>
    </xf>
    <xf numFmtId="49" fontId="33" fillId="8" borderId="0" xfId="2" applyNumberFormat="1" applyFont="1" applyFill="1" applyBorder="1" applyAlignment="1">
      <alignment horizontal="center" vertical="top"/>
    </xf>
    <xf numFmtId="0" fontId="34" fillId="8" borderId="0" xfId="0" applyFont="1" applyFill="1" applyBorder="1"/>
    <xf numFmtId="49" fontId="33" fillId="8" borderId="0" xfId="2" applyNumberFormat="1" applyFont="1" applyFill="1" applyBorder="1" applyAlignment="1">
      <alignment horizontal="left" vertical="top"/>
    </xf>
    <xf numFmtId="49" fontId="33" fillId="8" borderId="2" xfId="2" applyNumberFormat="1" applyFont="1" applyFill="1" applyBorder="1" applyAlignment="1">
      <alignment horizontal="left" vertical="top"/>
    </xf>
    <xf numFmtId="49" fontId="33" fillId="8" borderId="3" xfId="2" applyNumberFormat="1" applyFont="1" applyFill="1" applyBorder="1" applyAlignment="1">
      <alignment horizontal="left" vertical="top"/>
    </xf>
    <xf numFmtId="0" fontId="33" fillId="9" borderId="32" xfId="0" applyFont="1" applyFill="1" applyBorder="1" applyAlignment="1">
      <alignment vertical="center"/>
    </xf>
    <xf numFmtId="0" fontId="33" fillId="9" borderId="33" xfId="0" applyFont="1" applyFill="1" applyBorder="1" applyAlignment="1">
      <alignment vertical="center"/>
    </xf>
    <xf numFmtId="0" fontId="33" fillId="9" borderId="34" xfId="0" applyFont="1" applyFill="1" applyBorder="1" applyAlignment="1">
      <alignment vertical="center"/>
    </xf>
    <xf numFmtId="0" fontId="35" fillId="9" borderId="0" xfId="0" applyFont="1" applyFill="1" applyBorder="1" applyAlignment="1">
      <alignment horizontal="left" vertical="center"/>
    </xf>
    <xf numFmtId="0" fontId="17" fillId="0" borderId="2" xfId="0" applyFont="1" applyFill="1" applyBorder="1"/>
    <xf numFmtId="0" fontId="17" fillId="0" borderId="3" xfId="0" applyFont="1" applyFill="1" applyBorder="1"/>
    <xf numFmtId="49" fontId="12" fillId="9" borderId="33" xfId="1" applyNumberFormat="1" applyFont="1" applyFill="1" applyBorder="1" applyAlignment="1">
      <alignment vertical="center"/>
    </xf>
    <xf numFmtId="49" fontId="12" fillId="9" borderId="34" xfId="1" applyNumberFormat="1" applyFont="1" applyFill="1" applyBorder="1" applyAlignment="1">
      <alignment vertical="center"/>
    </xf>
    <xf numFmtId="49" fontId="12" fillId="0" borderId="0" xfId="1" applyNumberFormat="1" applyFont="1" applyBorder="1" applyAlignment="1">
      <alignment horizontal="left" vertical="top"/>
    </xf>
    <xf numFmtId="49" fontId="12" fillId="9" borderId="0" xfId="1" applyNumberFormat="1" applyFont="1" applyFill="1" applyBorder="1" applyAlignment="1">
      <alignment vertical="center"/>
    </xf>
    <xf numFmtId="49" fontId="12" fillId="0" borderId="33" xfId="1" applyNumberFormat="1" applyFont="1" applyBorder="1" applyAlignment="1">
      <alignment horizontal="left" vertical="top"/>
    </xf>
    <xf numFmtId="49" fontId="12" fillId="0" borderId="34" xfId="1" applyNumberFormat="1" applyFont="1" applyBorder="1" applyAlignment="1">
      <alignment horizontal="left" vertical="top"/>
    </xf>
    <xf numFmtId="0" fontId="16" fillId="9" borderId="0" xfId="0" applyFont="1" applyFill="1" applyBorder="1" applyAlignment="1">
      <alignment horizontal="left" vertical="center"/>
    </xf>
    <xf numFmtId="49" fontId="33" fillId="9" borderId="0" xfId="2" applyNumberFormat="1" applyFont="1" applyFill="1" applyBorder="1" applyAlignment="1">
      <alignment vertical="top"/>
    </xf>
    <xf numFmtId="0" fontId="34" fillId="9" borderId="0" xfId="0" applyFont="1" applyFill="1" applyBorder="1" applyAlignment="1">
      <alignment horizontal="left" vertical="top"/>
    </xf>
    <xf numFmtId="0" fontId="34" fillId="9" borderId="0" xfId="0" applyFont="1" applyFill="1" applyBorder="1" applyAlignment="1">
      <alignment vertical="top"/>
    </xf>
    <xf numFmtId="0" fontId="33" fillId="9" borderId="0" xfId="0" applyFont="1" applyFill="1" applyBorder="1" applyAlignment="1">
      <alignment vertical="center"/>
    </xf>
    <xf numFmtId="0" fontId="34" fillId="9" borderId="0" xfId="0" applyFont="1" applyFill="1" applyBorder="1"/>
    <xf numFmtId="49" fontId="12" fillId="9" borderId="0" xfId="2" applyNumberFormat="1" applyFont="1" applyFill="1" applyBorder="1" applyAlignment="1">
      <alignment horizontal="left" vertical="top"/>
    </xf>
    <xf numFmtId="0" fontId="32" fillId="0" borderId="0" xfId="0" applyFont="1" applyFill="1" applyBorder="1"/>
    <xf numFmtId="0" fontId="36" fillId="0" borderId="0" xfId="0" applyFont="1" applyFill="1" applyBorder="1" applyAlignment="1">
      <alignment horizontal="left" vertical="center"/>
    </xf>
    <xf numFmtId="0" fontId="37" fillId="0" borderId="0" xfId="0" applyFont="1" applyFill="1" applyBorder="1"/>
    <xf numFmtId="0" fontId="35" fillId="0" borderId="0" xfId="0" applyFont="1" applyFill="1" applyBorder="1" applyAlignment="1">
      <alignment horizontal="left" vertical="center"/>
    </xf>
    <xf numFmtId="0" fontId="36" fillId="0" borderId="2" xfId="0" applyFont="1" applyFill="1" applyBorder="1" applyAlignment="1">
      <alignment horizontal="left" vertical="center"/>
    </xf>
    <xf numFmtId="0" fontId="35" fillId="0" borderId="2" xfId="0" applyFont="1" applyFill="1" applyBorder="1" applyAlignment="1">
      <alignment horizontal="center" vertical="center"/>
    </xf>
    <xf numFmtId="0" fontId="35" fillId="0" borderId="3" xfId="0" applyFont="1" applyFill="1" applyBorder="1" applyAlignment="1">
      <alignment horizontal="left" vertical="center"/>
    </xf>
    <xf numFmtId="0" fontId="35" fillId="9" borderId="2" xfId="0" applyFont="1" applyFill="1" applyBorder="1" applyAlignment="1">
      <alignment horizontal="left" vertical="center"/>
    </xf>
    <xf numFmtId="0" fontId="35" fillId="9" borderId="3" xfId="0" applyFont="1" applyFill="1" applyBorder="1" applyAlignment="1">
      <alignment horizontal="left" vertical="center"/>
    </xf>
    <xf numFmtId="0" fontId="36" fillId="0" borderId="3" xfId="0" applyFont="1" applyFill="1" applyBorder="1" applyAlignment="1">
      <alignment horizontal="left" vertical="center"/>
    </xf>
    <xf numFmtId="49" fontId="12" fillId="9" borderId="0" xfId="2" applyNumberFormat="1" applyFont="1" applyFill="1" applyBorder="1" applyAlignment="1">
      <alignment vertical="top"/>
    </xf>
    <xf numFmtId="49" fontId="12" fillId="9" borderId="0" xfId="1" applyNumberFormat="1" applyFont="1" applyFill="1" applyBorder="1" applyAlignment="1">
      <alignment vertical="top"/>
    </xf>
    <xf numFmtId="49" fontId="12" fillId="0" borderId="0" xfId="1" applyNumberFormat="1" applyFont="1" applyFill="1" applyBorder="1" applyAlignment="1">
      <alignment horizontal="left" vertical="top"/>
    </xf>
    <xf numFmtId="49" fontId="12" fillId="0" borderId="0" xfId="1" applyNumberFormat="1" applyFont="1" applyFill="1" applyBorder="1" applyAlignment="1">
      <alignment vertical="top"/>
    </xf>
    <xf numFmtId="0" fontId="37" fillId="9" borderId="33" xfId="0" applyFont="1" applyFill="1" applyBorder="1" applyAlignment="1">
      <alignment horizontal="left" vertical="top"/>
    </xf>
    <xf numFmtId="0" fontId="37" fillId="9" borderId="32" xfId="0" applyFont="1" applyFill="1" applyBorder="1" applyAlignment="1">
      <alignment horizontal="left" vertical="top"/>
    </xf>
    <xf numFmtId="179" fontId="15" fillId="0" borderId="0" xfId="1" applyNumberFormat="1" applyFont="1" applyFill="1" applyBorder="1" applyAlignment="1">
      <alignment vertical="top"/>
    </xf>
    <xf numFmtId="49" fontId="15" fillId="0" borderId="0" xfId="1" applyNumberFormat="1" applyFont="1" applyFill="1" applyBorder="1"/>
    <xf numFmtId="49" fontId="33" fillId="0" borderId="0" xfId="3" applyNumberFormat="1" applyFont="1" applyFill="1" applyBorder="1" applyAlignment="1">
      <alignment horizontal="left" vertical="top"/>
    </xf>
    <xf numFmtId="49" fontId="12" fillId="0" borderId="0" xfId="12" applyNumberFormat="1" applyFont="1" applyFill="1" applyBorder="1" applyAlignment="1">
      <alignment horizontal="left" vertical="top"/>
    </xf>
    <xf numFmtId="0" fontId="37" fillId="9" borderId="0" xfId="0" applyFont="1" applyFill="1" applyBorder="1" applyAlignment="1">
      <alignment horizontal="left" vertical="top"/>
    </xf>
    <xf numFmtId="49" fontId="33" fillId="0" borderId="0" xfId="2" applyNumberFormat="1" applyFont="1" applyFill="1" applyBorder="1" applyAlignment="1">
      <alignment horizontal="center" vertical="top"/>
    </xf>
    <xf numFmtId="0" fontId="34" fillId="0" borderId="0" xfId="0" applyFont="1" applyFill="1" applyBorder="1"/>
    <xf numFmtId="49" fontId="33" fillId="0" borderId="0" xfId="2" applyNumberFormat="1" applyFont="1" applyFill="1" applyBorder="1" applyAlignment="1">
      <alignment horizontal="left" vertical="top"/>
    </xf>
    <xf numFmtId="49" fontId="33" fillId="0" borderId="0" xfId="2" applyNumberFormat="1" applyFont="1" applyFill="1" applyBorder="1" applyAlignment="1">
      <alignment vertical="top"/>
    </xf>
    <xf numFmtId="0" fontId="34" fillId="0" borderId="0" xfId="0" applyFont="1" applyFill="1" applyBorder="1" applyAlignment="1">
      <alignment horizontal="left" vertical="top"/>
    </xf>
    <xf numFmtId="0" fontId="34" fillId="0" borderId="0" xfId="0" applyFont="1" applyFill="1" applyBorder="1" applyAlignment="1">
      <alignment vertical="top"/>
    </xf>
    <xf numFmtId="0" fontId="33" fillId="0" borderId="0" xfId="0" applyFont="1" applyFill="1" applyBorder="1" applyAlignment="1">
      <alignment vertical="center"/>
    </xf>
    <xf numFmtId="49" fontId="33" fillId="0" borderId="0" xfId="0" applyNumberFormat="1" applyFont="1" applyFill="1" applyBorder="1" applyAlignment="1">
      <alignment vertical="center"/>
    </xf>
    <xf numFmtId="0" fontId="16" fillId="0" borderId="0" xfId="0" applyFont="1" applyFill="1" applyBorder="1" applyAlignment="1">
      <alignment vertical="center"/>
    </xf>
    <xf numFmtId="49" fontId="21" fillId="9" borderId="32" xfId="2" applyNumberFormat="1" applyFont="1" applyFill="1" applyBorder="1" applyAlignment="1">
      <alignment horizontal="left" vertical="top"/>
    </xf>
    <xf numFmtId="49" fontId="21" fillId="9" borderId="32" xfId="3" applyNumberFormat="1" applyFont="1" applyFill="1" applyBorder="1" applyAlignment="1">
      <alignment horizontal="left" vertical="top"/>
    </xf>
    <xf numFmtId="0" fontId="38" fillId="9" borderId="32" xfId="0" applyFont="1" applyFill="1" applyBorder="1" applyAlignment="1">
      <alignment vertical="top"/>
    </xf>
    <xf numFmtId="0" fontId="39" fillId="9" borderId="0" xfId="2" applyFont="1" applyFill="1" applyBorder="1" applyAlignment="1"/>
    <xf numFmtId="49" fontId="12" fillId="0" borderId="32" xfId="2" applyNumberFormat="1" applyFont="1" applyFill="1" applyBorder="1" applyAlignment="1">
      <alignment vertical="top"/>
    </xf>
    <xf numFmtId="0" fontId="16" fillId="0" borderId="33" xfId="0" applyFont="1" applyFill="1" applyBorder="1" applyAlignment="1">
      <alignment horizontal="left" vertical="top"/>
    </xf>
    <xf numFmtId="0" fontId="16" fillId="0" borderId="34" xfId="0" applyFont="1" applyFill="1" applyBorder="1" applyAlignment="1">
      <alignment horizontal="left" vertical="top"/>
    </xf>
    <xf numFmtId="0" fontId="37" fillId="0" borderId="33" xfId="0" applyFont="1" applyFill="1" applyBorder="1" applyAlignment="1">
      <alignment horizontal="left" vertical="top"/>
    </xf>
    <xf numFmtId="49" fontId="12" fillId="0" borderId="32" xfId="1" applyNumberFormat="1" applyFont="1" applyFill="1" applyBorder="1" applyAlignment="1">
      <alignment vertical="top"/>
    </xf>
    <xf numFmtId="49" fontId="12" fillId="0" borderId="33" xfId="1" applyNumberFormat="1" applyFont="1" applyFill="1" applyBorder="1" applyAlignment="1">
      <alignment horizontal="left" vertical="top"/>
    </xf>
    <xf numFmtId="49" fontId="12" fillId="0" borderId="34" xfId="1" applyNumberFormat="1" applyFont="1" applyFill="1" applyBorder="1" applyAlignment="1">
      <alignment horizontal="left" vertical="top"/>
    </xf>
    <xf numFmtId="49" fontId="12" fillId="0" borderId="33" xfId="1" applyNumberFormat="1" applyFont="1" applyFill="1" applyBorder="1" applyAlignment="1">
      <alignment vertical="center"/>
    </xf>
    <xf numFmtId="49" fontId="12" fillId="0" borderId="34" xfId="1" applyNumberFormat="1" applyFont="1" applyFill="1" applyBorder="1" applyAlignment="1">
      <alignment vertical="center"/>
    </xf>
    <xf numFmtId="49" fontId="12" fillId="0" borderId="33" xfId="2" applyNumberFormat="1" applyFont="1" applyFill="1" applyBorder="1" applyAlignment="1">
      <alignment vertical="top"/>
    </xf>
    <xf numFmtId="49" fontId="12" fillId="0" borderId="32" xfId="2" applyNumberFormat="1" applyFont="1" applyFill="1" applyBorder="1" applyAlignment="1">
      <alignment horizontal="left" vertical="top"/>
    </xf>
    <xf numFmtId="49" fontId="12" fillId="0" borderId="33" xfId="2" applyNumberFormat="1" applyFont="1" applyFill="1" applyBorder="1" applyAlignment="1">
      <alignment horizontal="left" vertical="top"/>
    </xf>
    <xf numFmtId="49" fontId="12" fillId="0" borderId="34" xfId="2" applyNumberFormat="1" applyFont="1" applyFill="1" applyBorder="1" applyAlignment="1">
      <alignment horizontal="left" vertical="top"/>
    </xf>
    <xf numFmtId="49" fontId="40" fillId="9" borderId="32" xfId="2" applyNumberFormat="1" applyFont="1" applyFill="1" applyBorder="1" applyAlignment="1">
      <alignment vertical="top"/>
    </xf>
    <xf numFmtId="49" fontId="21" fillId="9" borderId="0" xfId="3" applyNumberFormat="1" applyFont="1" applyFill="1" applyBorder="1" applyAlignment="1">
      <alignment horizontal="left" vertical="top"/>
    </xf>
    <xf numFmtId="0" fontId="38" fillId="9" borderId="0" xfId="0" applyFont="1" applyFill="1" applyBorder="1" applyAlignment="1">
      <alignment vertical="top"/>
    </xf>
    <xf numFmtId="49" fontId="40" fillId="9" borderId="32" xfId="3" applyNumberFormat="1" applyFont="1" applyFill="1" applyBorder="1" applyAlignment="1">
      <alignment horizontal="left" vertical="top"/>
    </xf>
    <xf numFmtId="49" fontId="33" fillId="0" borderId="32" xfId="3" applyNumberFormat="1" applyFont="1" applyFill="1" applyBorder="1" applyAlignment="1">
      <alignment horizontal="left" vertical="top"/>
    </xf>
    <xf numFmtId="0" fontId="34" fillId="0" borderId="33" xfId="0" applyFont="1" applyFill="1" applyBorder="1"/>
    <xf numFmtId="0" fontId="34" fillId="0" borderId="34" xfId="0" applyFont="1" applyFill="1" applyBorder="1"/>
    <xf numFmtId="0" fontId="23" fillId="0" borderId="32" xfId="2" applyFont="1" applyFill="1" applyBorder="1" applyAlignment="1">
      <alignment horizontal="center" vertical="center"/>
    </xf>
    <xf numFmtId="0" fontId="23" fillId="0" borderId="33" xfId="2" applyFont="1" applyFill="1" applyBorder="1" applyAlignment="1">
      <alignment horizontal="center" vertical="center"/>
    </xf>
    <xf numFmtId="0" fontId="23" fillId="0" borderId="34" xfId="2" applyFont="1" applyFill="1" applyBorder="1" applyAlignment="1">
      <alignment horizontal="center" vertical="center"/>
    </xf>
    <xf numFmtId="0" fontId="23" fillId="0" borderId="32" xfId="2" applyFont="1" applyFill="1" applyBorder="1" applyAlignment="1">
      <alignment horizontal="left" vertical="center"/>
    </xf>
    <xf numFmtId="0" fontId="23" fillId="0" borderId="33" xfId="2" applyFont="1" applyFill="1" applyBorder="1" applyAlignment="1">
      <alignment horizontal="left" vertical="center"/>
    </xf>
    <xf numFmtId="0" fontId="23" fillId="0" borderId="34" xfId="2" applyFont="1" applyFill="1" applyBorder="1" applyAlignment="1">
      <alignment horizontal="left" vertical="center"/>
    </xf>
    <xf numFmtId="14" fontId="23" fillId="0" borderId="32" xfId="2" applyNumberFormat="1" applyFont="1" applyFill="1" applyBorder="1" applyAlignment="1">
      <alignment horizontal="center" vertical="center"/>
    </xf>
    <xf numFmtId="14" fontId="23" fillId="0" borderId="33" xfId="2" applyNumberFormat="1" applyFont="1" applyFill="1" applyBorder="1" applyAlignment="1">
      <alignment horizontal="center" vertical="center"/>
    </xf>
    <xf numFmtId="14" fontId="23" fillId="0" borderId="34" xfId="2" applyNumberFormat="1" applyFont="1" applyFill="1" applyBorder="1" applyAlignment="1">
      <alignment horizontal="center" vertical="center"/>
    </xf>
    <xf numFmtId="0" fontId="23" fillId="8" borderId="32" xfId="2" applyFont="1" applyFill="1" applyBorder="1" applyAlignment="1">
      <alignment horizontal="center" vertical="center"/>
    </xf>
    <xf numFmtId="0" fontId="23" fillId="8" borderId="33" xfId="2" applyFont="1" applyFill="1" applyBorder="1" applyAlignment="1">
      <alignment horizontal="center" vertical="center"/>
    </xf>
    <xf numFmtId="0" fontId="23" fillId="8" borderId="34" xfId="2" applyFont="1" applyFill="1" applyBorder="1" applyAlignment="1">
      <alignment horizontal="center" vertical="center"/>
    </xf>
    <xf numFmtId="49" fontId="22" fillId="8" borderId="49" xfId="2" applyNumberFormat="1" applyFont="1" applyFill="1" applyBorder="1" applyAlignment="1">
      <alignment horizontal="center" vertical="center"/>
    </xf>
    <xf numFmtId="31" fontId="21" fillId="11" borderId="54" xfId="2" applyNumberFormat="1" applyFont="1" applyFill="1" applyBorder="1" applyAlignment="1">
      <alignment horizontal="left" vertical="center"/>
    </xf>
    <xf numFmtId="0" fontId="21" fillId="11" borderId="54" xfId="2" applyFont="1" applyFill="1" applyBorder="1" applyAlignment="1">
      <alignment horizontal="left" vertical="center"/>
    </xf>
    <xf numFmtId="0" fontId="21" fillId="11" borderId="55" xfId="2" applyFont="1" applyFill="1" applyBorder="1" applyAlignment="1">
      <alignment horizontal="left" vertical="center"/>
    </xf>
    <xf numFmtId="49" fontId="22" fillId="8" borderId="56" xfId="2" applyNumberFormat="1" applyFont="1" applyFill="1" applyBorder="1" applyAlignment="1">
      <alignment horizontal="center" vertical="center"/>
    </xf>
    <xf numFmtId="49" fontId="22" fillId="8" borderId="57" xfId="2" applyNumberFormat="1" applyFont="1" applyFill="1" applyBorder="1" applyAlignment="1">
      <alignment horizontal="center" vertical="center"/>
    </xf>
    <xf numFmtId="0" fontId="21" fillId="11" borderId="58" xfId="2" applyNumberFormat="1" applyFont="1" applyFill="1" applyBorder="1" applyAlignment="1">
      <alignment horizontal="center" vertical="center"/>
    </xf>
    <xf numFmtId="0" fontId="21" fillId="11" borderId="59" xfId="2" applyNumberFormat="1" applyFont="1" applyFill="1" applyBorder="1" applyAlignment="1">
      <alignment horizontal="center" vertical="center"/>
    </xf>
    <xf numFmtId="0" fontId="21" fillId="11" borderId="60" xfId="2" applyNumberFormat="1" applyFont="1" applyFill="1" applyBorder="1" applyAlignment="1">
      <alignment horizontal="center" vertical="center"/>
    </xf>
    <xf numFmtId="49" fontId="21" fillId="0" borderId="61" xfId="2" applyNumberFormat="1" applyFont="1" applyFill="1" applyBorder="1" applyAlignment="1">
      <alignment vertical="center"/>
    </xf>
    <xf numFmtId="0" fontId="21" fillId="11" borderId="61" xfId="2" applyNumberFormat="1" applyFont="1" applyFill="1" applyBorder="1" applyAlignment="1">
      <alignment horizontal="left" vertical="center"/>
    </xf>
    <xf numFmtId="49" fontId="21" fillId="0" borderId="61" xfId="2" applyNumberFormat="1" applyFont="1" applyFill="1" applyBorder="1" applyAlignment="1">
      <alignment horizontal="left" vertical="center"/>
    </xf>
    <xf numFmtId="49" fontId="21" fillId="0" borderId="62" xfId="2" applyNumberFormat="1" applyFont="1" applyFill="1" applyBorder="1" applyAlignment="1">
      <alignment horizontal="left" vertical="center"/>
    </xf>
    <xf numFmtId="49" fontId="22" fillId="8" borderId="50" xfId="2" applyNumberFormat="1" applyFont="1" applyFill="1" applyBorder="1" applyAlignment="1">
      <alignment horizontal="center" vertical="center"/>
    </xf>
    <xf numFmtId="49" fontId="21" fillId="0" borderId="51" xfId="2" applyNumberFormat="1" applyFont="1" applyFill="1" applyBorder="1" applyAlignment="1">
      <alignment horizontal="center" vertical="center"/>
    </xf>
    <xf numFmtId="49" fontId="21" fillId="0" borderId="52" xfId="2" applyNumberFormat="1" applyFont="1" applyFill="1" applyBorder="1" applyAlignment="1">
      <alignment horizontal="center" vertical="center"/>
    </xf>
    <xf numFmtId="49" fontId="21" fillId="0" borderId="53" xfId="2" applyNumberFormat="1" applyFont="1" applyFill="1" applyBorder="1" applyAlignment="1">
      <alignment horizontal="center" vertical="center"/>
    </xf>
    <xf numFmtId="49" fontId="21" fillId="0" borderId="54" xfId="2" applyNumberFormat="1" applyFont="1" applyFill="1" applyBorder="1" applyAlignment="1">
      <alignment vertical="center"/>
    </xf>
    <xf numFmtId="49" fontId="21" fillId="0" borderId="54" xfId="2" applyNumberFormat="1" applyFont="1" applyFill="1" applyBorder="1" applyAlignment="1">
      <alignment horizontal="left" vertical="center"/>
    </xf>
    <xf numFmtId="49" fontId="12" fillId="8" borderId="39" xfId="2" applyNumberFormat="1" applyFont="1" applyFill="1" applyBorder="1" applyAlignment="1">
      <alignment horizontal="center" vertical="center"/>
    </xf>
    <xf numFmtId="31" fontId="12" fillId="9" borderId="39" xfId="2" applyNumberFormat="1" applyFont="1" applyFill="1" applyBorder="1" applyAlignment="1">
      <alignment horizontal="left" vertical="center"/>
    </xf>
    <xf numFmtId="0" fontId="12" fillId="9" borderId="39" xfId="2" applyFont="1" applyFill="1" applyBorder="1" applyAlignment="1">
      <alignment horizontal="left" vertical="center"/>
    </xf>
    <xf numFmtId="49" fontId="12" fillId="9" borderId="39" xfId="2" applyNumberFormat="1" applyFont="1" applyFill="1" applyBorder="1" applyAlignment="1">
      <alignment vertical="center"/>
    </xf>
    <xf numFmtId="49" fontId="12" fillId="9" borderId="39" xfId="2" applyNumberFormat="1" applyFont="1" applyFill="1" applyBorder="1" applyAlignment="1">
      <alignment horizontal="left" vertical="center"/>
    </xf>
    <xf numFmtId="49" fontId="12" fillId="8" borderId="40" xfId="2" applyNumberFormat="1" applyFont="1" applyFill="1" applyBorder="1" applyAlignment="1">
      <alignment horizontal="center" vertical="center"/>
    </xf>
    <xf numFmtId="49" fontId="12" fillId="8" borderId="41" xfId="2" applyNumberFormat="1" applyFont="1" applyFill="1" applyBorder="1" applyAlignment="1">
      <alignment horizontal="center" vertical="center"/>
    </xf>
    <xf numFmtId="49" fontId="12" fillId="8" borderId="42" xfId="2" applyNumberFormat="1" applyFont="1" applyFill="1" applyBorder="1" applyAlignment="1">
      <alignment horizontal="center" vertical="center"/>
    </xf>
    <xf numFmtId="49" fontId="12" fillId="8" borderId="43" xfId="2" applyNumberFormat="1" applyFont="1" applyFill="1" applyBorder="1" applyAlignment="1">
      <alignment horizontal="center" vertical="center"/>
    </xf>
    <xf numFmtId="49" fontId="12" fillId="8" borderId="44" xfId="2" applyNumberFormat="1" applyFont="1" applyFill="1" applyBorder="1" applyAlignment="1">
      <alignment horizontal="center" vertical="center"/>
    </xf>
    <xf numFmtId="49" fontId="12" fillId="8" borderId="45" xfId="2" applyNumberFormat="1" applyFont="1" applyFill="1" applyBorder="1" applyAlignment="1">
      <alignment horizontal="center" vertical="center"/>
    </xf>
    <xf numFmtId="0" fontId="16" fillId="8" borderId="32" xfId="0" applyFont="1" applyFill="1" applyBorder="1" applyAlignment="1">
      <alignment horizontal="center" vertical="top"/>
    </xf>
    <xf numFmtId="0" fontId="16" fillId="8" borderId="33" xfId="0" applyFont="1" applyFill="1" applyBorder="1" applyAlignment="1">
      <alignment horizontal="center" vertical="top"/>
    </xf>
    <xf numFmtId="0" fontId="16" fillId="8" borderId="34" xfId="0" applyFont="1" applyFill="1" applyBorder="1" applyAlignment="1">
      <alignment horizontal="center" vertical="top"/>
    </xf>
    <xf numFmtId="0" fontId="12" fillId="8" borderId="32" xfId="2" applyFont="1" applyFill="1" applyBorder="1" applyAlignment="1">
      <alignment horizontal="center"/>
    </xf>
    <xf numFmtId="0" fontId="12" fillId="8" borderId="33" xfId="2" applyFont="1" applyFill="1" applyBorder="1" applyAlignment="1">
      <alignment horizontal="center"/>
    </xf>
    <xf numFmtId="0" fontId="12" fillId="8" borderId="34" xfId="2" applyFont="1" applyFill="1" applyBorder="1" applyAlignment="1">
      <alignment horizontal="center"/>
    </xf>
    <xf numFmtId="0" fontId="16" fillId="9" borderId="32"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4" xfId="0" applyFont="1" applyFill="1" applyBorder="1" applyAlignment="1">
      <alignment horizontal="center" vertical="center"/>
    </xf>
    <xf numFmtId="0" fontId="12" fillId="9" borderId="32" xfId="2" applyFont="1" applyFill="1" applyBorder="1" applyAlignment="1">
      <alignment horizontal="left"/>
    </xf>
    <xf numFmtId="0" fontId="12" fillId="9" borderId="33" xfId="2" applyFont="1" applyFill="1" applyBorder="1" applyAlignment="1">
      <alignment horizontal="left"/>
    </xf>
    <xf numFmtId="0" fontId="12" fillId="9" borderId="34" xfId="2" applyFont="1" applyFill="1" applyBorder="1" applyAlignment="1">
      <alignment horizontal="left"/>
    </xf>
    <xf numFmtId="49" fontId="12" fillId="2" borderId="72" xfId="2" applyNumberFormat="1" applyFont="1" applyFill="1" applyBorder="1" applyAlignment="1">
      <alignment horizontal="left" vertical="top"/>
    </xf>
    <xf numFmtId="49" fontId="12" fillId="2" borderId="74" xfId="2" applyNumberFormat="1" applyFont="1" applyFill="1" applyBorder="1" applyAlignment="1">
      <alignment horizontal="left" vertical="top"/>
    </xf>
    <xf numFmtId="49" fontId="12" fillId="2" borderId="73" xfId="2" applyNumberFormat="1" applyFont="1" applyFill="1" applyBorder="1" applyAlignment="1">
      <alignment horizontal="left" vertical="top"/>
    </xf>
    <xf numFmtId="49" fontId="15" fillId="8" borderId="0" xfId="1" applyNumberFormat="1" applyFont="1" applyFill="1" applyBorder="1" applyAlignment="1">
      <alignment horizontal="left" vertical="center"/>
    </xf>
    <xf numFmtId="49" fontId="15" fillId="0" borderId="0" xfId="1" applyNumberFormat="1" applyFont="1" applyFill="1" applyBorder="1" applyAlignment="1">
      <alignment horizontal="left" vertical="center"/>
    </xf>
    <xf numFmtId="0" fontId="4" fillId="9" borderId="32" xfId="2" applyFill="1" applyBorder="1" applyAlignment="1">
      <alignment horizontal="left" vertical="center" wrapText="1"/>
    </xf>
    <xf numFmtId="0" fontId="4" fillId="9" borderId="33" xfId="2" applyFill="1" applyBorder="1" applyAlignment="1">
      <alignment horizontal="left" vertical="center" wrapText="1"/>
    </xf>
    <xf numFmtId="0" fontId="4" fillId="9" borderId="34" xfId="2" applyFill="1" applyBorder="1" applyAlignment="1">
      <alignment horizontal="left" vertical="center" wrapText="1"/>
    </xf>
    <xf numFmtId="0" fontId="18" fillId="0" borderId="23" xfId="5" applyFont="1" applyFill="1" applyBorder="1" applyAlignment="1">
      <alignment vertical="top" wrapText="1"/>
    </xf>
    <xf numFmtId="0" fontId="18" fillId="0" borderId="19" xfId="5" applyFont="1" applyFill="1" applyBorder="1" applyAlignment="1">
      <alignment vertical="top" wrapText="1"/>
    </xf>
    <xf numFmtId="0" fontId="18" fillId="0" borderId="18" xfId="5" applyFont="1" applyFill="1" applyBorder="1" applyAlignment="1">
      <alignment vertical="top" wrapText="1"/>
    </xf>
    <xf numFmtId="14" fontId="18" fillId="0" borderId="23" xfId="5" applyNumberFormat="1" applyFont="1" applyBorder="1" applyAlignment="1">
      <alignment vertical="top" wrapText="1"/>
    </xf>
    <xf numFmtId="14" fontId="18" fillId="0" borderId="18" xfId="5" applyNumberFormat="1" applyFont="1" applyBorder="1" applyAlignment="1">
      <alignment vertical="top" wrapText="1"/>
    </xf>
    <xf numFmtId="180" fontId="18" fillId="0" borderId="23" xfId="5" applyNumberFormat="1" applyFont="1" applyBorder="1" applyAlignment="1">
      <alignment vertical="top" wrapText="1"/>
    </xf>
    <xf numFmtId="180" fontId="18" fillId="0" borderId="19" xfId="5" applyNumberFormat="1" applyFont="1" applyBorder="1" applyAlignment="1">
      <alignment vertical="top" wrapText="1"/>
    </xf>
    <xf numFmtId="0" fontId="18" fillId="0" borderId="13" xfId="5" applyFont="1" applyBorder="1" applyAlignment="1">
      <alignment vertical="top" wrapText="1"/>
    </xf>
    <xf numFmtId="0" fontId="18" fillId="0" borderId="16" xfId="5" applyFont="1" applyBorder="1" applyAlignment="1">
      <alignment vertical="top" wrapText="1"/>
    </xf>
    <xf numFmtId="0" fontId="18" fillId="0" borderId="13" xfId="5" applyFont="1" applyFill="1" applyBorder="1" applyAlignment="1">
      <alignment vertical="top" wrapText="1"/>
    </xf>
    <xf numFmtId="0" fontId="18" fillId="0" borderId="17" xfId="5" applyFont="1" applyFill="1" applyBorder="1" applyAlignment="1">
      <alignment vertical="top" wrapText="1"/>
    </xf>
    <xf numFmtId="0" fontId="18" fillId="0" borderId="16" xfId="5" applyFont="1" applyFill="1" applyBorder="1" applyAlignment="1">
      <alignment vertical="top" wrapText="1"/>
    </xf>
    <xf numFmtId="14" fontId="18" fillId="0" borderId="13" xfId="5" applyNumberFormat="1" applyFont="1" applyBorder="1" applyAlignment="1">
      <alignment vertical="top" wrapText="1"/>
    </xf>
    <xf numFmtId="14" fontId="18" fillId="0" borderId="17" xfId="5" applyNumberFormat="1" applyFont="1" applyBorder="1" applyAlignment="1">
      <alignment vertical="top" wrapText="1"/>
    </xf>
    <xf numFmtId="180" fontId="18" fillId="0" borderId="13" xfId="5" applyNumberFormat="1" applyFont="1" applyBorder="1" applyAlignment="1">
      <alignment vertical="top" wrapText="1"/>
    </xf>
    <xf numFmtId="180" fontId="18" fillId="0" borderId="16" xfId="5" applyNumberFormat="1" applyFont="1" applyBorder="1" applyAlignment="1">
      <alignment vertical="top" wrapText="1"/>
    </xf>
    <xf numFmtId="0" fontId="18" fillId="5" borderId="32" xfId="5" applyFont="1" applyFill="1" applyBorder="1" applyAlignment="1">
      <alignment horizontal="center" vertical="top" wrapText="1"/>
    </xf>
    <xf numFmtId="0" fontId="18" fillId="5" borderId="34" xfId="5" applyFont="1" applyFill="1" applyBorder="1" applyAlignment="1">
      <alignment horizontal="center" vertical="top" wrapText="1"/>
    </xf>
    <xf numFmtId="0" fontId="18" fillId="5" borderId="33" xfId="5" applyFont="1" applyFill="1" applyBorder="1" applyAlignment="1">
      <alignment horizontal="center" vertical="top" wrapText="1"/>
    </xf>
    <xf numFmtId="0" fontId="18" fillId="5" borderId="33" xfId="5" applyFont="1" applyFill="1" applyBorder="1" applyAlignment="1">
      <alignment horizontal="center" vertical="top"/>
    </xf>
    <xf numFmtId="0" fontId="18" fillId="5" borderId="34" xfId="5" applyFont="1" applyFill="1" applyBorder="1" applyAlignment="1">
      <alignment horizontal="center" vertical="top"/>
    </xf>
    <xf numFmtId="0" fontId="18" fillId="0" borderId="9" xfId="5" applyFont="1" applyBorder="1" applyAlignment="1">
      <alignment vertical="top" wrapText="1"/>
    </xf>
    <xf numFmtId="0" fontId="18" fillId="0" borderId="12" xfId="5" applyFont="1" applyBorder="1" applyAlignment="1">
      <alignment vertical="top" wrapText="1"/>
    </xf>
    <xf numFmtId="180" fontId="18" fillId="0" borderId="72" xfId="5" applyNumberFormat="1" applyFont="1" applyBorder="1" applyAlignment="1">
      <alignment vertical="top" wrapText="1"/>
    </xf>
    <xf numFmtId="180" fontId="18" fillId="0" borderId="73" xfId="5" applyNumberFormat="1" applyFont="1" applyBorder="1" applyAlignment="1">
      <alignment vertical="top" wrapText="1"/>
    </xf>
    <xf numFmtId="0" fontId="18" fillId="5" borderId="72" xfId="5" applyFont="1" applyFill="1" applyBorder="1" applyAlignment="1">
      <alignment horizontal="left" vertical="top" wrapText="1"/>
    </xf>
    <xf numFmtId="0" fontId="18" fillId="5" borderId="73" xfId="5" applyFont="1" applyFill="1" applyBorder="1" applyAlignment="1">
      <alignment horizontal="left" vertical="top" wrapText="1"/>
    </xf>
    <xf numFmtId="0" fontId="18" fillId="5" borderId="2" xfId="5" applyFont="1" applyFill="1" applyBorder="1" applyAlignment="1">
      <alignment horizontal="left" vertical="top" wrapText="1"/>
    </xf>
    <xf numFmtId="0" fontId="18" fillId="5" borderId="3" xfId="5" applyFont="1" applyFill="1" applyBorder="1" applyAlignment="1">
      <alignment horizontal="left" vertical="top" wrapText="1"/>
    </xf>
    <xf numFmtId="0" fontId="18" fillId="5" borderId="4" xfId="5" applyFont="1" applyFill="1" applyBorder="1" applyAlignment="1">
      <alignment horizontal="left" vertical="top" wrapText="1"/>
    </xf>
    <xf numFmtId="0" fontId="18" fillId="5" borderId="5" xfId="5" applyFont="1" applyFill="1" applyBorder="1" applyAlignment="1">
      <alignment horizontal="left" vertical="top" wrapText="1"/>
    </xf>
    <xf numFmtId="178" fontId="18" fillId="0" borderId="72" xfId="5" applyNumberFormat="1" applyFont="1" applyBorder="1" applyAlignment="1">
      <alignment horizontal="left" vertical="top" wrapText="1"/>
    </xf>
    <xf numFmtId="178" fontId="18" fillId="0" borderId="74" xfId="5" applyNumberFormat="1" applyFont="1" applyBorder="1" applyAlignment="1">
      <alignment horizontal="left" vertical="top" wrapText="1"/>
    </xf>
    <xf numFmtId="178" fontId="18" fillId="0" borderId="73" xfId="5" applyNumberFormat="1" applyFont="1" applyBorder="1" applyAlignment="1">
      <alignment horizontal="left" vertical="top" wrapText="1"/>
    </xf>
    <xf numFmtId="178" fontId="18" fillId="0" borderId="2" xfId="5" applyNumberFormat="1" applyFont="1" applyBorder="1" applyAlignment="1">
      <alignment horizontal="left" vertical="top" wrapText="1"/>
    </xf>
    <xf numFmtId="178" fontId="18" fillId="0" borderId="0" xfId="5" applyNumberFormat="1" applyFont="1" applyBorder="1" applyAlignment="1">
      <alignment horizontal="left" vertical="top" wrapText="1"/>
    </xf>
    <xf numFmtId="178" fontId="18" fillId="0" borderId="3" xfId="5" applyNumberFormat="1" applyFont="1" applyBorder="1" applyAlignment="1">
      <alignment horizontal="left" vertical="top" wrapText="1"/>
    </xf>
    <xf numFmtId="178" fontId="18" fillId="0" borderId="4" xfId="5" applyNumberFormat="1" applyFont="1" applyBorder="1" applyAlignment="1">
      <alignment horizontal="left" vertical="top" wrapText="1"/>
    </xf>
    <xf numFmtId="178" fontId="18" fillId="0" borderId="6" xfId="5" applyNumberFormat="1" applyFont="1" applyBorder="1" applyAlignment="1">
      <alignment horizontal="left" vertical="top" wrapText="1"/>
    </xf>
    <xf numFmtId="178" fontId="18" fillId="0" borderId="5" xfId="5" applyNumberFormat="1" applyFont="1" applyBorder="1" applyAlignment="1">
      <alignment horizontal="left" vertical="top" wrapText="1"/>
    </xf>
    <xf numFmtId="0" fontId="18" fillId="0" borderId="13" xfId="5" applyFont="1" applyBorder="1" applyAlignment="1">
      <alignment vertical="top"/>
    </xf>
    <xf numFmtId="0" fontId="18" fillId="0" borderId="17" xfId="5" applyFont="1" applyBorder="1" applyAlignment="1">
      <alignment vertical="top"/>
    </xf>
    <xf numFmtId="0" fontId="18" fillId="0" borderId="23" xfId="5" applyFont="1" applyBorder="1" applyAlignment="1">
      <alignment vertical="top"/>
    </xf>
    <xf numFmtId="0" fontId="18" fillId="0" borderId="18" xfId="5" applyFont="1" applyBorder="1" applyAlignment="1">
      <alignment vertical="top"/>
    </xf>
    <xf numFmtId="0" fontId="18" fillId="0" borderId="32" xfId="5" applyFont="1" applyBorder="1" applyAlignment="1">
      <alignment horizontal="center" vertical="top" wrapText="1"/>
    </xf>
    <xf numFmtId="0" fontId="18" fillId="0" borderId="34" xfId="5" applyFont="1" applyBorder="1" applyAlignment="1">
      <alignment horizontal="center" vertical="top" wrapText="1"/>
    </xf>
    <xf numFmtId="0" fontId="18" fillId="5" borderId="32" xfId="5" applyFont="1" applyFill="1" applyBorder="1" applyAlignment="1">
      <alignment vertical="top" wrapText="1"/>
    </xf>
    <xf numFmtId="0" fontId="18" fillId="5" borderId="34" xfId="5" applyFont="1" applyFill="1" applyBorder="1" applyAlignment="1">
      <alignment vertical="top" wrapText="1"/>
    </xf>
    <xf numFmtId="0" fontId="18" fillId="5" borderId="36" xfId="5" applyFont="1" applyFill="1" applyBorder="1" applyAlignment="1">
      <alignment vertical="top" wrapText="1"/>
    </xf>
    <xf numFmtId="0" fontId="18" fillId="5" borderId="27" xfId="5" applyFont="1" applyFill="1" applyBorder="1" applyAlignment="1">
      <alignment horizontal="center" vertical="center" textRotation="255" wrapText="1"/>
    </xf>
    <xf numFmtId="0" fontId="18" fillId="0" borderId="8" xfId="5" applyFont="1" applyBorder="1">
      <alignment vertical="top" wrapText="1"/>
    </xf>
    <xf numFmtId="0" fontId="18" fillId="0" borderId="22" xfId="5" applyFont="1" applyBorder="1">
      <alignment vertical="top" wrapText="1"/>
    </xf>
    <xf numFmtId="0" fontId="18" fillId="0" borderId="9" xfId="5" applyFont="1" applyBorder="1" applyAlignment="1">
      <alignment vertical="top"/>
    </xf>
    <xf numFmtId="0" fontId="18" fillId="0" borderId="11" xfId="5" applyFont="1" applyBorder="1" applyAlignment="1">
      <alignment vertical="top"/>
    </xf>
    <xf numFmtId="0" fontId="18" fillId="0" borderId="36" xfId="5" applyFont="1" applyBorder="1" applyAlignment="1">
      <alignment vertical="top" wrapText="1"/>
    </xf>
    <xf numFmtId="0" fontId="31" fillId="5" borderId="32" xfId="5" applyFont="1" applyFill="1" applyBorder="1" applyAlignment="1">
      <alignment horizontal="center" vertical="top" wrapText="1"/>
    </xf>
    <xf numFmtId="0" fontId="31" fillId="5" borderId="34" xfId="5" applyFont="1" applyFill="1" applyBorder="1" applyAlignment="1">
      <alignment horizontal="center" vertical="top" wrapText="1"/>
    </xf>
    <xf numFmtId="0" fontId="18" fillId="0" borderId="33" xfId="5" applyFont="1" applyBorder="1" applyAlignment="1">
      <alignment horizontal="center" vertical="top" wrapText="1"/>
    </xf>
    <xf numFmtId="0" fontId="18" fillId="4" borderId="36" xfId="5" applyFont="1" applyFill="1" applyBorder="1" applyAlignment="1">
      <alignment vertical="top" wrapText="1"/>
    </xf>
    <xf numFmtId="0" fontId="18" fillId="4" borderId="32" xfId="5" applyFont="1" applyFill="1" applyBorder="1" applyAlignment="1">
      <alignment vertical="top" wrapText="1"/>
    </xf>
    <xf numFmtId="0" fontId="18" fillId="4" borderId="34" xfId="5" applyFont="1" applyFill="1" applyBorder="1" applyAlignment="1">
      <alignment vertical="top" wrapText="1"/>
    </xf>
    <xf numFmtId="14" fontId="18" fillId="0" borderId="32" xfId="5" applyNumberFormat="1" applyFont="1" applyFill="1" applyBorder="1" applyAlignment="1">
      <alignment horizontal="left" vertical="top" wrapText="1"/>
    </xf>
    <xf numFmtId="14" fontId="18" fillId="0" borderId="33" xfId="5" applyNumberFormat="1" applyFont="1" applyFill="1" applyBorder="1" applyAlignment="1">
      <alignment horizontal="left" vertical="top" wrapText="1"/>
    </xf>
    <xf numFmtId="14" fontId="18" fillId="0" borderId="34" xfId="5" applyNumberFormat="1" applyFont="1" applyFill="1" applyBorder="1" applyAlignment="1">
      <alignment horizontal="left" vertical="top" wrapText="1"/>
    </xf>
    <xf numFmtId="0" fontId="14" fillId="0" borderId="35" xfId="5" applyFont="1" applyBorder="1" applyAlignment="1">
      <alignment horizontal="center" vertical="top" wrapText="1"/>
    </xf>
    <xf numFmtId="0" fontId="14" fillId="0" borderId="38" xfId="5" applyFont="1" applyBorder="1" applyAlignment="1">
      <alignment horizontal="center" vertical="top" wrapText="1"/>
    </xf>
    <xf numFmtId="0" fontId="14" fillId="0" borderId="4" xfId="5" applyFont="1" applyBorder="1" applyAlignment="1">
      <alignment horizontal="center" vertical="top" wrapText="1"/>
    </xf>
    <xf numFmtId="0" fontId="14" fillId="0" borderId="5" xfId="5" applyFont="1" applyBorder="1" applyAlignment="1">
      <alignment horizontal="center" vertical="top" wrapText="1"/>
    </xf>
    <xf numFmtId="0" fontId="18" fillId="0" borderId="23" xfId="5" applyFont="1" applyBorder="1" applyAlignment="1">
      <alignment vertical="top" wrapText="1"/>
    </xf>
    <xf numFmtId="0" fontId="18" fillId="0" borderId="19" xfId="5" applyFont="1" applyBorder="1" applyAlignment="1">
      <alignment vertical="top" wrapText="1"/>
    </xf>
    <xf numFmtId="0" fontId="14" fillId="0" borderId="72" xfId="5" applyFont="1" applyBorder="1" applyAlignment="1">
      <alignment horizontal="center" vertical="top" wrapText="1"/>
    </xf>
    <xf numFmtId="0" fontId="14" fillId="0" borderId="73" xfId="5" applyFont="1" applyBorder="1" applyAlignment="1">
      <alignment horizontal="center" vertical="top" wrapText="1"/>
    </xf>
    <xf numFmtId="0" fontId="17" fillId="9" borderId="3" xfId="0" applyFont="1" applyFill="1" applyBorder="1"/>
    <xf numFmtId="0" fontId="32" fillId="9" borderId="72" xfId="0" applyFont="1" applyFill="1" applyBorder="1"/>
    <xf numFmtId="0" fontId="17" fillId="9" borderId="74" xfId="0" applyFont="1" applyFill="1" applyBorder="1"/>
    <xf numFmtId="0" fontId="17" fillId="9" borderId="73" xfId="0" applyFont="1" applyFill="1" applyBorder="1"/>
    <xf numFmtId="0" fontId="32" fillId="0" borderId="72" xfId="0" applyFont="1" applyFill="1" applyBorder="1"/>
    <xf numFmtId="0" fontId="32" fillId="0" borderId="74" xfId="0" applyFont="1" applyFill="1" applyBorder="1"/>
    <xf numFmtId="0" fontId="32" fillId="0" borderId="73" xfId="0" applyFont="1" applyFill="1" applyBorder="1"/>
    <xf numFmtId="0" fontId="16" fillId="9" borderId="2" xfId="0" applyFont="1" applyFill="1" applyBorder="1"/>
    <xf numFmtId="0" fontId="15" fillId="9" borderId="2" xfId="2" applyFont="1" applyFill="1" applyBorder="1"/>
    <xf numFmtId="0" fontId="15" fillId="9" borderId="3" xfId="2" applyFont="1" applyFill="1" applyBorder="1"/>
    <xf numFmtId="0" fontId="15" fillId="9" borderId="2" xfId="2" applyFont="1" applyFill="1" applyBorder="1" applyAlignment="1"/>
    <xf numFmtId="0" fontId="15" fillId="9" borderId="4" xfId="2" applyFont="1" applyFill="1" applyBorder="1" applyAlignment="1"/>
    <xf numFmtId="0" fontId="15" fillId="9" borderId="6" xfId="2" applyFont="1" applyFill="1" applyBorder="1" applyAlignment="1"/>
    <xf numFmtId="0" fontId="15" fillId="9" borderId="6" xfId="2" applyFont="1" applyFill="1" applyBorder="1"/>
    <xf numFmtId="0" fontId="15" fillId="9" borderId="5" xfId="2" applyFont="1" applyFill="1" applyBorder="1"/>
    <xf numFmtId="0" fontId="32" fillId="0" borderId="3" xfId="0" applyFont="1" applyFill="1" applyBorder="1"/>
    <xf numFmtId="0" fontId="15" fillId="9" borderId="4" xfId="2" applyFont="1" applyFill="1" applyBorder="1"/>
    <xf numFmtId="0" fontId="15" fillId="9" borderId="8" xfId="2" applyFont="1" applyFill="1" applyBorder="1"/>
    <xf numFmtId="0" fontId="15" fillId="9" borderId="8" xfId="2" applyFont="1" applyFill="1" applyBorder="1" applyAlignment="1"/>
  </cellXfs>
  <cellStyles count="29">
    <cellStyle name="L1 見出し" xfId="4" xr:uid="{00000000-0005-0000-0000-000000000000}"/>
    <cellStyle name="ハイパーリンク 2" xfId="11" xr:uid="{00000000-0005-0000-0000-000001000000}"/>
    <cellStyle name="標準" xfId="0" builtinId="0"/>
    <cellStyle name="標準 10" xfId="2" xr:uid="{00000000-0005-0000-0000-000003000000}"/>
    <cellStyle name="標準 2" xfId="1" xr:uid="{00000000-0005-0000-0000-000004000000}"/>
    <cellStyle name="標準 2 2" xfId="5" xr:uid="{00000000-0005-0000-0000-000005000000}"/>
    <cellStyle name="標準 2 2 2" xfId="9" xr:uid="{00000000-0005-0000-0000-000006000000}"/>
    <cellStyle name="標準 3" xfId="3" xr:uid="{00000000-0005-0000-0000-000007000000}"/>
    <cellStyle name="標準 3 2" xfId="12" xr:uid="{00000000-0005-0000-0000-000008000000}"/>
    <cellStyle name="標準 4" xfId="6" xr:uid="{00000000-0005-0000-0000-000009000000}"/>
    <cellStyle name="標準 4 2" xfId="8" xr:uid="{00000000-0005-0000-0000-00000A000000}"/>
    <cellStyle name="標準 5" xfId="7" xr:uid="{00000000-0005-0000-0000-00000B000000}"/>
    <cellStyle name="標準 5 2" xfId="10" xr:uid="{00000000-0005-0000-0000-00000C000000}"/>
    <cellStyle name="標準 9" xfId="13" xr:uid="{E3A6E3F6-ACD5-422F-9678-88B21298A4E7}"/>
    <cellStyle name="표준 2" xfId="14" xr:uid="{00000000-0005-0000-0000-00003D000000}"/>
    <cellStyle name="표준 2 2" xfId="15" xr:uid="{00000000-0005-0000-0000-00003E000000}"/>
    <cellStyle name="표준 2 2 2" xfId="16" xr:uid="{00000000-0005-0000-0000-00003F000000}"/>
    <cellStyle name="표준 3" xfId="17" xr:uid="{00000000-0005-0000-0000-000040000000}"/>
    <cellStyle name="표준 3 2" xfId="18" xr:uid="{00000000-0005-0000-0000-000041000000}"/>
    <cellStyle name="표준 3 2 2" xfId="19" xr:uid="{00000000-0005-0000-0000-000042000000}"/>
    <cellStyle name="표준 3 3" xfId="20" xr:uid="{00000000-0005-0000-0000-000043000000}"/>
    <cellStyle name="표준 3 3 2" xfId="21" xr:uid="{00000000-0005-0000-0000-000044000000}"/>
    <cellStyle name="표준 3 3 2 2" xfId="22" xr:uid="{00000000-0005-0000-0000-000045000000}"/>
    <cellStyle name="표준 3 3 3" xfId="23" xr:uid="{00000000-0005-0000-0000-000046000000}"/>
    <cellStyle name="표준 3 4" xfId="24" xr:uid="{00000000-0005-0000-0000-000047000000}"/>
    <cellStyle name="표준 3 4 2" xfId="25" xr:uid="{00000000-0005-0000-0000-000048000000}"/>
    <cellStyle name="표준 3 5" xfId="26" xr:uid="{00000000-0005-0000-0000-000049000000}"/>
    <cellStyle name="표준 4" xfId="27" xr:uid="{00000000-0005-0000-0000-00004A000000}"/>
    <cellStyle name="표준 4 2" xfId="28" xr:uid="{00000000-0005-0000-0000-00004B000000}"/>
  </cellStyles>
  <dxfs count="0"/>
  <tableStyles count="0" defaultTableStyle="TableStyleMedium2" defaultPivotStyle="PivotStyleMedium9"/>
  <colors>
    <mruColors>
      <color rgb="FFCCFFFF"/>
      <color rgb="FFCDFDFF"/>
      <color rgb="FFDAEEF3"/>
      <color rgb="FF0000FF"/>
      <color rgb="FF0319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171450</xdr:colOff>
      <xdr:row>6</xdr:row>
      <xdr:rowOff>219074</xdr:rowOff>
    </xdr:from>
    <xdr:to>
      <xdr:col>29</xdr:col>
      <xdr:colOff>47625</xdr:colOff>
      <xdr:row>33</xdr:row>
      <xdr:rowOff>19050</xdr:rowOff>
    </xdr:to>
    <xdr:sp macro="" textlink="">
      <xdr:nvSpPr>
        <xdr:cNvPr id="83" name="正方形/長方形 82">
          <a:extLst>
            <a:ext uri="{FF2B5EF4-FFF2-40B4-BE49-F238E27FC236}">
              <a16:creationId xmlns:a16="http://schemas.microsoft.com/office/drawing/2014/main" id="{A1DE6045-CEA3-4732-B583-91E42191543A}"/>
            </a:ext>
          </a:extLst>
        </xdr:cNvPr>
        <xdr:cNvSpPr/>
      </xdr:nvSpPr>
      <xdr:spPr>
        <a:xfrm>
          <a:off x="590550" y="1666874"/>
          <a:ext cx="5276850" cy="6372226"/>
        </a:xfrm>
        <a:prstGeom prst="rect">
          <a:avLst/>
        </a:prstGeom>
        <a:noFill/>
        <a:ln w="19050">
          <a:solidFill>
            <a:srgbClr val="0000FF"/>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2000" b="1">
              <a:solidFill>
                <a:srgbClr val="0000FF"/>
              </a:solidFill>
            </a:rPr>
            <a:t>C1</a:t>
          </a:r>
          <a:endParaRPr kumimoji="1" lang="ja-JP" altLang="en-US" sz="2000" b="1">
            <a:solidFill>
              <a:srgbClr val="0000FF"/>
            </a:solidFill>
          </a:endParaRPr>
        </a:p>
      </xdr:txBody>
    </xdr:sp>
    <xdr:clientData/>
  </xdr:twoCellAnchor>
  <xdr:twoCellAnchor>
    <xdr:from>
      <xdr:col>3</xdr:col>
      <xdr:colOff>190500</xdr:colOff>
      <xdr:row>7</xdr:row>
      <xdr:rowOff>238124</xdr:rowOff>
    </xdr:from>
    <xdr:to>
      <xdr:col>14</xdr:col>
      <xdr:colOff>180975</xdr:colOff>
      <xdr:row>11</xdr:row>
      <xdr:rowOff>228599</xdr:rowOff>
    </xdr:to>
    <xdr:sp macro="" textlink="">
      <xdr:nvSpPr>
        <xdr:cNvPr id="6" name="四角形: 角を丸くする 5">
          <a:extLst>
            <a:ext uri="{FF2B5EF4-FFF2-40B4-BE49-F238E27FC236}">
              <a16:creationId xmlns:a16="http://schemas.microsoft.com/office/drawing/2014/main" id="{A6A016B2-B04B-477E-B5BB-6997214AC08A}"/>
            </a:ext>
          </a:extLst>
        </xdr:cNvPr>
        <xdr:cNvSpPr/>
      </xdr:nvSpPr>
      <xdr:spPr>
        <a:xfrm>
          <a:off x="809625" y="1924049"/>
          <a:ext cx="2190750" cy="942975"/>
        </a:xfrm>
        <a:prstGeom prst="roundRect">
          <a:avLst/>
        </a:prstGeom>
        <a:solidFill>
          <a:schemeClr val="bg1">
            <a:lumMod val="9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002060"/>
              </a:solidFill>
            </a:rPr>
            <a:t>薬剤</a:t>
          </a:r>
          <a:endParaRPr kumimoji="1" lang="en-US" altLang="ja-JP" sz="1100" b="1">
            <a:solidFill>
              <a:srgbClr val="002060"/>
            </a:solidFill>
          </a:endParaRPr>
        </a:p>
        <a:p>
          <a:pPr algn="ctr"/>
          <a:r>
            <a:rPr kumimoji="1" lang="ja-JP" altLang="en-US" sz="1100" b="1">
              <a:solidFill>
                <a:srgbClr val="002060"/>
              </a:solidFill>
            </a:rPr>
            <a:t>マスタ登録</a:t>
          </a:r>
        </a:p>
      </xdr:txBody>
    </xdr:sp>
    <xdr:clientData/>
  </xdr:twoCellAnchor>
  <xdr:twoCellAnchor>
    <xdr:from>
      <xdr:col>3</xdr:col>
      <xdr:colOff>152400</xdr:colOff>
      <xdr:row>7</xdr:row>
      <xdr:rowOff>209550</xdr:rowOff>
    </xdr:from>
    <xdr:to>
      <xdr:col>15</xdr:col>
      <xdr:colOff>28575</xdr:colOff>
      <xdr:row>12</xdr:row>
      <xdr:rowOff>28575</xdr:rowOff>
    </xdr:to>
    <xdr:sp macro="" textlink="">
      <xdr:nvSpPr>
        <xdr:cNvPr id="84" name="正方形/長方形 83">
          <a:extLst>
            <a:ext uri="{FF2B5EF4-FFF2-40B4-BE49-F238E27FC236}">
              <a16:creationId xmlns:a16="http://schemas.microsoft.com/office/drawing/2014/main" id="{B3E2B45E-A5A1-49A6-BDA2-5FD3085C018D}"/>
            </a:ext>
          </a:extLst>
        </xdr:cNvPr>
        <xdr:cNvSpPr/>
      </xdr:nvSpPr>
      <xdr:spPr>
        <a:xfrm>
          <a:off x="771525" y="1895475"/>
          <a:ext cx="2276475" cy="10096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en-US" altLang="ja-JP" sz="1200" b="1">
              <a:solidFill>
                <a:srgbClr val="C00000"/>
              </a:solidFill>
            </a:rPr>
            <a:t>C1.1</a:t>
          </a:r>
          <a:endParaRPr kumimoji="1" lang="ja-JP" altLang="en-US" sz="1200" b="1">
            <a:solidFill>
              <a:srgbClr val="C00000"/>
            </a:solidFill>
          </a:endParaRPr>
        </a:p>
      </xdr:txBody>
    </xdr:sp>
    <xdr:clientData/>
  </xdr:twoCellAnchor>
  <xdr:twoCellAnchor>
    <xdr:from>
      <xdr:col>17</xdr:col>
      <xdr:colOff>0</xdr:colOff>
      <xdr:row>7</xdr:row>
      <xdr:rowOff>238124</xdr:rowOff>
    </xdr:from>
    <xdr:to>
      <xdr:col>27</xdr:col>
      <xdr:colOff>190500</xdr:colOff>
      <xdr:row>11</xdr:row>
      <xdr:rowOff>228599</xdr:rowOff>
    </xdr:to>
    <xdr:sp macro="" textlink="">
      <xdr:nvSpPr>
        <xdr:cNvPr id="85" name="四角形: 角を丸くする 84">
          <a:extLst>
            <a:ext uri="{FF2B5EF4-FFF2-40B4-BE49-F238E27FC236}">
              <a16:creationId xmlns:a16="http://schemas.microsoft.com/office/drawing/2014/main" id="{E7B69E72-C071-43B4-A5FA-1531FF293E5E}"/>
            </a:ext>
          </a:extLst>
        </xdr:cNvPr>
        <xdr:cNvSpPr/>
      </xdr:nvSpPr>
      <xdr:spPr>
        <a:xfrm>
          <a:off x="3419475" y="1924049"/>
          <a:ext cx="2190750" cy="942975"/>
        </a:xfrm>
        <a:prstGeom prst="roundRect">
          <a:avLst/>
        </a:prstGeom>
        <a:solidFill>
          <a:schemeClr val="bg1">
            <a:lumMod val="9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002060"/>
              </a:solidFill>
            </a:rPr>
            <a:t>薬剤</a:t>
          </a:r>
          <a:endParaRPr kumimoji="1" lang="en-US" altLang="ja-JP" sz="1100" b="1">
            <a:solidFill>
              <a:srgbClr val="002060"/>
            </a:solidFill>
          </a:endParaRPr>
        </a:p>
        <a:p>
          <a:pPr algn="ctr"/>
          <a:r>
            <a:rPr kumimoji="1" lang="ja-JP" altLang="en-US" sz="1100" b="1">
              <a:solidFill>
                <a:srgbClr val="002060"/>
              </a:solidFill>
            </a:rPr>
            <a:t>オーダー項目登録</a:t>
          </a:r>
        </a:p>
      </xdr:txBody>
    </xdr:sp>
    <xdr:clientData/>
  </xdr:twoCellAnchor>
  <xdr:twoCellAnchor>
    <xdr:from>
      <xdr:col>17</xdr:col>
      <xdr:colOff>0</xdr:colOff>
      <xdr:row>13</xdr:row>
      <xdr:rowOff>9524</xdr:rowOff>
    </xdr:from>
    <xdr:to>
      <xdr:col>27</xdr:col>
      <xdr:colOff>190500</xdr:colOff>
      <xdr:row>16</xdr:row>
      <xdr:rowOff>238124</xdr:rowOff>
    </xdr:to>
    <xdr:sp macro="" textlink="">
      <xdr:nvSpPr>
        <xdr:cNvPr id="86" name="四角形: 角を丸くする 85">
          <a:extLst>
            <a:ext uri="{FF2B5EF4-FFF2-40B4-BE49-F238E27FC236}">
              <a16:creationId xmlns:a16="http://schemas.microsoft.com/office/drawing/2014/main" id="{2159E887-95B0-4AF4-B0AD-E51BEAEA20A1}"/>
            </a:ext>
          </a:extLst>
        </xdr:cNvPr>
        <xdr:cNvSpPr/>
      </xdr:nvSpPr>
      <xdr:spPr>
        <a:xfrm>
          <a:off x="3419475" y="3124199"/>
          <a:ext cx="2190750" cy="942975"/>
        </a:xfrm>
        <a:prstGeom prst="roundRect">
          <a:avLst/>
        </a:prstGeom>
        <a:solidFill>
          <a:schemeClr val="bg1">
            <a:lumMod val="9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002060"/>
              </a:solidFill>
            </a:rPr>
            <a:t>検査</a:t>
          </a:r>
          <a:endParaRPr kumimoji="1" lang="en-US" altLang="ja-JP" sz="1100" b="1">
            <a:solidFill>
              <a:srgbClr val="002060"/>
            </a:solidFill>
          </a:endParaRPr>
        </a:p>
        <a:p>
          <a:pPr algn="ctr"/>
          <a:r>
            <a:rPr kumimoji="1" lang="ja-JP" altLang="en-US" sz="1100" b="1">
              <a:solidFill>
                <a:srgbClr val="002060"/>
              </a:solidFill>
            </a:rPr>
            <a:t>オーダー項目登録</a:t>
          </a:r>
        </a:p>
      </xdr:txBody>
    </xdr:sp>
    <xdr:clientData/>
  </xdr:twoCellAnchor>
  <xdr:twoCellAnchor>
    <xdr:from>
      <xdr:col>4</xdr:col>
      <xdr:colOff>9525</xdr:colOff>
      <xdr:row>12</xdr:row>
      <xdr:rowOff>238124</xdr:rowOff>
    </xdr:from>
    <xdr:to>
      <xdr:col>15</xdr:col>
      <xdr:colOff>0</xdr:colOff>
      <xdr:row>16</xdr:row>
      <xdr:rowOff>228599</xdr:rowOff>
    </xdr:to>
    <xdr:sp macro="" textlink="">
      <xdr:nvSpPr>
        <xdr:cNvPr id="87" name="四角形: 角を丸くする 86">
          <a:extLst>
            <a:ext uri="{FF2B5EF4-FFF2-40B4-BE49-F238E27FC236}">
              <a16:creationId xmlns:a16="http://schemas.microsoft.com/office/drawing/2014/main" id="{1D62B46D-4942-4BD0-B674-51BE743E8196}"/>
            </a:ext>
          </a:extLst>
        </xdr:cNvPr>
        <xdr:cNvSpPr/>
      </xdr:nvSpPr>
      <xdr:spPr>
        <a:xfrm>
          <a:off x="828675" y="3114674"/>
          <a:ext cx="2190750" cy="942975"/>
        </a:xfrm>
        <a:prstGeom prst="roundRect">
          <a:avLst/>
        </a:prstGeom>
        <a:solidFill>
          <a:schemeClr val="bg1">
            <a:lumMod val="9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002060"/>
              </a:solidFill>
            </a:rPr>
            <a:t>検査</a:t>
          </a:r>
          <a:endParaRPr kumimoji="1" lang="en-US" altLang="ja-JP" sz="1100" b="1">
            <a:solidFill>
              <a:srgbClr val="002060"/>
            </a:solidFill>
          </a:endParaRPr>
        </a:p>
        <a:p>
          <a:pPr algn="ctr"/>
          <a:r>
            <a:rPr kumimoji="1" lang="ja-JP" altLang="en-US" sz="1100" b="1">
              <a:solidFill>
                <a:srgbClr val="002060"/>
              </a:solidFill>
            </a:rPr>
            <a:t>マスタ登録</a:t>
          </a:r>
        </a:p>
      </xdr:txBody>
    </xdr:sp>
    <xdr:clientData/>
  </xdr:twoCellAnchor>
  <xdr:twoCellAnchor>
    <xdr:from>
      <xdr:col>4</xdr:col>
      <xdr:colOff>9525</xdr:colOff>
      <xdr:row>18</xdr:row>
      <xdr:rowOff>9524</xdr:rowOff>
    </xdr:from>
    <xdr:to>
      <xdr:col>15</xdr:col>
      <xdr:colOff>0</xdr:colOff>
      <xdr:row>21</xdr:row>
      <xdr:rowOff>238124</xdr:rowOff>
    </xdr:to>
    <xdr:sp macro="" textlink="">
      <xdr:nvSpPr>
        <xdr:cNvPr id="88" name="四角形: 角を丸くする 87">
          <a:extLst>
            <a:ext uri="{FF2B5EF4-FFF2-40B4-BE49-F238E27FC236}">
              <a16:creationId xmlns:a16="http://schemas.microsoft.com/office/drawing/2014/main" id="{81A3B1A9-2D37-4CA6-B535-53215178C6E1}"/>
            </a:ext>
          </a:extLst>
        </xdr:cNvPr>
        <xdr:cNvSpPr/>
      </xdr:nvSpPr>
      <xdr:spPr>
        <a:xfrm>
          <a:off x="828675" y="4314824"/>
          <a:ext cx="2190750" cy="942975"/>
        </a:xfrm>
        <a:prstGeom prst="roundRect">
          <a:avLst/>
        </a:prstGeom>
        <a:solidFill>
          <a:schemeClr val="bg1">
            <a:lumMod val="9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002060"/>
              </a:solidFill>
            </a:rPr>
            <a:t>放射線</a:t>
          </a:r>
          <a:endParaRPr kumimoji="1" lang="en-US" altLang="ja-JP" sz="1100" b="1">
            <a:solidFill>
              <a:srgbClr val="002060"/>
            </a:solidFill>
          </a:endParaRPr>
        </a:p>
        <a:p>
          <a:pPr algn="ctr"/>
          <a:r>
            <a:rPr kumimoji="1" lang="ja-JP" altLang="en-US" sz="1100" b="1">
              <a:solidFill>
                <a:srgbClr val="002060"/>
              </a:solidFill>
            </a:rPr>
            <a:t>マスタ登録</a:t>
          </a:r>
        </a:p>
      </xdr:txBody>
    </xdr:sp>
    <xdr:clientData/>
  </xdr:twoCellAnchor>
  <xdr:twoCellAnchor>
    <xdr:from>
      <xdr:col>17</xdr:col>
      <xdr:colOff>0</xdr:colOff>
      <xdr:row>17</xdr:row>
      <xdr:rowOff>238124</xdr:rowOff>
    </xdr:from>
    <xdr:to>
      <xdr:col>27</xdr:col>
      <xdr:colOff>190500</xdr:colOff>
      <xdr:row>21</xdr:row>
      <xdr:rowOff>228599</xdr:rowOff>
    </xdr:to>
    <xdr:sp macro="" textlink="">
      <xdr:nvSpPr>
        <xdr:cNvPr id="89" name="四角形: 角を丸くする 88">
          <a:extLst>
            <a:ext uri="{FF2B5EF4-FFF2-40B4-BE49-F238E27FC236}">
              <a16:creationId xmlns:a16="http://schemas.microsoft.com/office/drawing/2014/main" id="{1ACB9EC4-24EF-410A-B1D0-9E850F8EFBF6}"/>
            </a:ext>
          </a:extLst>
        </xdr:cNvPr>
        <xdr:cNvSpPr/>
      </xdr:nvSpPr>
      <xdr:spPr>
        <a:xfrm>
          <a:off x="3419475" y="4305299"/>
          <a:ext cx="2190750" cy="942975"/>
        </a:xfrm>
        <a:prstGeom prst="roundRect">
          <a:avLst/>
        </a:prstGeom>
        <a:solidFill>
          <a:schemeClr val="bg1">
            <a:lumMod val="9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002060"/>
              </a:solidFill>
            </a:rPr>
            <a:t>放射線</a:t>
          </a:r>
          <a:endParaRPr kumimoji="1" lang="en-US" altLang="ja-JP" sz="1100" b="1">
            <a:solidFill>
              <a:srgbClr val="002060"/>
            </a:solidFill>
          </a:endParaRPr>
        </a:p>
        <a:p>
          <a:pPr algn="ctr"/>
          <a:r>
            <a:rPr kumimoji="1" lang="ja-JP" altLang="en-US" sz="1100" b="1">
              <a:solidFill>
                <a:srgbClr val="002060"/>
              </a:solidFill>
            </a:rPr>
            <a:t>オーダー項目登録</a:t>
          </a:r>
        </a:p>
      </xdr:txBody>
    </xdr:sp>
    <xdr:clientData/>
  </xdr:twoCellAnchor>
  <xdr:twoCellAnchor>
    <xdr:from>
      <xdr:col>4</xdr:col>
      <xdr:colOff>0</xdr:colOff>
      <xdr:row>23</xdr:row>
      <xdr:rowOff>9524</xdr:rowOff>
    </xdr:from>
    <xdr:to>
      <xdr:col>14</xdr:col>
      <xdr:colOff>190500</xdr:colOff>
      <xdr:row>26</xdr:row>
      <xdr:rowOff>238124</xdr:rowOff>
    </xdr:to>
    <xdr:sp macro="" textlink="">
      <xdr:nvSpPr>
        <xdr:cNvPr id="90" name="四角形: 角を丸くする 89">
          <a:extLst>
            <a:ext uri="{FF2B5EF4-FFF2-40B4-BE49-F238E27FC236}">
              <a16:creationId xmlns:a16="http://schemas.microsoft.com/office/drawing/2014/main" id="{FEF7E682-A422-47C4-A35C-7B3981C04A1B}"/>
            </a:ext>
          </a:extLst>
        </xdr:cNvPr>
        <xdr:cNvSpPr/>
      </xdr:nvSpPr>
      <xdr:spPr>
        <a:xfrm>
          <a:off x="819150" y="5505449"/>
          <a:ext cx="2190750" cy="942975"/>
        </a:xfrm>
        <a:prstGeom prst="roundRect">
          <a:avLst/>
        </a:prstGeom>
        <a:solidFill>
          <a:schemeClr val="bg1">
            <a:lumMod val="9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002060"/>
              </a:solidFill>
            </a:rPr>
            <a:t>その他</a:t>
          </a:r>
          <a:endParaRPr kumimoji="1" lang="en-US" altLang="ja-JP" sz="1100" b="1">
            <a:solidFill>
              <a:srgbClr val="002060"/>
            </a:solidFill>
          </a:endParaRPr>
        </a:p>
        <a:p>
          <a:pPr algn="ctr"/>
          <a:r>
            <a:rPr kumimoji="1" lang="ja-JP" altLang="en-US" sz="1100" b="1">
              <a:solidFill>
                <a:srgbClr val="002060"/>
              </a:solidFill>
            </a:rPr>
            <a:t>マスタ登録</a:t>
          </a:r>
        </a:p>
      </xdr:txBody>
    </xdr:sp>
    <xdr:clientData/>
  </xdr:twoCellAnchor>
  <xdr:twoCellAnchor>
    <xdr:from>
      <xdr:col>17</xdr:col>
      <xdr:colOff>0</xdr:colOff>
      <xdr:row>22</xdr:row>
      <xdr:rowOff>219074</xdr:rowOff>
    </xdr:from>
    <xdr:to>
      <xdr:col>27</xdr:col>
      <xdr:colOff>190500</xdr:colOff>
      <xdr:row>26</xdr:row>
      <xdr:rowOff>209549</xdr:rowOff>
    </xdr:to>
    <xdr:sp macro="" textlink="">
      <xdr:nvSpPr>
        <xdr:cNvPr id="91" name="四角形: 角を丸くする 90">
          <a:extLst>
            <a:ext uri="{FF2B5EF4-FFF2-40B4-BE49-F238E27FC236}">
              <a16:creationId xmlns:a16="http://schemas.microsoft.com/office/drawing/2014/main" id="{80462C45-DE15-4A11-9C79-E31F273A0127}"/>
            </a:ext>
          </a:extLst>
        </xdr:cNvPr>
        <xdr:cNvSpPr/>
      </xdr:nvSpPr>
      <xdr:spPr>
        <a:xfrm>
          <a:off x="3419475" y="5476874"/>
          <a:ext cx="2190750" cy="942975"/>
        </a:xfrm>
        <a:prstGeom prst="roundRect">
          <a:avLst/>
        </a:prstGeom>
        <a:solidFill>
          <a:schemeClr val="bg1">
            <a:lumMod val="9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002060"/>
              </a:solidFill>
            </a:rPr>
            <a:t>その他</a:t>
          </a:r>
          <a:endParaRPr kumimoji="1" lang="en-US" altLang="ja-JP" sz="1100" b="1">
            <a:solidFill>
              <a:srgbClr val="002060"/>
            </a:solidFill>
          </a:endParaRPr>
        </a:p>
        <a:p>
          <a:pPr algn="ctr"/>
          <a:r>
            <a:rPr kumimoji="1" lang="ja-JP" altLang="en-US" sz="1100" b="1">
              <a:solidFill>
                <a:srgbClr val="002060"/>
              </a:solidFill>
            </a:rPr>
            <a:t>オーダー項目登録</a:t>
          </a:r>
        </a:p>
      </xdr:txBody>
    </xdr:sp>
    <xdr:clientData/>
  </xdr:twoCellAnchor>
  <xdr:twoCellAnchor>
    <xdr:from>
      <xdr:col>16</xdr:col>
      <xdr:colOff>161925</xdr:colOff>
      <xdr:row>7</xdr:row>
      <xdr:rowOff>209550</xdr:rowOff>
    </xdr:from>
    <xdr:to>
      <xdr:col>28</xdr:col>
      <xdr:colOff>38100</xdr:colOff>
      <xdr:row>12</xdr:row>
      <xdr:rowOff>28575</xdr:rowOff>
    </xdr:to>
    <xdr:sp macro="" textlink="">
      <xdr:nvSpPr>
        <xdr:cNvPr id="92" name="正方形/長方形 91">
          <a:extLst>
            <a:ext uri="{FF2B5EF4-FFF2-40B4-BE49-F238E27FC236}">
              <a16:creationId xmlns:a16="http://schemas.microsoft.com/office/drawing/2014/main" id="{9D515186-02E4-4ED5-B54F-571DF654E192}"/>
            </a:ext>
          </a:extLst>
        </xdr:cNvPr>
        <xdr:cNvSpPr/>
      </xdr:nvSpPr>
      <xdr:spPr>
        <a:xfrm>
          <a:off x="3381375" y="1895475"/>
          <a:ext cx="2276475" cy="10096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en-US" altLang="ja-JP" sz="1200" b="1">
              <a:solidFill>
                <a:srgbClr val="C00000"/>
              </a:solidFill>
            </a:rPr>
            <a:t>C1.2</a:t>
          </a:r>
          <a:endParaRPr kumimoji="1" lang="ja-JP" altLang="en-US" sz="1200" b="1">
            <a:solidFill>
              <a:srgbClr val="C00000"/>
            </a:solidFill>
          </a:endParaRPr>
        </a:p>
      </xdr:txBody>
    </xdr:sp>
    <xdr:clientData/>
  </xdr:twoCellAnchor>
  <xdr:twoCellAnchor>
    <xdr:from>
      <xdr:col>3</xdr:col>
      <xdr:colOff>152400</xdr:colOff>
      <xdr:row>12</xdr:row>
      <xdr:rowOff>209550</xdr:rowOff>
    </xdr:from>
    <xdr:to>
      <xdr:col>15</xdr:col>
      <xdr:colOff>28575</xdr:colOff>
      <xdr:row>17</xdr:row>
      <xdr:rowOff>28575</xdr:rowOff>
    </xdr:to>
    <xdr:sp macro="" textlink="">
      <xdr:nvSpPr>
        <xdr:cNvPr id="93" name="正方形/長方形 92">
          <a:extLst>
            <a:ext uri="{FF2B5EF4-FFF2-40B4-BE49-F238E27FC236}">
              <a16:creationId xmlns:a16="http://schemas.microsoft.com/office/drawing/2014/main" id="{45D40032-64E1-4A26-BC30-0A5C8A59CE3A}"/>
            </a:ext>
          </a:extLst>
        </xdr:cNvPr>
        <xdr:cNvSpPr/>
      </xdr:nvSpPr>
      <xdr:spPr>
        <a:xfrm>
          <a:off x="771525" y="3086100"/>
          <a:ext cx="2276475" cy="10096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en-US" altLang="ja-JP" sz="1200" b="1">
              <a:solidFill>
                <a:srgbClr val="C00000"/>
              </a:solidFill>
            </a:rPr>
            <a:t>C1.3</a:t>
          </a:r>
          <a:endParaRPr kumimoji="1" lang="ja-JP" altLang="en-US" sz="1200" b="1">
            <a:solidFill>
              <a:srgbClr val="C00000"/>
            </a:solidFill>
          </a:endParaRPr>
        </a:p>
      </xdr:txBody>
    </xdr:sp>
    <xdr:clientData/>
  </xdr:twoCellAnchor>
  <xdr:twoCellAnchor>
    <xdr:from>
      <xdr:col>16</xdr:col>
      <xdr:colOff>161925</xdr:colOff>
      <xdr:row>12</xdr:row>
      <xdr:rowOff>228600</xdr:rowOff>
    </xdr:from>
    <xdr:to>
      <xdr:col>28</xdr:col>
      <xdr:colOff>38100</xdr:colOff>
      <xdr:row>17</xdr:row>
      <xdr:rowOff>47625</xdr:rowOff>
    </xdr:to>
    <xdr:sp macro="" textlink="">
      <xdr:nvSpPr>
        <xdr:cNvPr id="94" name="正方形/長方形 93">
          <a:extLst>
            <a:ext uri="{FF2B5EF4-FFF2-40B4-BE49-F238E27FC236}">
              <a16:creationId xmlns:a16="http://schemas.microsoft.com/office/drawing/2014/main" id="{00EBC9D7-0620-4766-912E-F96E0A9324ED}"/>
            </a:ext>
          </a:extLst>
        </xdr:cNvPr>
        <xdr:cNvSpPr/>
      </xdr:nvSpPr>
      <xdr:spPr>
        <a:xfrm>
          <a:off x="3381375" y="3105150"/>
          <a:ext cx="2276475" cy="10096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en-US" altLang="ja-JP" sz="1200" b="1">
              <a:solidFill>
                <a:srgbClr val="C00000"/>
              </a:solidFill>
            </a:rPr>
            <a:t>C1.4</a:t>
          </a:r>
          <a:endParaRPr kumimoji="1" lang="ja-JP" altLang="en-US" sz="1200" b="1">
            <a:solidFill>
              <a:srgbClr val="C00000"/>
            </a:solidFill>
          </a:endParaRPr>
        </a:p>
      </xdr:txBody>
    </xdr:sp>
    <xdr:clientData/>
  </xdr:twoCellAnchor>
  <xdr:twoCellAnchor>
    <xdr:from>
      <xdr:col>3</xdr:col>
      <xdr:colOff>152400</xdr:colOff>
      <xdr:row>17</xdr:row>
      <xdr:rowOff>219075</xdr:rowOff>
    </xdr:from>
    <xdr:to>
      <xdr:col>15</xdr:col>
      <xdr:colOff>28575</xdr:colOff>
      <xdr:row>22</xdr:row>
      <xdr:rowOff>38100</xdr:rowOff>
    </xdr:to>
    <xdr:sp macro="" textlink="">
      <xdr:nvSpPr>
        <xdr:cNvPr id="95" name="正方形/長方形 94">
          <a:extLst>
            <a:ext uri="{FF2B5EF4-FFF2-40B4-BE49-F238E27FC236}">
              <a16:creationId xmlns:a16="http://schemas.microsoft.com/office/drawing/2014/main" id="{123AE597-6371-403E-9EFF-9AF19C08BF86}"/>
            </a:ext>
          </a:extLst>
        </xdr:cNvPr>
        <xdr:cNvSpPr/>
      </xdr:nvSpPr>
      <xdr:spPr>
        <a:xfrm>
          <a:off x="771525" y="4286250"/>
          <a:ext cx="2276475" cy="10096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en-US" altLang="ja-JP" sz="1200" b="1">
              <a:solidFill>
                <a:srgbClr val="C00000"/>
              </a:solidFill>
            </a:rPr>
            <a:t>C1.5</a:t>
          </a:r>
          <a:endParaRPr kumimoji="1" lang="ja-JP" altLang="en-US" sz="1200" b="1">
            <a:solidFill>
              <a:srgbClr val="C00000"/>
            </a:solidFill>
          </a:endParaRPr>
        </a:p>
      </xdr:txBody>
    </xdr:sp>
    <xdr:clientData/>
  </xdr:twoCellAnchor>
  <xdr:twoCellAnchor>
    <xdr:from>
      <xdr:col>16</xdr:col>
      <xdr:colOff>161925</xdr:colOff>
      <xdr:row>17</xdr:row>
      <xdr:rowOff>209550</xdr:rowOff>
    </xdr:from>
    <xdr:to>
      <xdr:col>28</xdr:col>
      <xdr:colOff>38100</xdr:colOff>
      <xdr:row>22</xdr:row>
      <xdr:rowOff>28575</xdr:rowOff>
    </xdr:to>
    <xdr:sp macro="" textlink="">
      <xdr:nvSpPr>
        <xdr:cNvPr id="96" name="正方形/長方形 95">
          <a:extLst>
            <a:ext uri="{FF2B5EF4-FFF2-40B4-BE49-F238E27FC236}">
              <a16:creationId xmlns:a16="http://schemas.microsoft.com/office/drawing/2014/main" id="{43207180-6330-4635-98E1-9040ADC8118F}"/>
            </a:ext>
          </a:extLst>
        </xdr:cNvPr>
        <xdr:cNvSpPr/>
      </xdr:nvSpPr>
      <xdr:spPr>
        <a:xfrm>
          <a:off x="3381375" y="4276725"/>
          <a:ext cx="2276475" cy="10096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en-US" altLang="ja-JP" sz="1200" b="1">
              <a:solidFill>
                <a:srgbClr val="C00000"/>
              </a:solidFill>
            </a:rPr>
            <a:t>C1.6</a:t>
          </a:r>
          <a:endParaRPr kumimoji="1" lang="ja-JP" altLang="en-US" sz="1200" b="1">
            <a:solidFill>
              <a:srgbClr val="C00000"/>
            </a:solidFill>
          </a:endParaRPr>
        </a:p>
      </xdr:txBody>
    </xdr:sp>
    <xdr:clientData/>
  </xdr:twoCellAnchor>
  <xdr:twoCellAnchor>
    <xdr:from>
      <xdr:col>3</xdr:col>
      <xdr:colOff>152400</xdr:colOff>
      <xdr:row>22</xdr:row>
      <xdr:rowOff>219075</xdr:rowOff>
    </xdr:from>
    <xdr:to>
      <xdr:col>15</xdr:col>
      <xdr:colOff>28575</xdr:colOff>
      <xdr:row>27</xdr:row>
      <xdr:rowOff>38100</xdr:rowOff>
    </xdr:to>
    <xdr:sp macro="" textlink="">
      <xdr:nvSpPr>
        <xdr:cNvPr id="97" name="正方形/長方形 96">
          <a:extLst>
            <a:ext uri="{FF2B5EF4-FFF2-40B4-BE49-F238E27FC236}">
              <a16:creationId xmlns:a16="http://schemas.microsoft.com/office/drawing/2014/main" id="{567347C5-9699-44B8-BF15-9A1D1E11FE33}"/>
            </a:ext>
          </a:extLst>
        </xdr:cNvPr>
        <xdr:cNvSpPr/>
      </xdr:nvSpPr>
      <xdr:spPr>
        <a:xfrm>
          <a:off x="771525" y="5476875"/>
          <a:ext cx="2276475" cy="10096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en-US" altLang="ja-JP" sz="1200" b="1">
              <a:solidFill>
                <a:srgbClr val="C00000"/>
              </a:solidFill>
            </a:rPr>
            <a:t>C1.7</a:t>
          </a:r>
          <a:endParaRPr kumimoji="1" lang="ja-JP" altLang="en-US" sz="1200" b="1">
            <a:solidFill>
              <a:srgbClr val="C00000"/>
            </a:solidFill>
          </a:endParaRPr>
        </a:p>
      </xdr:txBody>
    </xdr:sp>
    <xdr:clientData/>
  </xdr:twoCellAnchor>
  <xdr:twoCellAnchor>
    <xdr:from>
      <xdr:col>16</xdr:col>
      <xdr:colOff>161925</xdr:colOff>
      <xdr:row>22</xdr:row>
      <xdr:rowOff>190500</xdr:rowOff>
    </xdr:from>
    <xdr:to>
      <xdr:col>28</xdr:col>
      <xdr:colOff>38100</xdr:colOff>
      <xdr:row>27</xdr:row>
      <xdr:rowOff>9525</xdr:rowOff>
    </xdr:to>
    <xdr:sp macro="" textlink="">
      <xdr:nvSpPr>
        <xdr:cNvPr id="98" name="正方形/長方形 97">
          <a:extLst>
            <a:ext uri="{FF2B5EF4-FFF2-40B4-BE49-F238E27FC236}">
              <a16:creationId xmlns:a16="http://schemas.microsoft.com/office/drawing/2014/main" id="{D28FE11A-DA89-4E68-B5A1-47137FD1992B}"/>
            </a:ext>
          </a:extLst>
        </xdr:cNvPr>
        <xdr:cNvSpPr/>
      </xdr:nvSpPr>
      <xdr:spPr>
        <a:xfrm>
          <a:off x="3381375" y="5448300"/>
          <a:ext cx="2276475" cy="10096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en-US" altLang="ja-JP" sz="1200" b="1">
              <a:solidFill>
                <a:srgbClr val="C00000"/>
              </a:solidFill>
            </a:rPr>
            <a:t>C1.8</a:t>
          </a:r>
          <a:endParaRPr kumimoji="1" lang="ja-JP" altLang="en-US" sz="1200" b="1">
            <a:solidFill>
              <a:srgbClr val="C00000"/>
            </a:solidFill>
          </a:endParaRPr>
        </a:p>
      </xdr:txBody>
    </xdr:sp>
    <xdr:clientData/>
  </xdr:twoCellAnchor>
  <xdr:twoCellAnchor>
    <xdr:from>
      <xdr:col>4</xdr:col>
      <xdr:colOff>0</xdr:colOff>
      <xdr:row>28</xdr:row>
      <xdr:rowOff>47624</xdr:rowOff>
    </xdr:from>
    <xdr:to>
      <xdr:col>14</xdr:col>
      <xdr:colOff>190500</xdr:colOff>
      <xdr:row>31</xdr:row>
      <xdr:rowOff>228599</xdr:rowOff>
    </xdr:to>
    <xdr:sp macro="" textlink="">
      <xdr:nvSpPr>
        <xdr:cNvPr id="19" name="四角形: 角を丸くする 18">
          <a:extLst>
            <a:ext uri="{FF2B5EF4-FFF2-40B4-BE49-F238E27FC236}">
              <a16:creationId xmlns:a16="http://schemas.microsoft.com/office/drawing/2014/main" id="{BAF21EAC-2E3F-474C-9B2B-E6719D85422D}"/>
            </a:ext>
          </a:extLst>
        </xdr:cNvPr>
        <xdr:cNvSpPr/>
      </xdr:nvSpPr>
      <xdr:spPr>
        <a:xfrm>
          <a:off x="819150" y="6734174"/>
          <a:ext cx="2190750" cy="942975"/>
        </a:xfrm>
        <a:prstGeom prst="roundRect">
          <a:avLst/>
        </a:prstGeom>
        <a:solidFill>
          <a:schemeClr val="bg1">
            <a:lumMod val="9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002060"/>
              </a:solidFill>
            </a:rPr>
            <a:t>点数</a:t>
          </a:r>
          <a:endParaRPr kumimoji="1" lang="en-US" altLang="ja-JP" sz="1100" b="1">
            <a:solidFill>
              <a:srgbClr val="002060"/>
            </a:solidFill>
          </a:endParaRPr>
        </a:p>
        <a:p>
          <a:pPr algn="ctr"/>
          <a:r>
            <a:rPr kumimoji="1" lang="ja-JP" altLang="en-US" sz="1100" b="1">
              <a:solidFill>
                <a:srgbClr val="002060"/>
              </a:solidFill>
            </a:rPr>
            <a:t>マスタ登録</a:t>
          </a:r>
        </a:p>
      </xdr:txBody>
    </xdr:sp>
    <xdr:clientData/>
  </xdr:twoCellAnchor>
  <xdr:twoCellAnchor>
    <xdr:from>
      <xdr:col>3</xdr:col>
      <xdr:colOff>152400</xdr:colOff>
      <xdr:row>28</xdr:row>
      <xdr:rowOff>19050</xdr:rowOff>
    </xdr:from>
    <xdr:to>
      <xdr:col>15</xdr:col>
      <xdr:colOff>28575</xdr:colOff>
      <xdr:row>31</xdr:row>
      <xdr:rowOff>266700</xdr:rowOff>
    </xdr:to>
    <xdr:sp macro="" textlink="">
      <xdr:nvSpPr>
        <xdr:cNvPr id="20" name="正方形/長方形 19">
          <a:extLst>
            <a:ext uri="{FF2B5EF4-FFF2-40B4-BE49-F238E27FC236}">
              <a16:creationId xmlns:a16="http://schemas.microsoft.com/office/drawing/2014/main" id="{00274DF3-34F0-4A24-B14B-9B8BFED7EF90}"/>
            </a:ext>
          </a:extLst>
        </xdr:cNvPr>
        <xdr:cNvSpPr/>
      </xdr:nvSpPr>
      <xdr:spPr>
        <a:xfrm>
          <a:off x="771525" y="6705600"/>
          <a:ext cx="2276475" cy="10096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kumimoji="1" lang="en-US" altLang="ja-JP" sz="1200" b="1">
              <a:solidFill>
                <a:srgbClr val="C00000"/>
              </a:solidFill>
            </a:rPr>
            <a:t>C1.9</a:t>
          </a:r>
          <a:endParaRPr kumimoji="1" lang="ja-JP" altLang="en-US" sz="1200" b="1">
            <a:solidFill>
              <a:srgbClr val="C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67406</xdr:colOff>
      <xdr:row>9</xdr:row>
      <xdr:rowOff>95250</xdr:rowOff>
    </xdr:from>
    <xdr:to>
      <xdr:col>15</xdr:col>
      <xdr:colOff>114470</xdr:colOff>
      <xdr:row>10</xdr:row>
      <xdr:rowOff>76200</xdr:rowOff>
    </xdr:to>
    <xdr:sp macro="" textlink="">
      <xdr:nvSpPr>
        <xdr:cNvPr id="93" name="フローチャート: 端子 92">
          <a:extLst>
            <a:ext uri="{FF2B5EF4-FFF2-40B4-BE49-F238E27FC236}">
              <a16:creationId xmlns:a16="http://schemas.microsoft.com/office/drawing/2014/main" id="{F0639FC8-1440-4649-9627-7237B6D96B0F}"/>
            </a:ext>
          </a:extLst>
        </xdr:cNvPr>
        <xdr:cNvSpPr/>
      </xdr:nvSpPr>
      <xdr:spPr bwMode="auto">
        <a:xfrm>
          <a:off x="1867631" y="20459700"/>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開始</a:t>
          </a:r>
        </a:p>
      </xdr:txBody>
    </xdr:sp>
    <xdr:clientData/>
  </xdr:twoCellAnchor>
  <xdr:twoCellAnchor>
    <xdr:from>
      <xdr:col>12</xdr:col>
      <xdr:colOff>94385</xdr:colOff>
      <xdr:row>13</xdr:row>
      <xdr:rowOff>170891</xdr:rowOff>
    </xdr:from>
    <xdr:to>
      <xdr:col>12</xdr:col>
      <xdr:colOff>95250</xdr:colOff>
      <xdr:row>19</xdr:row>
      <xdr:rowOff>133350</xdr:rowOff>
    </xdr:to>
    <xdr:cxnSp macro="">
      <xdr:nvCxnSpPr>
        <xdr:cNvPr id="95" name="直線矢印コネクタ 94">
          <a:extLst>
            <a:ext uri="{FF2B5EF4-FFF2-40B4-BE49-F238E27FC236}">
              <a16:creationId xmlns:a16="http://schemas.microsoft.com/office/drawing/2014/main" id="{81B88C25-AE86-4275-904D-0CD8EBFE3848}"/>
            </a:ext>
          </a:extLst>
        </xdr:cNvPr>
        <xdr:cNvCxnSpPr>
          <a:cxnSpLocks/>
          <a:stCxn id="96" idx="2"/>
          <a:endCxn id="113" idx="0"/>
        </xdr:cNvCxnSpPr>
      </xdr:nvCxnSpPr>
      <xdr:spPr>
        <a:xfrm>
          <a:off x="2494685" y="21487841"/>
          <a:ext cx="865" cy="139120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11</xdr:row>
      <xdr:rowOff>199465</xdr:rowOff>
    </xdr:from>
    <xdr:to>
      <xdr:col>16</xdr:col>
      <xdr:colOff>122094</xdr:colOff>
      <xdr:row>13</xdr:row>
      <xdr:rowOff>170891</xdr:rowOff>
    </xdr:to>
    <xdr:sp macro="" textlink="">
      <xdr:nvSpPr>
        <xdr:cNvPr id="96" name="フローチャート: 処理 95">
          <a:extLst>
            <a:ext uri="{FF2B5EF4-FFF2-40B4-BE49-F238E27FC236}">
              <a16:creationId xmlns:a16="http://schemas.microsoft.com/office/drawing/2014/main" id="{8BE1FB32-38B1-43F8-9FEB-F6CF9A4BB8EE}"/>
            </a:ext>
          </a:extLst>
        </xdr:cNvPr>
        <xdr:cNvSpPr/>
      </xdr:nvSpPr>
      <xdr:spPr>
        <a:xfrm>
          <a:off x="1666875" y="21040165"/>
          <a:ext cx="1655619" cy="447676"/>
        </a:xfrm>
        <a:prstGeom prst="flowChartProcess">
          <a:avLst/>
        </a:prstGeom>
        <a:solidFill>
          <a:srgbClr val="92D05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薬剤マスタ登録処理</a:t>
          </a:r>
        </a:p>
      </xdr:txBody>
    </xdr:sp>
    <xdr:clientData/>
  </xdr:twoCellAnchor>
  <xdr:twoCellAnchor>
    <xdr:from>
      <xdr:col>9</xdr:col>
      <xdr:colOff>68917</xdr:colOff>
      <xdr:row>26</xdr:row>
      <xdr:rowOff>9525</xdr:rowOff>
    </xdr:from>
    <xdr:to>
      <xdr:col>15</xdr:col>
      <xdr:colOff>115981</xdr:colOff>
      <xdr:row>26</xdr:row>
      <xdr:rowOff>228600</xdr:rowOff>
    </xdr:to>
    <xdr:sp macro="" textlink="">
      <xdr:nvSpPr>
        <xdr:cNvPr id="97" name="フローチャート: 端子 96">
          <a:extLst>
            <a:ext uri="{FF2B5EF4-FFF2-40B4-BE49-F238E27FC236}">
              <a16:creationId xmlns:a16="http://schemas.microsoft.com/office/drawing/2014/main" id="{1B5512BE-EAEC-4801-A478-201B24062857}"/>
            </a:ext>
          </a:extLst>
        </xdr:cNvPr>
        <xdr:cNvSpPr/>
      </xdr:nvSpPr>
      <xdr:spPr bwMode="auto">
        <a:xfrm>
          <a:off x="1869142" y="24422100"/>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終了</a:t>
          </a:r>
        </a:p>
      </xdr:txBody>
    </xdr:sp>
    <xdr:clientData/>
  </xdr:twoCellAnchor>
  <xdr:twoCellAnchor>
    <xdr:from>
      <xdr:col>12</xdr:col>
      <xdr:colOff>92449</xdr:colOff>
      <xdr:row>22</xdr:row>
      <xdr:rowOff>123825</xdr:rowOff>
    </xdr:from>
    <xdr:to>
      <xdr:col>12</xdr:col>
      <xdr:colOff>95250</xdr:colOff>
      <xdr:row>26</xdr:row>
      <xdr:rowOff>9525</xdr:rowOff>
    </xdr:to>
    <xdr:cxnSp macro="">
      <xdr:nvCxnSpPr>
        <xdr:cNvPr id="99" name="直線矢印コネクタ 98">
          <a:extLst>
            <a:ext uri="{FF2B5EF4-FFF2-40B4-BE49-F238E27FC236}">
              <a16:creationId xmlns:a16="http://schemas.microsoft.com/office/drawing/2014/main" id="{316F4E92-452A-4CC2-B074-F9C4E5A0BCA1}"/>
            </a:ext>
          </a:extLst>
        </xdr:cNvPr>
        <xdr:cNvCxnSpPr>
          <a:cxnSpLocks/>
          <a:stCxn id="113" idx="2"/>
          <a:endCxn id="97" idx="0"/>
        </xdr:cNvCxnSpPr>
      </xdr:nvCxnSpPr>
      <xdr:spPr>
        <a:xfrm flipH="1">
          <a:off x="2492749" y="23583900"/>
          <a:ext cx="2801" cy="838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93545</xdr:colOff>
      <xdr:row>21</xdr:row>
      <xdr:rowOff>9524</xdr:rowOff>
    </xdr:from>
    <xdr:to>
      <xdr:col>9</xdr:col>
      <xdr:colOff>76201</xdr:colOff>
      <xdr:row>22</xdr:row>
      <xdr:rowOff>176252</xdr:rowOff>
    </xdr:to>
    <xdr:cxnSp macro="">
      <xdr:nvCxnSpPr>
        <xdr:cNvPr id="103" name="コネクタ: カギ線 102">
          <a:extLst>
            <a:ext uri="{FF2B5EF4-FFF2-40B4-BE49-F238E27FC236}">
              <a16:creationId xmlns:a16="http://schemas.microsoft.com/office/drawing/2014/main" id="{1FE42003-37F4-46D3-A9FA-EFF8B85D36CB}"/>
            </a:ext>
          </a:extLst>
        </xdr:cNvPr>
        <xdr:cNvCxnSpPr>
          <a:cxnSpLocks/>
          <a:stCxn id="113" idx="1"/>
          <a:endCxn id="104" idx="0"/>
        </xdr:cNvCxnSpPr>
      </xdr:nvCxnSpPr>
      <xdr:spPr>
        <a:xfrm rot="10800000" flipV="1">
          <a:off x="1293695" y="23231474"/>
          <a:ext cx="582731" cy="4048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22</xdr:row>
      <xdr:rowOff>176253</xdr:rowOff>
    </xdr:from>
    <xdr:to>
      <xdr:col>10</xdr:col>
      <xdr:colOff>120413</xdr:colOff>
      <xdr:row>24</xdr:row>
      <xdr:rowOff>147679</xdr:rowOff>
    </xdr:to>
    <xdr:sp macro="" textlink="">
      <xdr:nvSpPr>
        <xdr:cNvPr id="104" name="フローチャート: 処理 103">
          <a:extLst>
            <a:ext uri="{FF2B5EF4-FFF2-40B4-BE49-F238E27FC236}">
              <a16:creationId xmlns:a16="http://schemas.microsoft.com/office/drawing/2014/main" id="{E4D0C37E-4366-4C62-AF55-AFF48AF3AC57}"/>
            </a:ext>
          </a:extLst>
        </xdr:cNvPr>
        <xdr:cNvSpPr/>
      </xdr:nvSpPr>
      <xdr:spPr>
        <a:xfrm>
          <a:off x="466725" y="23636328"/>
          <a:ext cx="1653938" cy="447676"/>
        </a:xfrm>
        <a:prstGeom prst="flowChartProcess">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メッセージ表示</a:t>
          </a:r>
          <a:endParaRPr kumimoji="0" lang="en-US" altLang="ja-JP"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6</xdr:col>
      <xdr:colOff>93544</xdr:colOff>
      <xdr:row>24</xdr:row>
      <xdr:rowOff>147679</xdr:rowOff>
    </xdr:from>
    <xdr:to>
      <xdr:col>9</xdr:col>
      <xdr:colOff>68917</xdr:colOff>
      <xdr:row>26</xdr:row>
      <xdr:rowOff>119063</xdr:rowOff>
    </xdr:to>
    <xdr:cxnSp macro="">
      <xdr:nvCxnSpPr>
        <xdr:cNvPr id="105" name="コネクタ: カギ線 104">
          <a:extLst>
            <a:ext uri="{FF2B5EF4-FFF2-40B4-BE49-F238E27FC236}">
              <a16:creationId xmlns:a16="http://schemas.microsoft.com/office/drawing/2014/main" id="{B39D2577-9736-471E-A50F-4EDFA6073841}"/>
            </a:ext>
          </a:extLst>
        </xdr:cNvPr>
        <xdr:cNvCxnSpPr>
          <a:cxnSpLocks/>
          <a:stCxn id="104" idx="2"/>
          <a:endCxn id="97" idx="1"/>
        </xdr:cNvCxnSpPr>
      </xdr:nvCxnSpPr>
      <xdr:spPr>
        <a:xfrm rot="16200000" flipH="1">
          <a:off x="1357601" y="24020097"/>
          <a:ext cx="447634" cy="5754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90938</xdr:colOff>
      <xdr:row>10</xdr:row>
      <xdr:rowOff>76200</xdr:rowOff>
    </xdr:from>
    <xdr:to>
      <xdr:col>12</xdr:col>
      <xdr:colOff>94385</xdr:colOff>
      <xdr:row>11</xdr:row>
      <xdr:rowOff>199465</xdr:rowOff>
    </xdr:to>
    <xdr:cxnSp macro="">
      <xdr:nvCxnSpPr>
        <xdr:cNvPr id="106" name="直線矢印コネクタ 105">
          <a:extLst>
            <a:ext uri="{FF2B5EF4-FFF2-40B4-BE49-F238E27FC236}">
              <a16:creationId xmlns:a16="http://schemas.microsoft.com/office/drawing/2014/main" id="{306A3A18-AB31-4331-AEDE-BB7ACF5B4AD5}"/>
            </a:ext>
          </a:extLst>
        </xdr:cNvPr>
        <xdr:cNvCxnSpPr>
          <a:cxnSpLocks/>
          <a:stCxn id="93" idx="2"/>
          <a:endCxn id="96" idx="0"/>
        </xdr:cNvCxnSpPr>
      </xdr:nvCxnSpPr>
      <xdr:spPr>
        <a:xfrm>
          <a:off x="2491238" y="20678775"/>
          <a:ext cx="3447" cy="3613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19</xdr:row>
      <xdr:rowOff>133350</xdr:rowOff>
    </xdr:from>
    <xdr:to>
      <xdr:col>15</xdr:col>
      <xdr:colOff>114300</xdr:colOff>
      <xdr:row>22</xdr:row>
      <xdr:rowOff>123825</xdr:rowOff>
    </xdr:to>
    <xdr:sp macro="" textlink="">
      <xdr:nvSpPr>
        <xdr:cNvPr id="113" name="フローチャート: 判断 112">
          <a:extLst>
            <a:ext uri="{FF2B5EF4-FFF2-40B4-BE49-F238E27FC236}">
              <a16:creationId xmlns:a16="http://schemas.microsoft.com/office/drawing/2014/main" id="{5EF9F83A-0338-4E88-8EF9-2C439B33154C}"/>
            </a:ext>
          </a:extLst>
        </xdr:cNvPr>
        <xdr:cNvSpPr/>
      </xdr:nvSpPr>
      <xdr:spPr>
        <a:xfrm>
          <a:off x="1876425" y="22879050"/>
          <a:ext cx="1238250" cy="704850"/>
        </a:xfrm>
        <a:prstGeom prst="flowChartDecision">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チェック</a:t>
          </a:r>
        </a:p>
      </xdr:txBody>
    </xdr:sp>
    <xdr:clientData/>
  </xdr:twoCellAnchor>
  <xdr:twoCellAnchor>
    <xdr:from>
      <xdr:col>12</xdr:col>
      <xdr:colOff>102902</xdr:colOff>
      <xdr:row>22</xdr:row>
      <xdr:rowOff>47784</xdr:rowOff>
    </xdr:from>
    <xdr:to>
      <xdr:col>13</xdr:col>
      <xdr:colOff>187063</xdr:colOff>
      <xdr:row>23</xdr:row>
      <xdr:rowOff>54835</xdr:rowOff>
    </xdr:to>
    <xdr:sp macro="" textlink="">
      <xdr:nvSpPr>
        <xdr:cNvPr id="116" name="テキスト ボックス 119">
          <a:extLst>
            <a:ext uri="{FF2B5EF4-FFF2-40B4-BE49-F238E27FC236}">
              <a16:creationId xmlns:a16="http://schemas.microsoft.com/office/drawing/2014/main" id="{67DFA515-2DC5-4DF3-B70E-B07FF62F7CAD}"/>
            </a:ext>
          </a:extLst>
        </xdr:cNvPr>
        <xdr:cNvSpPr txBox="1"/>
      </xdr:nvSpPr>
      <xdr:spPr>
        <a:xfrm>
          <a:off x="2503202" y="23507859"/>
          <a:ext cx="284186" cy="245176"/>
        </a:xfrm>
        <a:prstGeom prst="rect">
          <a:avLst/>
        </a:prstGeom>
        <a:noFill/>
      </xdr:spPr>
      <xdr:txBody>
        <a:bodyPr wrap="square" rtlCol="0" anchor="ctr">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Y</a:t>
          </a:r>
        </a:p>
      </xdr:txBody>
    </xdr:sp>
    <xdr:clientData/>
  </xdr:twoCellAnchor>
  <xdr:twoCellAnchor>
    <xdr:from>
      <xdr:col>8</xdr:col>
      <xdr:colOff>114300</xdr:colOff>
      <xdr:row>19</xdr:row>
      <xdr:rowOff>209550</xdr:rowOff>
    </xdr:from>
    <xdr:to>
      <xdr:col>9</xdr:col>
      <xdr:colOff>198459</xdr:colOff>
      <xdr:row>20</xdr:row>
      <xdr:rowOff>193079</xdr:rowOff>
    </xdr:to>
    <xdr:sp macro="" textlink="">
      <xdr:nvSpPr>
        <xdr:cNvPr id="117" name="テキスト ボックス 118">
          <a:extLst>
            <a:ext uri="{FF2B5EF4-FFF2-40B4-BE49-F238E27FC236}">
              <a16:creationId xmlns:a16="http://schemas.microsoft.com/office/drawing/2014/main" id="{E21D9C78-1EBE-4501-B578-C84FA4F3D758}"/>
            </a:ext>
          </a:extLst>
        </xdr:cNvPr>
        <xdr:cNvSpPr txBox="1"/>
      </xdr:nvSpPr>
      <xdr:spPr>
        <a:xfrm>
          <a:off x="1714500" y="22955250"/>
          <a:ext cx="284184" cy="221654"/>
        </a:xfrm>
        <a:prstGeom prst="rect">
          <a:avLst/>
        </a:prstGeom>
        <a:noFill/>
      </xdr:spPr>
      <xdr:txBody>
        <a:bodyPr wrap="square"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N</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67406</xdr:colOff>
      <xdr:row>32</xdr:row>
      <xdr:rowOff>95250</xdr:rowOff>
    </xdr:from>
    <xdr:to>
      <xdr:col>15</xdr:col>
      <xdr:colOff>114470</xdr:colOff>
      <xdr:row>33</xdr:row>
      <xdr:rowOff>76200</xdr:rowOff>
    </xdr:to>
    <xdr:sp macro="" textlink="">
      <xdr:nvSpPr>
        <xdr:cNvPr id="100" name="フローチャート: 端子 99">
          <a:extLst>
            <a:ext uri="{FF2B5EF4-FFF2-40B4-BE49-F238E27FC236}">
              <a16:creationId xmlns:a16="http://schemas.microsoft.com/office/drawing/2014/main" id="{3B9651AA-286C-4F11-97A0-609B14D4DDDB}"/>
            </a:ext>
          </a:extLst>
        </xdr:cNvPr>
        <xdr:cNvSpPr/>
      </xdr:nvSpPr>
      <xdr:spPr bwMode="auto">
        <a:xfrm>
          <a:off x="1867631" y="2971800"/>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開始</a:t>
          </a:r>
        </a:p>
      </xdr:txBody>
    </xdr:sp>
    <xdr:clientData/>
  </xdr:twoCellAnchor>
  <xdr:twoCellAnchor>
    <xdr:from>
      <xdr:col>12</xdr:col>
      <xdr:colOff>94385</xdr:colOff>
      <xdr:row>36</xdr:row>
      <xdr:rowOff>170891</xdr:rowOff>
    </xdr:from>
    <xdr:to>
      <xdr:col>12</xdr:col>
      <xdr:colOff>95250</xdr:colOff>
      <xdr:row>42</xdr:row>
      <xdr:rowOff>133350</xdr:rowOff>
    </xdr:to>
    <xdr:cxnSp macro="">
      <xdr:nvCxnSpPr>
        <xdr:cNvPr id="101" name="直線矢印コネクタ 100">
          <a:extLst>
            <a:ext uri="{FF2B5EF4-FFF2-40B4-BE49-F238E27FC236}">
              <a16:creationId xmlns:a16="http://schemas.microsoft.com/office/drawing/2014/main" id="{C24D757E-48F8-4F23-9856-FCA23C0644E3}"/>
            </a:ext>
          </a:extLst>
        </xdr:cNvPr>
        <xdr:cNvCxnSpPr>
          <a:cxnSpLocks/>
          <a:stCxn id="102" idx="2"/>
          <a:endCxn id="114" idx="0"/>
        </xdr:cNvCxnSpPr>
      </xdr:nvCxnSpPr>
      <xdr:spPr>
        <a:xfrm>
          <a:off x="2494685" y="3999941"/>
          <a:ext cx="865" cy="139120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34</xdr:row>
      <xdr:rowOff>199465</xdr:rowOff>
    </xdr:from>
    <xdr:to>
      <xdr:col>16</xdr:col>
      <xdr:colOff>122094</xdr:colOff>
      <xdr:row>36</xdr:row>
      <xdr:rowOff>170891</xdr:rowOff>
    </xdr:to>
    <xdr:sp macro="" textlink="">
      <xdr:nvSpPr>
        <xdr:cNvPr id="102" name="フローチャート: 処理 101">
          <a:extLst>
            <a:ext uri="{FF2B5EF4-FFF2-40B4-BE49-F238E27FC236}">
              <a16:creationId xmlns:a16="http://schemas.microsoft.com/office/drawing/2014/main" id="{6B5907D4-814D-4DE5-9C53-8DC2471060BE}"/>
            </a:ext>
          </a:extLst>
        </xdr:cNvPr>
        <xdr:cNvSpPr/>
      </xdr:nvSpPr>
      <xdr:spPr>
        <a:xfrm>
          <a:off x="1666875" y="3552265"/>
          <a:ext cx="1655619" cy="447676"/>
        </a:xfrm>
        <a:prstGeom prst="flowChartProcess">
          <a:avLst/>
        </a:prstGeom>
        <a:solidFill>
          <a:srgbClr val="92D05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薬剤オーダー項目登録処理</a:t>
          </a:r>
        </a:p>
      </xdr:txBody>
    </xdr:sp>
    <xdr:clientData/>
  </xdr:twoCellAnchor>
  <xdr:twoCellAnchor>
    <xdr:from>
      <xdr:col>9</xdr:col>
      <xdr:colOff>68917</xdr:colOff>
      <xdr:row>49</xdr:row>
      <xdr:rowOff>9525</xdr:rowOff>
    </xdr:from>
    <xdr:to>
      <xdr:col>15</xdr:col>
      <xdr:colOff>115981</xdr:colOff>
      <xdr:row>49</xdr:row>
      <xdr:rowOff>228600</xdr:rowOff>
    </xdr:to>
    <xdr:sp macro="" textlink="">
      <xdr:nvSpPr>
        <xdr:cNvPr id="107" name="フローチャート: 端子 106">
          <a:extLst>
            <a:ext uri="{FF2B5EF4-FFF2-40B4-BE49-F238E27FC236}">
              <a16:creationId xmlns:a16="http://schemas.microsoft.com/office/drawing/2014/main" id="{9BDD77B8-E479-40E8-873E-CA41E1B57476}"/>
            </a:ext>
          </a:extLst>
        </xdr:cNvPr>
        <xdr:cNvSpPr/>
      </xdr:nvSpPr>
      <xdr:spPr bwMode="auto">
        <a:xfrm>
          <a:off x="1869142" y="6934200"/>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終了</a:t>
          </a:r>
        </a:p>
      </xdr:txBody>
    </xdr:sp>
    <xdr:clientData/>
  </xdr:twoCellAnchor>
  <xdr:twoCellAnchor>
    <xdr:from>
      <xdr:col>12</xdr:col>
      <xdr:colOff>92449</xdr:colOff>
      <xdr:row>45</xdr:row>
      <xdr:rowOff>123825</xdr:rowOff>
    </xdr:from>
    <xdr:to>
      <xdr:col>12</xdr:col>
      <xdr:colOff>95250</xdr:colOff>
      <xdr:row>49</xdr:row>
      <xdr:rowOff>9525</xdr:rowOff>
    </xdr:to>
    <xdr:cxnSp macro="">
      <xdr:nvCxnSpPr>
        <xdr:cNvPr id="108" name="直線矢印コネクタ 107">
          <a:extLst>
            <a:ext uri="{FF2B5EF4-FFF2-40B4-BE49-F238E27FC236}">
              <a16:creationId xmlns:a16="http://schemas.microsoft.com/office/drawing/2014/main" id="{BC06A23B-F9E8-4BA5-B9EE-F7B19C4B4C7F}"/>
            </a:ext>
          </a:extLst>
        </xdr:cNvPr>
        <xdr:cNvCxnSpPr>
          <a:cxnSpLocks/>
          <a:stCxn id="114" idx="2"/>
          <a:endCxn id="107" idx="0"/>
        </xdr:cNvCxnSpPr>
      </xdr:nvCxnSpPr>
      <xdr:spPr>
        <a:xfrm flipH="1">
          <a:off x="2492749" y="6096000"/>
          <a:ext cx="2801" cy="838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93545</xdr:colOff>
      <xdr:row>44</xdr:row>
      <xdr:rowOff>9524</xdr:rowOff>
    </xdr:from>
    <xdr:to>
      <xdr:col>9</xdr:col>
      <xdr:colOff>76201</xdr:colOff>
      <xdr:row>45</xdr:row>
      <xdr:rowOff>176252</xdr:rowOff>
    </xdr:to>
    <xdr:cxnSp macro="">
      <xdr:nvCxnSpPr>
        <xdr:cNvPr id="109" name="コネクタ: カギ線 108">
          <a:extLst>
            <a:ext uri="{FF2B5EF4-FFF2-40B4-BE49-F238E27FC236}">
              <a16:creationId xmlns:a16="http://schemas.microsoft.com/office/drawing/2014/main" id="{13C5A294-59D0-443D-BCD4-7DD224265AE0}"/>
            </a:ext>
          </a:extLst>
        </xdr:cNvPr>
        <xdr:cNvCxnSpPr>
          <a:cxnSpLocks/>
          <a:stCxn id="114" idx="1"/>
          <a:endCxn id="110" idx="0"/>
        </xdr:cNvCxnSpPr>
      </xdr:nvCxnSpPr>
      <xdr:spPr>
        <a:xfrm rot="10800000" flipV="1">
          <a:off x="1293695" y="5743574"/>
          <a:ext cx="582731" cy="4048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45</xdr:row>
      <xdr:rowOff>176253</xdr:rowOff>
    </xdr:from>
    <xdr:to>
      <xdr:col>10</xdr:col>
      <xdr:colOff>120413</xdr:colOff>
      <xdr:row>47</xdr:row>
      <xdr:rowOff>147679</xdr:rowOff>
    </xdr:to>
    <xdr:sp macro="" textlink="">
      <xdr:nvSpPr>
        <xdr:cNvPr id="110" name="フローチャート: 処理 109">
          <a:extLst>
            <a:ext uri="{FF2B5EF4-FFF2-40B4-BE49-F238E27FC236}">
              <a16:creationId xmlns:a16="http://schemas.microsoft.com/office/drawing/2014/main" id="{3FD42AF3-442D-406E-AEB8-A65441AF908A}"/>
            </a:ext>
          </a:extLst>
        </xdr:cNvPr>
        <xdr:cNvSpPr/>
      </xdr:nvSpPr>
      <xdr:spPr>
        <a:xfrm>
          <a:off x="466725" y="6148428"/>
          <a:ext cx="1653938" cy="447676"/>
        </a:xfrm>
        <a:prstGeom prst="flowChartProcess">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メッセージ表示</a:t>
          </a:r>
          <a:endParaRPr kumimoji="0" lang="en-US" altLang="ja-JP"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6</xdr:col>
      <xdr:colOff>93544</xdr:colOff>
      <xdr:row>47</xdr:row>
      <xdr:rowOff>147679</xdr:rowOff>
    </xdr:from>
    <xdr:to>
      <xdr:col>9</xdr:col>
      <xdr:colOff>68917</xdr:colOff>
      <xdr:row>49</xdr:row>
      <xdr:rowOff>119063</xdr:rowOff>
    </xdr:to>
    <xdr:cxnSp macro="">
      <xdr:nvCxnSpPr>
        <xdr:cNvPr id="111" name="コネクタ: カギ線 110">
          <a:extLst>
            <a:ext uri="{FF2B5EF4-FFF2-40B4-BE49-F238E27FC236}">
              <a16:creationId xmlns:a16="http://schemas.microsoft.com/office/drawing/2014/main" id="{9C04DB79-CD45-4B8B-8A30-5219A6819D54}"/>
            </a:ext>
          </a:extLst>
        </xdr:cNvPr>
        <xdr:cNvCxnSpPr>
          <a:cxnSpLocks/>
          <a:stCxn id="110" idx="2"/>
          <a:endCxn id="107" idx="1"/>
        </xdr:cNvCxnSpPr>
      </xdr:nvCxnSpPr>
      <xdr:spPr>
        <a:xfrm rot="16200000" flipH="1">
          <a:off x="1357601" y="6532197"/>
          <a:ext cx="447634" cy="5754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90938</xdr:colOff>
      <xdr:row>33</xdr:row>
      <xdr:rowOff>76200</xdr:rowOff>
    </xdr:from>
    <xdr:to>
      <xdr:col>12</xdr:col>
      <xdr:colOff>94385</xdr:colOff>
      <xdr:row>34</xdr:row>
      <xdr:rowOff>199465</xdr:rowOff>
    </xdr:to>
    <xdr:cxnSp macro="">
      <xdr:nvCxnSpPr>
        <xdr:cNvPr id="112" name="直線矢印コネクタ 111">
          <a:extLst>
            <a:ext uri="{FF2B5EF4-FFF2-40B4-BE49-F238E27FC236}">
              <a16:creationId xmlns:a16="http://schemas.microsoft.com/office/drawing/2014/main" id="{669B116D-DD32-4E5D-967B-8C88D85D5384}"/>
            </a:ext>
          </a:extLst>
        </xdr:cNvPr>
        <xdr:cNvCxnSpPr>
          <a:cxnSpLocks/>
          <a:stCxn id="100" idx="2"/>
          <a:endCxn id="102" idx="0"/>
        </xdr:cNvCxnSpPr>
      </xdr:nvCxnSpPr>
      <xdr:spPr>
        <a:xfrm>
          <a:off x="2491238" y="3190875"/>
          <a:ext cx="3447" cy="3613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42</xdr:row>
      <xdr:rowOff>133350</xdr:rowOff>
    </xdr:from>
    <xdr:to>
      <xdr:col>15</xdr:col>
      <xdr:colOff>114300</xdr:colOff>
      <xdr:row>45</xdr:row>
      <xdr:rowOff>123825</xdr:rowOff>
    </xdr:to>
    <xdr:sp macro="" textlink="">
      <xdr:nvSpPr>
        <xdr:cNvPr id="114" name="フローチャート: 判断 113">
          <a:extLst>
            <a:ext uri="{FF2B5EF4-FFF2-40B4-BE49-F238E27FC236}">
              <a16:creationId xmlns:a16="http://schemas.microsoft.com/office/drawing/2014/main" id="{3F7B5707-2119-4450-925A-43B9E58586DA}"/>
            </a:ext>
          </a:extLst>
        </xdr:cNvPr>
        <xdr:cNvSpPr/>
      </xdr:nvSpPr>
      <xdr:spPr>
        <a:xfrm>
          <a:off x="1876425" y="5391150"/>
          <a:ext cx="1238250" cy="704850"/>
        </a:xfrm>
        <a:prstGeom prst="flowChartDecision">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チェック</a:t>
          </a:r>
        </a:p>
      </xdr:txBody>
    </xdr:sp>
    <xdr:clientData/>
  </xdr:twoCellAnchor>
  <xdr:twoCellAnchor>
    <xdr:from>
      <xdr:col>12</xdr:col>
      <xdr:colOff>102902</xdr:colOff>
      <xdr:row>45</xdr:row>
      <xdr:rowOff>47784</xdr:rowOff>
    </xdr:from>
    <xdr:to>
      <xdr:col>13</xdr:col>
      <xdr:colOff>187063</xdr:colOff>
      <xdr:row>46</xdr:row>
      <xdr:rowOff>54835</xdr:rowOff>
    </xdr:to>
    <xdr:sp macro="" textlink="">
      <xdr:nvSpPr>
        <xdr:cNvPr id="115" name="テキスト ボックス 119">
          <a:extLst>
            <a:ext uri="{FF2B5EF4-FFF2-40B4-BE49-F238E27FC236}">
              <a16:creationId xmlns:a16="http://schemas.microsoft.com/office/drawing/2014/main" id="{84BD0084-A3DF-4483-8AF1-3E13790D61F8}"/>
            </a:ext>
          </a:extLst>
        </xdr:cNvPr>
        <xdr:cNvSpPr txBox="1"/>
      </xdr:nvSpPr>
      <xdr:spPr>
        <a:xfrm>
          <a:off x="2503202" y="6019959"/>
          <a:ext cx="284186" cy="245176"/>
        </a:xfrm>
        <a:prstGeom prst="rect">
          <a:avLst/>
        </a:prstGeom>
        <a:noFill/>
      </xdr:spPr>
      <xdr:txBody>
        <a:bodyPr wrap="square" rtlCol="0" anchor="ctr">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Y</a:t>
          </a:r>
        </a:p>
      </xdr:txBody>
    </xdr:sp>
    <xdr:clientData/>
  </xdr:twoCellAnchor>
  <xdr:twoCellAnchor>
    <xdr:from>
      <xdr:col>8</xdr:col>
      <xdr:colOff>114300</xdr:colOff>
      <xdr:row>42</xdr:row>
      <xdr:rowOff>209550</xdr:rowOff>
    </xdr:from>
    <xdr:to>
      <xdr:col>9</xdr:col>
      <xdr:colOff>198459</xdr:colOff>
      <xdr:row>43</xdr:row>
      <xdr:rowOff>193079</xdr:rowOff>
    </xdr:to>
    <xdr:sp macro="" textlink="">
      <xdr:nvSpPr>
        <xdr:cNvPr id="118" name="テキスト ボックス 118">
          <a:extLst>
            <a:ext uri="{FF2B5EF4-FFF2-40B4-BE49-F238E27FC236}">
              <a16:creationId xmlns:a16="http://schemas.microsoft.com/office/drawing/2014/main" id="{8C961B4C-25E2-4304-A9F1-C2B4E250CA79}"/>
            </a:ext>
          </a:extLst>
        </xdr:cNvPr>
        <xdr:cNvSpPr txBox="1"/>
      </xdr:nvSpPr>
      <xdr:spPr>
        <a:xfrm>
          <a:off x="1714500" y="5467350"/>
          <a:ext cx="284184" cy="221654"/>
        </a:xfrm>
        <a:prstGeom prst="rect">
          <a:avLst/>
        </a:prstGeom>
        <a:noFill/>
      </xdr:spPr>
      <xdr:txBody>
        <a:bodyPr wrap="square"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N</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67406</xdr:colOff>
      <xdr:row>55</xdr:row>
      <xdr:rowOff>95250</xdr:rowOff>
    </xdr:from>
    <xdr:to>
      <xdr:col>15</xdr:col>
      <xdr:colOff>114470</xdr:colOff>
      <xdr:row>56</xdr:row>
      <xdr:rowOff>76200</xdr:rowOff>
    </xdr:to>
    <xdr:sp macro="" textlink="">
      <xdr:nvSpPr>
        <xdr:cNvPr id="26" name="フローチャート: 端子 25">
          <a:extLst>
            <a:ext uri="{FF2B5EF4-FFF2-40B4-BE49-F238E27FC236}">
              <a16:creationId xmlns:a16="http://schemas.microsoft.com/office/drawing/2014/main" id="{F18F925A-F141-4695-8DC5-D4ABBEFC590C}"/>
            </a:ext>
          </a:extLst>
        </xdr:cNvPr>
        <xdr:cNvSpPr/>
      </xdr:nvSpPr>
      <xdr:spPr bwMode="auto">
        <a:xfrm>
          <a:off x="1867631" y="2733675"/>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開始</a:t>
          </a:r>
        </a:p>
      </xdr:txBody>
    </xdr:sp>
    <xdr:clientData/>
  </xdr:twoCellAnchor>
  <xdr:twoCellAnchor>
    <xdr:from>
      <xdr:col>12</xdr:col>
      <xdr:colOff>94385</xdr:colOff>
      <xdr:row>59</xdr:row>
      <xdr:rowOff>170891</xdr:rowOff>
    </xdr:from>
    <xdr:to>
      <xdr:col>12</xdr:col>
      <xdr:colOff>95250</xdr:colOff>
      <xdr:row>65</xdr:row>
      <xdr:rowOff>133350</xdr:rowOff>
    </xdr:to>
    <xdr:cxnSp macro="">
      <xdr:nvCxnSpPr>
        <xdr:cNvPr id="27" name="直線矢印コネクタ 26">
          <a:extLst>
            <a:ext uri="{FF2B5EF4-FFF2-40B4-BE49-F238E27FC236}">
              <a16:creationId xmlns:a16="http://schemas.microsoft.com/office/drawing/2014/main" id="{EF0F6224-8031-4329-A625-3D36AC22E77B}"/>
            </a:ext>
          </a:extLst>
        </xdr:cNvPr>
        <xdr:cNvCxnSpPr>
          <a:cxnSpLocks/>
          <a:stCxn id="28" idx="2"/>
          <a:endCxn id="35" idx="0"/>
        </xdr:cNvCxnSpPr>
      </xdr:nvCxnSpPr>
      <xdr:spPr>
        <a:xfrm>
          <a:off x="2494685" y="3761816"/>
          <a:ext cx="865" cy="139120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57</xdr:row>
      <xdr:rowOff>199465</xdr:rowOff>
    </xdr:from>
    <xdr:to>
      <xdr:col>16</xdr:col>
      <xdr:colOff>122094</xdr:colOff>
      <xdr:row>59</xdr:row>
      <xdr:rowOff>170891</xdr:rowOff>
    </xdr:to>
    <xdr:sp macro="" textlink="">
      <xdr:nvSpPr>
        <xdr:cNvPr id="28" name="フローチャート: 処理 27">
          <a:extLst>
            <a:ext uri="{FF2B5EF4-FFF2-40B4-BE49-F238E27FC236}">
              <a16:creationId xmlns:a16="http://schemas.microsoft.com/office/drawing/2014/main" id="{2B155273-2CF8-4820-A3A0-5E5E8ECDEFE6}"/>
            </a:ext>
          </a:extLst>
        </xdr:cNvPr>
        <xdr:cNvSpPr/>
      </xdr:nvSpPr>
      <xdr:spPr>
        <a:xfrm>
          <a:off x="1666875" y="3314140"/>
          <a:ext cx="1655619" cy="447676"/>
        </a:xfrm>
        <a:prstGeom prst="flowChartProcess">
          <a:avLst/>
        </a:prstGeom>
        <a:solidFill>
          <a:srgbClr val="92D05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検査マスタ登録処理</a:t>
          </a:r>
        </a:p>
      </xdr:txBody>
    </xdr:sp>
    <xdr:clientData/>
  </xdr:twoCellAnchor>
  <xdr:twoCellAnchor>
    <xdr:from>
      <xdr:col>9</xdr:col>
      <xdr:colOff>68917</xdr:colOff>
      <xdr:row>72</xdr:row>
      <xdr:rowOff>9525</xdr:rowOff>
    </xdr:from>
    <xdr:to>
      <xdr:col>15</xdr:col>
      <xdr:colOff>115981</xdr:colOff>
      <xdr:row>72</xdr:row>
      <xdr:rowOff>228600</xdr:rowOff>
    </xdr:to>
    <xdr:sp macro="" textlink="">
      <xdr:nvSpPr>
        <xdr:cNvPr id="29" name="フローチャート: 端子 28">
          <a:extLst>
            <a:ext uri="{FF2B5EF4-FFF2-40B4-BE49-F238E27FC236}">
              <a16:creationId xmlns:a16="http://schemas.microsoft.com/office/drawing/2014/main" id="{C02CA434-C7C7-45A6-A0A0-E6EDC6DC810E}"/>
            </a:ext>
          </a:extLst>
        </xdr:cNvPr>
        <xdr:cNvSpPr/>
      </xdr:nvSpPr>
      <xdr:spPr bwMode="auto">
        <a:xfrm>
          <a:off x="1869142" y="6696075"/>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終了</a:t>
          </a:r>
        </a:p>
      </xdr:txBody>
    </xdr:sp>
    <xdr:clientData/>
  </xdr:twoCellAnchor>
  <xdr:twoCellAnchor>
    <xdr:from>
      <xdr:col>12</xdr:col>
      <xdr:colOff>92449</xdr:colOff>
      <xdr:row>68</xdr:row>
      <xdr:rowOff>123825</xdr:rowOff>
    </xdr:from>
    <xdr:to>
      <xdr:col>12</xdr:col>
      <xdr:colOff>95250</xdr:colOff>
      <xdr:row>72</xdr:row>
      <xdr:rowOff>9525</xdr:rowOff>
    </xdr:to>
    <xdr:cxnSp macro="">
      <xdr:nvCxnSpPr>
        <xdr:cNvPr id="30" name="直線矢印コネクタ 29">
          <a:extLst>
            <a:ext uri="{FF2B5EF4-FFF2-40B4-BE49-F238E27FC236}">
              <a16:creationId xmlns:a16="http://schemas.microsoft.com/office/drawing/2014/main" id="{142B604F-F18B-4F66-B128-F355D30DCF9A}"/>
            </a:ext>
          </a:extLst>
        </xdr:cNvPr>
        <xdr:cNvCxnSpPr>
          <a:cxnSpLocks/>
          <a:stCxn id="35" idx="2"/>
          <a:endCxn id="29" idx="0"/>
        </xdr:cNvCxnSpPr>
      </xdr:nvCxnSpPr>
      <xdr:spPr>
        <a:xfrm flipH="1">
          <a:off x="2492749" y="5857875"/>
          <a:ext cx="2801" cy="838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93545</xdr:colOff>
      <xdr:row>67</xdr:row>
      <xdr:rowOff>9524</xdr:rowOff>
    </xdr:from>
    <xdr:to>
      <xdr:col>9</xdr:col>
      <xdr:colOff>76201</xdr:colOff>
      <xdr:row>68</xdr:row>
      <xdr:rowOff>176252</xdr:rowOff>
    </xdr:to>
    <xdr:cxnSp macro="">
      <xdr:nvCxnSpPr>
        <xdr:cNvPr id="31" name="コネクタ: カギ線 30">
          <a:extLst>
            <a:ext uri="{FF2B5EF4-FFF2-40B4-BE49-F238E27FC236}">
              <a16:creationId xmlns:a16="http://schemas.microsoft.com/office/drawing/2014/main" id="{4BD0FF12-8972-4A01-B3B0-15FA5E46FFEC}"/>
            </a:ext>
          </a:extLst>
        </xdr:cNvPr>
        <xdr:cNvCxnSpPr>
          <a:cxnSpLocks/>
          <a:stCxn id="35" idx="1"/>
          <a:endCxn id="32" idx="0"/>
        </xdr:cNvCxnSpPr>
      </xdr:nvCxnSpPr>
      <xdr:spPr>
        <a:xfrm rot="10800000" flipV="1">
          <a:off x="1293695" y="5505449"/>
          <a:ext cx="582731" cy="4048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68</xdr:row>
      <xdr:rowOff>176253</xdr:rowOff>
    </xdr:from>
    <xdr:to>
      <xdr:col>10</xdr:col>
      <xdr:colOff>120413</xdr:colOff>
      <xdr:row>70</xdr:row>
      <xdr:rowOff>147679</xdr:rowOff>
    </xdr:to>
    <xdr:sp macro="" textlink="">
      <xdr:nvSpPr>
        <xdr:cNvPr id="32" name="フローチャート: 処理 31">
          <a:extLst>
            <a:ext uri="{FF2B5EF4-FFF2-40B4-BE49-F238E27FC236}">
              <a16:creationId xmlns:a16="http://schemas.microsoft.com/office/drawing/2014/main" id="{CA2D1065-9A0E-4A0B-9304-4066C37661E7}"/>
            </a:ext>
          </a:extLst>
        </xdr:cNvPr>
        <xdr:cNvSpPr/>
      </xdr:nvSpPr>
      <xdr:spPr>
        <a:xfrm>
          <a:off x="466725" y="5910303"/>
          <a:ext cx="1653938" cy="447676"/>
        </a:xfrm>
        <a:prstGeom prst="flowChartProcess">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メッセージ表示</a:t>
          </a:r>
          <a:endParaRPr kumimoji="0" lang="en-US" altLang="ja-JP"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6</xdr:col>
      <xdr:colOff>93544</xdr:colOff>
      <xdr:row>70</xdr:row>
      <xdr:rowOff>147679</xdr:rowOff>
    </xdr:from>
    <xdr:to>
      <xdr:col>9</xdr:col>
      <xdr:colOff>68917</xdr:colOff>
      <xdr:row>72</xdr:row>
      <xdr:rowOff>119063</xdr:rowOff>
    </xdr:to>
    <xdr:cxnSp macro="">
      <xdr:nvCxnSpPr>
        <xdr:cNvPr id="33" name="コネクタ: カギ線 32">
          <a:extLst>
            <a:ext uri="{FF2B5EF4-FFF2-40B4-BE49-F238E27FC236}">
              <a16:creationId xmlns:a16="http://schemas.microsoft.com/office/drawing/2014/main" id="{EB4C3DCD-7B41-4845-88CA-9028F4926900}"/>
            </a:ext>
          </a:extLst>
        </xdr:cNvPr>
        <xdr:cNvCxnSpPr>
          <a:cxnSpLocks/>
          <a:stCxn id="32" idx="2"/>
          <a:endCxn id="29" idx="1"/>
        </xdr:cNvCxnSpPr>
      </xdr:nvCxnSpPr>
      <xdr:spPr>
        <a:xfrm rot="16200000" flipH="1">
          <a:off x="1357601" y="6294072"/>
          <a:ext cx="447634" cy="5754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90938</xdr:colOff>
      <xdr:row>56</xdr:row>
      <xdr:rowOff>76200</xdr:rowOff>
    </xdr:from>
    <xdr:to>
      <xdr:col>12</xdr:col>
      <xdr:colOff>94385</xdr:colOff>
      <xdr:row>57</xdr:row>
      <xdr:rowOff>199465</xdr:rowOff>
    </xdr:to>
    <xdr:cxnSp macro="">
      <xdr:nvCxnSpPr>
        <xdr:cNvPr id="34" name="直線矢印コネクタ 33">
          <a:extLst>
            <a:ext uri="{FF2B5EF4-FFF2-40B4-BE49-F238E27FC236}">
              <a16:creationId xmlns:a16="http://schemas.microsoft.com/office/drawing/2014/main" id="{4A013EDB-4158-4F48-9A9C-9217782A84FD}"/>
            </a:ext>
          </a:extLst>
        </xdr:cNvPr>
        <xdr:cNvCxnSpPr>
          <a:cxnSpLocks/>
          <a:stCxn id="26" idx="2"/>
          <a:endCxn id="28" idx="0"/>
        </xdr:cNvCxnSpPr>
      </xdr:nvCxnSpPr>
      <xdr:spPr>
        <a:xfrm>
          <a:off x="2491238" y="2952750"/>
          <a:ext cx="3447" cy="3613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65</xdr:row>
      <xdr:rowOff>133350</xdr:rowOff>
    </xdr:from>
    <xdr:to>
      <xdr:col>15</xdr:col>
      <xdr:colOff>114300</xdr:colOff>
      <xdr:row>68</xdr:row>
      <xdr:rowOff>123825</xdr:rowOff>
    </xdr:to>
    <xdr:sp macro="" textlink="">
      <xdr:nvSpPr>
        <xdr:cNvPr id="35" name="フローチャート: 判断 34">
          <a:extLst>
            <a:ext uri="{FF2B5EF4-FFF2-40B4-BE49-F238E27FC236}">
              <a16:creationId xmlns:a16="http://schemas.microsoft.com/office/drawing/2014/main" id="{FF5D9B73-51A1-4802-A959-4B4F9A98927E}"/>
            </a:ext>
          </a:extLst>
        </xdr:cNvPr>
        <xdr:cNvSpPr/>
      </xdr:nvSpPr>
      <xdr:spPr>
        <a:xfrm>
          <a:off x="1876425" y="5153025"/>
          <a:ext cx="1238250" cy="704850"/>
        </a:xfrm>
        <a:prstGeom prst="flowChartDecision">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チェック</a:t>
          </a:r>
        </a:p>
      </xdr:txBody>
    </xdr:sp>
    <xdr:clientData/>
  </xdr:twoCellAnchor>
  <xdr:twoCellAnchor>
    <xdr:from>
      <xdr:col>12</xdr:col>
      <xdr:colOff>102902</xdr:colOff>
      <xdr:row>68</xdr:row>
      <xdr:rowOff>47784</xdr:rowOff>
    </xdr:from>
    <xdr:to>
      <xdr:col>13</xdr:col>
      <xdr:colOff>187063</xdr:colOff>
      <xdr:row>69</xdr:row>
      <xdr:rowOff>54835</xdr:rowOff>
    </xdr:to>
    <xdr:sp macro="" textlink="">
      <xdr:nvSpPr>
        <xdr:cNvPr id="36" name="テキスト ボックス 119">
          <a:extLst>
            <a:ext uri="{FF2B5EF4-FFF2-40B4-BE49-F238E27FC236}">
              <a16:creationId xmlns:a16="http://schemas.microsoft.com/office/drawing/2014/main" id="{C51E318A-48F0-4F6A-A539-5A9F5FC76509}"/>
            </a:ext>
          </a:extLst>
        </xdr:cNvPr>
        <xdr:cNvSpPr txBox="1"/>
      </xdr:nvSpPr>
      <xdr:spPr>
        <a:xfrm>
          <a:off x="2503202" y="5781834"/>
          <a:ext cx="284186" cy="245176"/>
        </a:xfrm>
        <a:prstGeom prst="rect">
          <a:avLst/>
        </a:prstGeom>
        <a:noFill/>
      </xdr:spPr>
      <xdr:txBody>
        <a:bodyPr wrap="square" rtlCol="0" anchor="ctr">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Y</a:t>
          </a:r>
        </a:p>
      </xdr:txBody>
    </xdr:sp>
    <xdr:clientData/>
  </xdr:twoCellAnchor>
  <xdr:twoCellAnchor>
    <xdr:from>
      <xdr:col>8</xdr:col>
      <xdr:colOff>114300</xdr:colOff>
      <xdr:row>65</xdr:row>
      <xdr:rowOff>209550</xdr:rowOff>
    </xdr:from>
    <xdr:to>
      <xdr:col>9</xdr:col>
      <xdr:colOff>198459</xdr:colOff>
      <xdr:row>66</xdr:row>
      <xdr:rowOff>193079</xdr:rowOff>
    </xdr:to>
    <xdr:sp macro="" textlink="">
      <xdr:nvSpPr>
        <xdr:cNvPr id="37" name="テキスト ボックス 118">
          <a:extLst>
            <a:ext uri="{FF2B5EF4-FFF2-40B4-BE49-F238E27FC236}">
              <a16:creationId xmlns:a16="http://schemas.microsoft.com/office/drawing/2014/main" id="{0357E428-17EA-4E31-9328-8BBB24D05C33}"/>
            </a:ext>
          </a:extLst>
        </xdr:cNvPr>
        <xdr:cNvSpPr txBox="1"/>
      </xdr:nvSpPr>
      <xdr:spPr>
        <a:xfrm>
          <a:off x="1714500" y="5229225"/>
          <a:ext cx="284184" cy="221654"/>
        </a:xfrm>
        <a:prstGeom prst="rect">
          <a:avLst/>
        </a:prstGeom>
        <a:noFill/>
      </xdr:spPr>
      <xdr:txBody>
        <a:bodyPr wrap="square"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N</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67406</xdr:colOff>
      <xdr:row>78</xdr:row>
      <xdr:rowOff>95250</xdr:rowOff>
    </xdr:from>
    <xdr:to>
      <xdr:col>15</xdr:col>
      <xdr:colOff>114470</xdr:colOff>
      <xdr:row>79</xdr:row>
      <xdr:rowOff>76200</xdr:rowOff>
    </xdr:to>
    <xdr:sp macro="" textlink="">
      <xdr:nvSpPr>
        <xdr:cNvPr id="38" name="フローチャート: 端子 37">
          <a:extLst>
            <a:ext uri="{FF2B5EF4-FFF2-40B4-BE49-F238E27FC236}">
              <a16:creationId xmlns:a16="http://schemas.microsoft.com/office/drawing/2014/main" id="{36A8B85A-4B86-4B20-8B1E-FFD020AD148C}"/>
            </a:ext>
          </a:extLst>
        </xdr:cNvPr>
        <xdr:cNvSpPr/>
      </xdr:nvSpPr>
      <xdr:spPr bwMode="auto">
        <a:xfrm>
          <a:off x="1867631" y="8648700"/>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開始</a:t>
          </a:r>
        </a:p>
      </xdr:txBody>
    </xdr:sp>
    <xdr:clientData/>
  </xdr:twoCellAnchor>
  <xdr:twoCellAnchor>
    <xdr:from>
      <xdr:col>12</xdr:col>
      <xdr:colOff>94385</xdr:colOff>
      <xdr:row>82</xdr:row>
      <xdr:rowOff>170891</xdr:rowOff>
    </xdr:from>
    <xdr:to>
      <xdr:col>12</xdr:col>
      <xdr:colOff>95250</xdr:colOff>
      <xdr:row>88</xdr:row>
      <xdr:rowOff>133350</xdr:rowOff>
    </xdr:to>
    <xdr:cxnSp macro="">
      <xdr:nvCxnSpPr>
        <xdr:cNvPr id="39" name="直線矢印コネクタ 38">
          <a:extLst>
            <a:ext uri="{FF2B5EF4-FFF2-40B4-BE49-F238E27FC236}">
              <a16:creationId xmlns:a16="http://schemas.microsoft.com/office/drawing/2014/main" id="{6923ED06-D4A4-47AA-B18A-0D08EA6205CD}"/>
            </a:ext>
          </a:extLst>
        </xdr:cNvPr>
        <xdr:cNvCxnSpPr>
          <a:cxnSpLocks/>
          <a:stCxn id="40" idx="2"/>
          <a:endCxn id="47" idx="0"/>
        </xdr:cNvCxnSpPr>
      </xdr:nvCxnSpPr>
      <xdr:spPr>
        <a:xfrm>
          <a:off x="2494685" y="9676841"/>
          <a:ext cx="865" cy="139120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80</xdr:row>
      <xdr:rowOff>199465</xdr:rowOff>
    </xdr:from>
    <xdr:to>
      <xdr:col>16</xdr:col>
      <xdr:colOff>122094</xdr:colOff>
      <xdr:row>82</xdr:row>
      <xdr:rowOff>170891</xdr:rowOff>
    </xdr:to>
    <xdr:sp macro="" textlink="">
      <xdr:nvSpPr>
        <xdr:cNvPr id="40" name="フローチャート: 処理 39">
          <a:extLst>
            <a:ext uri="{FF2B5EF4-FFF2-40B4-BE49-F238E27FC236}">
              <a16:creationId xmlns:a16="http://schemas.microsoft.com/office/drawing/2014/main" id="{347BD3A6-AD6C-4CDD-87DA-8B6702E02E6B}"/>
            </a:ext>
          </a:extLst>
        </xdr:cNvPr>
        <xdr:cNvSpPr/>
      </xdr:nvSpPr>
      <xdr:spPr>
        <a:xfrm>
          <a:off x="1666875" y="9229165"/>
          <a:ext cx="1655619" cy="447676"/>
        </a:xfrm>
        <a:prstGeom prst="flowChartProcess">
          <a:avLst/>
        </a:prstGeom>
        <a:solidFill>
          <a:srgbClr val="92D05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検査オーダー項目登録処理</a:t>
          </a:r>
        </a:p>
      </xdr:txBody>
    </xdr:sp>
    <xdr:clientData/>
  </xdr:twoCellAnchor>
  <xdr:twoCellAnchor>
    <xdr:from>
      <xdr:col>9</xdr:col>
      <xdr:colOff>68917</xdr:colOff>
      <xdr:row>95</xdr:row>
      <xdr:rowOff>9525</xdr:rowOff>
    </xdr:from>
    <xdr:to>
      <xdr:col>15</xdr:col>
      <xdr:colOff>115981</xdr:colOff>
      <xdr:row>95</xdr:row>
      <xdr:rowOff>228600</xdr:rowOff>
    </xdr:to>
    <xdr:sp macro="" textlink="">
      <xdr:nvSpPr>
        <xdr:cNvPr id="41" name="フローチャート: 端子 40">
          <a:extLst>
            <a:ext uri="{FF2B5EF4-FFF2-40B4-BE49-F238E27FC236}">
              <a16:creationId xmlns:a16="http://schemas.microsoft.com/office/drawing/2014/main" id="{4B1BA4A0-C8B0-4CCA-AC4E-F5DA972D672C}"/>
            </a:ext>
          </a:extLst>
        </xdr:cNvPr>
        <xdr:cNvSpPr/>
      </xdr:nvSpPr>
      <xdr:spPr bwMode="auto">
        <a:xfrm>
          <a:off x="1869142" y="12611100"/>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終了</a:t>
          </a:r>
        </a:p>
      </xdr:txBody>
    </xdr:sp>
    <xdr:clientData/>
  </xdr:twoCellAnchor>
  <xdr:twoCellAnchor>
    <xdr:from>
      <xdr:col>12</xdr:col>
      <xdr:colOff>92449</xdr:colOff>
      <xdr:row>91</xdr:row>
      <xdr:rowOff>123825</xdr:rowOff>
    </xdr:from>
    <xdr:to>
      <xdr:col>12</xdr:col>
      <xdr:colOff>95250</xdr:colOff>
      <xdr:row>95</xdr:row>
      <xdr:rowOff>9525</xdr:rowOff>
    </xdr:to>
    <xdr:cxnSp macro="">
      <xdr:nvCxnSpPr>
        <xdr:cNvPr id="42" name="直線矢印コネクタ 41">
          <a:extLst>
            <a:ext uri="{FF2B5EF4-FFF2-40B4-BE49-F238E27FC236}">
              <a16:creationId xmlns:a16="http://schemas.microsoft.com/office/drawing/2014/main" id="{C01F60C2-7D1B-4F8F-A0F7-E7F8ABE450D2}"/>
            </a:ext>
          </a:extLst>
        </xdr:cNvPr>
        <xdr:cNvCxnSpPr>
          <a:cxnSpLocks/>
          <a:stCxn id="47" idx="2"/>
          <a:endCxn id="41" idx="0"/>
        </xdr:cNvCxnSpPr>
      </xdr:nvCxnSpPr>
      <xdr:spPr>
        <a:xfrm flipH="1">
          <a:off x="2492749" y="11772900"/>
          <a:ext cx="2801" cy="838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93545</xdr:colOff>
      <xdr:row>90</xdr:row>
      <xdr:rowOff>9524</xdr:rowOff>
    </xdr:from>
    <xdr:to>
      <xdr:col>9</xdr:col>
      <xdr:colOff>76201</xdr:colOff>
      <xdr:row>91</xdr:row>
      <xdr:rowOff>176252</xdr:rowOff>
    </xdr:to>
    <xdr:cxnSp macro="">
      <xdr:nvCxnSpPr>
        <xdr:cNvPr id="43" name="コネクタ: カギ線 42">
          <a:extLst>
            <a:ext uri="{FF2B5EF4-FFF2-40B4-BE49-F238E27FC236}">
              <a16:creationId xmlns:a16="http://schemas.microsoft.com/office/drawing/2014/main" id="{D9B432B7-8815-4865-8B84-D63A6481C242}"/>
            </a:ext>
          </a:extLst>
        </xdr:cNvPr>
        <xdr:cNvCxnSpPr>
          <a:cxnSpLocks/>
          <a:stCxn id="47" idx="1"/>
          <a:endCxn id="44" idx="0"/>
        </xdr:cNvCxnSpPr>
      </xdr:nvCxnSpPr>
      <xdr:spPr>
        <a:xfrm rot="10800000" flipV="1">
          <a:off x="1293695" y="11420474"/>
          <a:ext cx="582731" cy="4048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91</xdr:row>
      <xdr:rowOff>176253</xdr:rowOff>
    </xdr:from>
    <xdr:to>
      <xdr:col>10</xdr:col>
      <xdr:colOff>120413</xdr:colOff>
      <xdr:row>93</xdr:row>
      <xdr:rowOff>147679</xdr:rowOff>
    </xdr:to>
    <xdr:sp macro="" textlink="">
      <xdr:nvSpPr>
        <xdr:cNvPr id="44" name="フローチャート: 処理 43">
          <a:extLst>
            <a:ext uri="{FF2B5EF4-FFF2-40B4-BE49-F238E27FC236}">
              <a16:creationId xmlns:a16="http://schemas.microsoft.com/office/drawing/2014/main" id="{40B13754-7615-49C9-8297-E2D4F0E73D40}"/>
            </a:ext>
          </a:extLst>
        </xdr:cNvPr>
        <xdr:cNvSpPr/>
      </xdr:nvSpPr>
      <xdr:spPr>
        <a:xfrm>
          <a:off x="466725" y="11825328"/>
          <a:ext cx="1653938" cy="447676"/>
        </a:xfrm>
        <a:prstGeom prst="flowChartProcess">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メッセージ表示</a:t>
          </a:r>
          <a:endParaRPr kumimoji="0" lang="en-US" altLang="ja-JP"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6</xdr:col>
      <xdr:colOff>93544</xdr:colOff>
      <xdr:row>93</xdr:row>
      <xdr:rowOff>147679</xdr:rowOff>
    </xdr:from>
    <xdr:to>
      <xdr:col>9</xdr:col>
      <xdr:colOff>68917</xdr:colOff>
      <xdr:row>95</xdr:row>
      <xdr:rowOff>119063</xdr:rowOff>
    </xdr:to>
    <xdr:cxnSp macro="">
      <xdr:nvCxnSpPr>
        <xdr:cNvPr id="45" name="コネクタ: カギ線 44">
          <a:extLst>
            <a:ext uri="{FF2B5EF4-FFF2-40B4-BE49-F238E27FC236}">
              <a16:creationId xmlns:a16="http://schemas.microsoft.com/office/drawing/2014/main" id="{9BD3BABA-4925-4E51-8F59-96478BFA3281}"/>
            </a:ext>
          </a:extLst>
        </xdr:cNvPr>
        <xdr:cNvCxnSpPr>
          <a:cxnSpLocks/>
          <a:stCxn id="44" idx="2"/>
          <a:endCxn id="41" idx="1"/>
        </xdr:cNvCxnSpPr>
      </xdr:nvCxnSpPr>
      <xdr:spPr>
        <a:xfrm rot="16200000" flipH="1">
          <a:off x="1357601" y="12209097"/>
          <a:ext cx="447634" cy="5754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90938</xdr:colOff>
      <xdr:row>79</xdr:row>
      <xdr:rowOff>76200</xdr:rowOff>
    </xdr:from>
    <xdr:to>
      <xdr:col>12</xdr:col>
      <xdr:colOff>94385</xdr:colOff>
      <xdr:row>80</xdr:row>
      <xdr:rowOff>199465</xdr:rowOff>
    </xdr:to>
    <xdr:cxnSp macro="">
      <xdr:nvCxnSpPr>
        <xdr:cNvPr id="46" name="直線矢印コネクタ 45">
          <a:extLst>
            <a:ext uri="{FF2B5EF4-FFF2-40B4-BE49-F238E27FC236}">
              <a16:creationId xmlns:a16="http://schemas.microsoft.com/office/drawing/2014/main" id="{D985DA1E-BBD2-4844-B591-79BFBE1B01B8}"/>
            </a:ext>
          </a:extLst>
        </xdr:cNvPr>
        <xdr:cNvCxnSpPr>
          <a:cxnSpLocks/>
          <a:stCxn id="38" idx="2"/>
          <a:endCxn id="40" idx="0"/>
        </xdr:cNvCxnSpPr>
      </xdr:nvCxnSpPr>
      <xdr:spPr>
        <a:xfrm>
          <a:off x="2491238" y="8867775"/>
          <a:ext cx="3447" cy="3613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88</xdr:row>
      <xdr:rowOff>133350</xdr:rowOff>
    </xdr:from>
    <xdr:to>
      <xdr:col>15</xdr:col>
      <xdr:colOff>114300</xdr:colOff>
      <xdr:row>91</xdr:row>
      <xdr:rowOff>123825</xdr:rowOff>
    </xdr:to>
    <xdr:sp macro="" textlink="">
      <xdr:nvSpPr>
        <xdr:cNvPr id="47" name="フローチャート: 判断 46">
          <a:extLst>
            <a:ext uri="{FF2B5EF4-FFF2-40B4-BE49-F238E27FC236}">
              <a16:creationId xmlns:a16="http://schemas.microsoft.com/office/drawing/2014/main" id="{BA3ADE8B-EA5B-424C-9A03-A70C1A944ED1}"/>
            </a:ext>
          </a:extLst>
        </xdr:cNvPr>
        <xdr:cNvSpPr/>
      </xdr:nvSpPr>
      <xdr:spPr>
        <a:xfrm>
          <a:off x="1876425" y="11068050"/>
          <a:ext cx="1238250" cy="704850"/>
        </a:xfrm>
        <a:prstGeom prst="flowChartDecision">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チェック</a:t>
          </a:r>
        </a:p>
      </xdr:txBody>
    </xdr:sp>
    <xdr:clientData/>
  </xdr:twoCellAnchor>
  <xdr:twoCellAnchor>
    <xdr:from>
      <xdr:col>12</xdr:col>
      <xdr:colOff>102902</xdr:colOff>
      <xdr:row>91</xdr:row>
      <xdr:rowOff>47784</xdr:rowOff>
    </xdr:from>
    <xdr:to>
      <xdr:col>13</xdr:col>
      <xdr:colOff>187063</xdr:colOff>
      <xdr:row>92</xdr:row>
      <xdr:rowOff>54835</xdr:rowOff>
    </xdr:to>
    <xdr:sp macro="" textlink="">
      <xdr:nvSpPr>
        <xdr:cNvPr id="48" name="テキスト ボックス 119">
          <a:extLst>
            <a:ext uri="{FF2B5EF4-FFF2-40B4-BE49-F238E27FC236}">
              <a16:creationId xmlns:a16="http://schemas.microsoft.com/office/drawing/2014/main" id="{9ADC2485-5CF3-4C60-8E43-7A962613AC29}"/>
            </a:ext>
          </a:extLst>
        </xdr:cNvPr>
        <xdr:cNvSpPr txBox="1"/>
      </xdr:nvSpPr>
      <xdr:spPr>
        <a:xfrm>
          <a:off x="2503202" y="11696859"/>
          <a:ext cx="284186" cy="245176"/>
        </a:xfrm>
        <a:prstGeom prst="rect">
          <a:avLst/>
        </a:prstGeom>
        <a:noFill/>
      </xdr:spPr>
      <xdr:txBody>
        <a:bodyPr wrap="square" rtlCol="0" anchor="ctr">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Y</a:t>
          </a:r>
        </a:p>
      </xdr:txBody>
    </xdr:sp>
    <xdr:clientData/>
  </xdr:twoCellAnchor>
  <xdr:twoCellAnchor>
    <xdr:from>
      <xdr:col>8</xdr:col>
      <xdr:colOff>114300</xdr:colOff>
      <xdr:row>88</xdr:row>
      <xdr:rowOff>209550</xdr:rowOff>
    </xdr:from>
    <xdr:to>
      <xdr:col>9</xdr:col>
      <xdr:colOff>198459</xdr:colOff>
      <xdr:row>89</xdr:row>
      <xdr:rowOff>193079</xdr:rowOff>
    </xdr:to>
    <xdr:sp macro="" textlink="">
      <xdr:nvSpPr>
        <xdr:cNvPr id="49" name="テキスト ボックス 118">
          <a:extLst>
            <a:ext uri="{FF2B5EF4-FFF2-40B4-BE49-F238E27FC236}">
              <a16:creationId xmlns:a16="http://schemas.microsoft.com/office/drawing/2014/main" id="{ADD9A460-06C5-4B60-B778-A34024C7BF3B}"/>
            </a:ext>
          </a:extLst>
        </xdr:cNvPr>
        <xdr:cNvSpPr txBox="1"/>
      </xdr:nvSpPr>
      <xdr:spPr>
        <a:xfrm>
          <a:off x="1714500" y="11144250"/>
          <a:ext cx="284184" cy="221654"/>
        </a:xfrm>
        <a:prstGeom prst="rect">
          <a:avLst/>
        </a:prstGeom>
        <a:noFill/>
      </xdr:spPr>
      <xdr:txBody>
        <a:bodyPr wrap="square"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N</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67406</xdr:colOff>
      <xdr:row>101</xdr:row>
      <xdr:rowOff>95250</xdr:rowOff>
    </xdr:from>
    <xdr:to>
      <xdr:col>15</xdr:col>
      <xdr:colOff>114470</xdr:colOff>
      <xdr:row>102</xdr:row>
      <xdr:rowOff>76200</xdr:rowOff>
    </xdr:to>
    <xdr:sp macro="" textlink="">
      <xdr:nvSpPr>
        <xdr:cNvPr id="50" name="フローチャート: 端子 49">
          <a:extLst>
            <a:ext uri="{FF2B5EF4-FFF2-40B4-BE49-F238E27FC236}">
              <a16:creationId xmlns:a16="http://schemas.microsoft.com/office/drawing/2014/main" id="{6B56D3D0-620C-4F1B-9BC0-CBE6FDF3E221}"/>
            </a:ext>
          </a:extLst>
        </xdr:cNvPr>
        <xdr:cNvSpPr/>
      </xdr:nvSpPr>
      <xdr:spPr bwMode="auto">
        <a:xfrm>
          <a:off x="1867631" y="14878050"/>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開始</a:t>
          </a:r>
        </a:p>
      </xdr:txBody>
    </xdr:sp>
    <xdr:clientData/>
  </xdr:twoCellAnchor>
  <xdr:twoCellAnchor>
    <xdr:from>
      <xdr:col>12</xdr:col>
      <xdr:colOff>94385</xdr:colOff>
      <xdr:row>105</xdr:row>
      <xdr:rowOff>170891</xdr:rowOff>
    </xdr:from>
    <xdr:to>
      <xdr:col>12</xdr:col>
      <xdr:colOff>95250</xdr:colOff>
      <xdr:row>111</xdr:row>
      <xdr:rowOff>133350</xdr:rowOff>
    </xdr:to>
    <xdr:cxnSp macro="">
      <xdr:nvCxnSpPr>
        <xdr:cNvPr id="51" name="直線矢印コネクタ 50">
          <a:extLst>
            <a:ext uri="{FF2B5EF4-FFF2-40B4-BE49-F238E27FC236}">
              <a16:creationId xmlns:a16="http://schemas.microsoft.com/office/drawing/2014/main" id="{FAA8471E-C716-49D5-8061-D70A57A4248C}"/>
            </a:ext>
          </a:extLst>
        </xdr:cNvPr>
        <xdr:cNvCxnSpPr>
          <a:cxnSpLocks/>
          <a:stCxn id="52" idx="2"/>
          <a:endCxn id="59" idx="0"/>
        </xdr:cNvCxnSpPr>
      </xdr:nvCxnSpPr>
      <xdr:spPr>
        <a:xfrm>
          <a:off x="2494685" y="15906191"/>
          <a:ext cx="865" cy="139120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103</xdr:row>
      <xdr:rowOff>199465</xdr:rowOff>
    </xdr:from>
    <xdr:to>
      <xdr:col>16</xdr:col>
      <xdr:colOff>122094</xdr:colOff>
      <xdr:row>105</xdr:row>
      <xdr:rowOff>170891</xdr:rowOff>
    </xdr:to>
    <xdr:sp macro="" textlink="">
      <xdr:nvSpPr>
        <xdr:cNvPr id="52" name="フローチャート: 処理 51">
          <a:extLst>
            <a:ext uri="{FF2B5EF4-FFF2-40B4-BE49-F238E27FC236}">
              <a16:creationId xmlns:a16="http://schemas.microsoft.com/office/drawing/2014/main" id="{CDA9C74F-B2C4-4F9B-874A-BFC1176E2003}"/>
            </a:ext>
          </a:extLst>
        </xdr:cNvPr>
        <xdr:cNvSpPr/>
      </xdr:nvSpPr>
      <xdr:spPr>
        <a:xfrm>
          <a:off x="1666875" y="15458515"/>
          <a:ext cx="1655619" cy="447676"/>
        </a:xfrm>
        <a:prstGeom prst="flowChartProcess">
          <a:avLst/>
        </a:prstGeom>
        <a:solidFill>
          <a:srgbClr val="92D05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放射線マスタ登録処理</a:t>
          </a:r>
        </a:p>
      </xdr:txBody>
    </xdr:sp>
    <xdr:clientData/>
  </xdr:twoCellAnchor>
  <xdr:twoCellAnchor>
    <xdr:from>
      <xdr:col>9</xdr:col>
      <xdr:colOff>68917</xdr:colOff>
      <xdr:row>118</xdr:row>
      <xdr:rowOff>9525</xdr:rowOff>
    </xdr:from>
    <xdr:to>
      <xdr:col>15</xdr:col>
      <xdr:colOff>115981</xdr:colOff>
      <xdr:row>118</xdr:row>
      <xdr:rowOff>228600</xdr:rowOff>
    </xdr:to>
    <xdr:sp macro="" textlink="">
      <xdr:nvSpPr>
        <xdr:cNvPr id="53" name="フローチャート: 端子 52">
          <a:extLst>
            <a:ext uri="{FF2B5EF4-FFF2-40B4-BE49-F238E27FC236}">
              <a16:creationId xmlns:a16="http://schemas.microsoft.com/office/drawing/2014/main" id="{5E426778-8C2D-40CF-A6C4-C4EE6489FF43}"/>
            </a:ext>
          </a:extLst>
        </xdr:cNvPr>
        <xdr:cNvSpPr/>
      </xdr:nvSpPr>
      <xdr:spPr bwMode="auto">
        <a:xfrm>
          <a:off x="1869142" y="18840450"/>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終了</a:t>
          </a:r>
        </a:p>
      </xdr:txBody>
    </xdr:sp>
    <xdr:clientData/>
  </xdr:twoCellAnchor>
  <xdr:twoCellAnchor>
    <xdr:from>
      <xdr:col>12</xdr:col>
      <xdr:colOff>92449</xdr:colOff>
      <xdr:row>114</xdr:row>
      <xdr:rowOff>123825</xdr:rowOff>
    </xdr:from>
    <xdr:to>
      <xdr:col>12</xdr:col>
      <xdr:colOff>95250</xdr:colOff>
      <xdr:row>118</xdr:row>
      <xdr:rowOff>9525</xdr:rowOff>
    </xdr:to>
    <xdr:cxnSp macro="">
      <xdr:nvCxnSpPr>
        <xdr:cNvPr id="54" name="直線矢印コネクタ 53">
          <a:extLst>
            <a:ext uri="{FF2B5EF4-FFF2-40B4-BE49-F238E27FC236}">
              <a16:creationId xmlns:a16="http://schemas.microsoft.com/office/drawing/2014/main" id="{B422F1E1-052E-4069-8A4D-014D9E0F2152}"/>
            </a:ext>
          </a:extLst>
        </xdr:cNvPr>
        <xdr:cNvCxnSpPr>
          <a:cxnSpLocks/>
          <a:stCxn id="59" idx="2"/>
          <a:endCxn id="53" idx="0"/>
        </xdr:cNvCxnSpPr>
      </xdr:nvCxnSpPr>
      <xdr:spPr>
        <a:xfrm flipH="1">
          <a:off x="2492749" y="18002250"/>
          <a:ext cx="2801" cy="838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93545</xdr:colOff>
      <xdr:row>113</xdr:row>
      <xdr:rowOff>9524</xdr:rowOff>
    </xdr:from>
    <xdr:to>
      <xdr:col>9</xdr:col>
      <xdr:colOff>76201</xdr:colOff>
      <xdr:row>114</xdr:row>
      <xdr:rowOff>176252</xdr:rowOff>
    </xdr:to>
    <xdr:cxnSp macro="">
      <xdr:nvCxnSpPr>
        <xdr:cNvPr id="55" name="コネクタ: カギ線 54">
          <a:extLst>
            <a:ext uri="{FF2B5EF4-FFF2-40B4-BE49-F238E27FC236}">
              <a16:creationId xmlns:a16="http://schemas.microsoft.com/office/drawing/2014/main" id="{B14573B4-24D5-4130-9506-0F57A50D067F}"/>
            </a:ext>
          </a:extLst>
        </xdr:cNvPr>
        <xdr:cNvCxnSpPr>
          <a:cxnSpLocks/>
          <a:stCxn id="59" idx="1"/>
          <a:endCxn id="56" idx="0"/>
        </xdr:cNvCxnSpPr>
      </xdr:nvCxnSpPr>
      <xdr:spPr>
        <a:xfrm rot="10800000" flipV="1">
          <a:off x="1293695" y="17649824"/>
          <a:ext cx="582731" cy="4048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114</xdr:row>
      <xdr:rowOff>176253</xdr:rowOff>
    </xdr:from>
    <xdr:to>
      <xdr:col>10</xdr:col>
      <xdr:colOff>120413</xdr:colOff>
      <xdr:row>116</xdr:row>
      <xdr:rowOff>147679</xdr:rowOff>
    </xdr:to>
    <xdr:sp macro="" textlink="">
      <xdr:nvSpPr>
        <xdr:cNvPr id="56" name="フローチャート: 処理 55">
          <a:extLst>
            <a:ext uri="{FF2B5EF4-FFF2-40B4-BE49-F238E27FC236}">
              <a16:creationId xmlns:a16="http://schemas.microsoft.com/office/drawing/2014/main" id="{DD4E0FDD-A34D-4AFA-A135-43DA45D5301A}"/>
            </a:ext>
          </a:extLst>
        </xdr:cNvPr>
        <xdr:cNvSpPr/>
      </xdr:nvSpPr>
      <xdr:spPr>
        <a:xfrm>
          <a:off x="466725" y="18054678"/>
          <a:ext cx="1653938" cy="447676"/>
        </a:xfrm>
        <a:prstGeom prst="flowChartProcess">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メッセージ表示</a:t>
          </a:r>
          <a:endParaRPr kumimoji="0" lang="en-US" altLang="ja-JP"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6</xdr:col>
      <xdr:colOff>93544</xdr:colOff>
      <xdr:row>116</xdr:row>
      <xdr:rowOff>147679</xdr:rowOff>
    </xdr:from>
    <xdr:to>
      <xdr:col>9</xdr:col>
      <xdr:colOff>68917</xdr:colOff>
      <xdr:row>118</xdr:row>
      <xdr:rowOff>119063</xdr:rowOff>
    </xdr:to>
    <xdr:cxnSp macro="">
      <xdr:nvCxnSpPr>
        <xdr:cNvPr id="57" name="コネクタ: カギ線 56">
          <a:extLst>
            <a:ext uri="{FF2B5EF4-FFF2-40B4-BE49-F238E27FC236}">
              <a16:creationId xmlns:a16="http://schemas.microsoft.com/office/drawing/2014/main" id="{DBBA6529-2D92-4544-97FA-EF9139F0284C}"/>
            </a:ext>
          </a:extLst>
        </xdr:cNvPr>
        <xdr:cNvCxnSpPr>
          <a:cxnSpLocks/>
          <a:stCxn id="56" idx="2"/>
          <a:endCxn id="53" idx="1"/>
        </xdr:cNvCxnSpPr>
      </xdr:nvCxnSpPr>
      <xdr:spPr>
        <a:xfrm rot="16200000" flipH="1">
          <a:off x="1357601" y="18438447"/>
          <a:ext cx="447634" cy="5754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90938</xdr:colOff>
      <xdr:row>102</xdr:row>
      <xdr:rowOff>76200</xdr:rowOff>
    </xdr:from>
    <xdr:to>
      <xdr:col>12</xdr:col>
      <xdr:colOff>94385</xdr:colOff>
      <xdr:row>103</xdr:row>
      <xdr:rowOff>199465</xdr:rowOff>
    </xdr:to>
    <xdr:cxnSp macro="">
      <xdr:nvCxnSpPr>
        <xdr:cNvPr id="58" name="直線矢印コネクタ 57">
          <a:extLst>
            <a:ext uri="{FF2B5EF4-FFF2-40B4-BE49-F238E27FC236}">
              <a16:creationId xmlns:a16="http://schemas.microsoft.com/office/drawing/2014/main" id="{15CE1346-199A-45EB-B0C7-389B4B7BF100}"/>
            </a:ext>
          </a:extLst>
        </xdr:cNvPr>
        <xdr:cNvCxnSpPr>
          <a:cxnSpLocks/>
          <a:stCxn id="50" idx="2"/>
          <a:endCxn id="52" idx="0"/>
        </xdr:cNvCxnSpPr>
      </xdr:nvCxnSpPr>
      <xdr:spPr>
        <a:xfrm>
          <a:off x="2491238" y="15097125"/>
          <a:ext cx="3447" cy="3613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111</xdr:row>
      <xdr:rowOff>133350</xdr:rowOff>
    </xdr:from>
    <xdr:to>
      <xdr:col>15</xdr:col>
      <xdr:colOff>114300</xdr:colOff>
      <xdr:row>114</xdr:row>
      <xdr:rowOff>123825</xdr:rowOff>
    </xdr:to>
    <xdr:sp macro="" textlink="">
      <xdr:nvSpPr>
        <xdr:cNvPr id="59" name="フローチャート: 判断 58">
          <a:extLst>
            <a:ext uri="{FF2B5EF4-FFF2-40B4-BE49-F238E27FC236}">
              <a16:creationId xmlns:a16="http://schemas.microsoft.com/office/drawing/2014/main" id="{76F1C488-F048-4F7B-B92F-8F8AB006878E}"/>
            </a:ext>
          </a:extLst>
        </xdr:cNvPr>
        <xdr:cNvSpPr/>
      </xdr:nvSpPr>
      <xdr:spPr>
        <a:xfrm>
          <a:off x="1876425" y="17297400"/>
          <a:ext cx="1238250" cy="704850"/>
        </a:xfrm>
        <a:prstGeom prst="flowChartDecision">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チェック</a:t>
          </a:r>
        </a:p>
      </xdr:txBody>
    </xdr:sp>
    <xdr:clientData/>
  </xdr:twoCellAnchor>
  <xdr:twoCellAnchor>
    <xdr:from>
      <xdr:col>12</xdr:col>
      <xdr:colOff>102902</xdr:colOff>
      <xdr:row>114</xdr:row>
      <xdr:rowOff>47784</xdr:rowOff>
    </xdr:from>
    <xdr:to>
      <xdr:col>13</xdr:col>
      <xdr:colOff>187063</xdr:colOff>
      <xdr:row>115</xdr:row>
      <xdr:rowOff>54835</xdr:rowOff>
    </xdr:to>
    <xdr:sp macro="" textlink="">
      <xdr:nvSpPr>
        <xdr:cNvPr id="60" name="テキスト ボックス 119">
          <a:extLst>
            <a:ext uri="{FF2B5EF4-FFF2-40B4-BE49-F238E27FC236}">
              <a16:creationId xmlns:a16="http://schemas.microsoft.com/office/drawing/2014/main" id="{0002DCBA-288C-41A8-BAAD-F73C3BA9AC56}"/>
            </a:ext>
          </a:extLst>
        </xdr:cNvPr>
        <xdr:cNvSpPr txBox="1"/>
      </xdr:nvSpPr>
      <xdr:spPr>
        <a:xfrm>
          <a:off x="2503202" y="17926209"/>
          <a:ext cx="284186" cy="245176"/>
        </a:xfrm>
        <a:prstGeom prst="rect">
          <a:avLst/>
        </a:prstGeom>
        <a:noFill/>
      </xdr:spPr>
      <xdr:txBody>
        <a:bodyPr wrap="square" rtlCol="0" anchor="ctr">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Y</a:t>
          </a:r>
        </a:p>
      </xdr:txBody>
    </xdr:sp>
    <xdr:clientData/>
  </xdr:twoCellAnchor>
  <xdr:twoCellAnchor>
    <xdr:from>
      <xdr:col>8</xdr:col>
      <xdr:colOff>114300</xdr:colOff>
      <xdr:row>111</xdr:row>
      <xdr:rowOff>209550</xdr:rowOff>
    </xdr:from>
    <xdr:to>
      <xdr:col>9</xdr:col>
      <xdr:colOff>198459</xdr:colOff>
      <xdr:row>112</xdr:row>
      <xdr:rowOff>193079</xdr:rowOff>
    </xdr:to>
    <xdr:sp macro="" textlink="">
      <xdr:nvSpPr>
        <xdr:cNvPr id="61" name="テキスト ボックス 118">
          <a:extLst>
            <a:ext uri="{FF2B5EF4-FFF2-40B4-BE49-F238E27FC236}">
              <a16:creationId xmlns:a16="http://schemas.microsoft.com/office/drawing/2014/main" id="{C6776411-3142-4303-83B4-C448613C2617}"/>
            </a:ext>
          </a:extLst>
        </xdr:cNvPr>
        <xdr:cNvSpPr txBox="1"/>
      </xdr:nvSpPr>
      <xdr:spPr>
        <a:xfrm>
          <a:off x="1714500" y="17373600"/>
          <a:ext cx="284184" cy="221654"/>
        </a:xfrm>
        <a:prstGeom prst="rect">
          <a:avLst/>
        </a:prstGeom>
        <a:noFill/>
      </xdr:spPr>
      <xdr:txBody>
        <a:bodyPr wrap="square"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N</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67406</xdr:colOff>
      <xdr:row>124</xdr:row>
      <xdr:rowOff>95250</xdr:rowOff>
    </xdr:from>
    <xdr:to>
      <xdr:col>15</xdr:col>
      <xdr:colOff>114470</xdr:colOff>
      <xdr:row>125</xdr:row>
      <xdr:rowOff>76200</xdr:rowOff>
    </xdr:to>
    <xdr:sp macro="" textlink="">
      <xdr:nvSpPr>
        <xdr:cNvPr id="62" name="フローチャート: 端子 61">
          <a:extLst>
            <a:ext uri="{FF2B5EF4-FFF2-40B4-BE49-F238E27FC236}">
              <a16:creationId xmlns:a16="http://schemas.microsoft.com/office/drawing/2014/main" id="{FA108D98-C6E5-42FA-96BE-573FF641D9F1}"/>
            </a:ext>
          </a:extLst>
        </xdr:cNvPr>
        <xdr:cNvSpPr/>
      </xdr:nvSpPr>
      <xdr:spPr bwMode="auto">
        <a:xfrm>
          <a:off x="1867631" y="20793075"/>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開始</a:t>
          </a:r>
        </a:p>
      </xdr:txBody>
    </xdr:sp>
    <xdr:clientData/>
  </xdr:twoCellAnchor>
  <xdr:twoCellAnchor>
    <xdr:from>
      <xdr:col>12</xdr:col>
      <xdr:colOff>94385</xdr:colOff>
      <xdr:row>128</xdr:row>
      <xdr:rowOff>170891</xdr:rowOff>
    </xdr:from>
    <xdr:to>
      <xdr:col>12</xdr:col>
      <xdr:colOff>95250</xdr:colOff>
      <xdr:row>134</xdr:row>
      <xdr:rowOff>133350</xdr:rowOff>
    </xdr:to>
    <xdr:cxnSp macro="">
      <xdr:nvCxnSpPr>
        <xdr:cNvPr id="63" name="直線矢印コネクタ 62">
          <a:extLst>
            <a:ext uri="{FF2B5EF4-FFF2-40B4-BE49-F238E27FC236}">
              <a16:creationId xmlns:a16="http://schemas.microsoft.com/office/drawing/2014/main" id="{11A9DAC4-BFEE-4309-BEB4-E6C01627115E}"/>
            </a:ext>
          </a:extLst>
        </xdr:cNvPr>
        <xdr:cNvCxnSpPr>
          <a:cxnSpLocks/>
          <a:stCxn id="64" idx="2"/>
          <a:endCxn id="71" idx="0"/>
        </xdr:cNvCxnSpPr>
      </xdr:nvCxnSpPr>
      <xdr:spPr>
        <a:xfrm>
          <a:off x="2494685" y="33775091"/>
          <a:ext cx="865" cy="139120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183919</xdr:colOff>
      <xdr:row>126</xdr:row>
      <xdr:rowOff>199465</xdr:rowOff>
    </xdr:from>
    <xdr:to>
      <xdr:col>17</xdr:col>
      <xdr:colOff>4850</xdr:colOff>
      <xdr:row>128</xdr:row>
      <xdr:rowOff>170891</xdr:rowOff>
    </xdr:to>
    <xdr:sp macro="" textlink="">
      <xdr:nvSpPr>
        <xdr:cNvPr id="64" name="フローチャート: 処理 63">
          <a:extLst>
            <a:ext uri="{FF2B5EF4-FFF2-40B4-BE49-F238E27FC236}">
              <a16:creationId xmlns:a16="http://schemas.microsoft.com/office/drawing/2014/main" id="{F5F7B817-E1BE-4B47-9D9D-A93D0D081106}"/>
            </a:ext>
          </a:extLst>
        </xdr:cNvPr>
        <xdr:cNvSpPr/>
      </xdr:nvSpPr>
      <xdr:spPr>
        <a:xfrm>
          <a:off x="1584094" y="33327415"/>
          <a:ext cx="1821181" cy="447676"/>
        </a:xfrm>
        <a:prstGeom prst="flowChartProcess">
          <a:avLst/>
        </a:prstGeom>
        <a:solidFill>
          <a:srgbClr val="92D05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放射線オーダー項目登録処理</a:t>
          </a:r>
        </a:p>
      </xdr:txBody>
    </xdr:sp>
    <xdr:clientData/>
  </xdr:twoCellAnchor>
  <xdr:twoCellAnchor>
    <xdr:from>
      <xdr:col>9</xdr:col>
      <xdr:colOff>68917</xdr:colOff>
      <xdr:row>141</xdr:row>
      <xdr:rowOff>9525</xdr:rowOff>
    </xdr:from>
    <xdr:to>
      <xdr:col>15</xdr:col>
      <xdr:colOff>115981</xdr:colOff>
      <xdr:row>141</xdr:row>
      <xdr:rowOff>228600</xdr:rowOff>
    </xdr:to>
    <xdr:sp macro="" textlink="">
      <xdr:nvSpPr>
        <xdr:cNvPr id="65" name="フローチャート: 端子 64">
          <a:extLst>
            <a:ext uri="{FF2B5EF4-FFF2-40B4-BE49-F238E27FC236}">
              <a16:creationId xmlns:a16="http://schemas.microsoft.com/office/drawing/2014/main" id="{BFA5F1A5-E42B-430E-905F-11D11C77302A}"/>
            </a:ext>
          </a:extLst>
        </xdr:cNvPr>
        <xdr:cNvSpPr/>
      </xdr:nvSpPr>
      <xdr:spPr bwMode="auto">
        <a:xfrm>
          <a:off x="1869142" y="24755475"/>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終了</a:t>
          </a:r>
        </a:p>
      </xdr:txBody>
    </xdr:sp>
    <xdr:clientData/>
  </xdr:twoCellAnchor>
  <xdr:twoCellAnchor>
    <xdr:from>
      <xdr:col>12</xdr:col>
      <xdr:colOff>92449</xdr:colOff>
      <xdr:row>137</xdr:row>
      <xdr:rowOff>123825</xdr:rowOff>
    </xdr:from>
    <xdr:to>
      <xdr:col>12</xdr:col>
      <xdr:colOff>95250</xdr:colOff>
      <xdr:row>141</xdr:row>
      <xdr:rowOff>9525</xdr:rowOff>
    </xdr:to>
    <xdr:cxnSp macro="">
      <xdr:nvCxnSpPr>
        <xdr:cNvPr id="66" name="直線矢印コネクタ 65">
          <a:extLst>
            <a:ext uri="{FF2B5EF4-FFF2-40B4-BE49-F238E27FC236}">
              <a16:creationId xmlns:a16="http://schemas.microsoft.com/office/drawing/2014/main" id="{3B7680A1-0187-4C47-AB45-71E918E23CA7}"/>
            </a:ext>
          </a:extLst>
        </xdr:cNvPr>
        <xdr:cNvCxnSpPr>
          <a:cxnSpLocks/>
          <a:stCxn id="71" idx="2"/>
          <a:endCxn id="65" idx="0"/>
        </xdr:cNvCxnSpPr>
      </xdr:nvCxnSpPr>
      <xdr:spPr>
        <a:xfrm flipH="1">
          <a:off x="2492749" y="23917275"/>
          <a:ext cx="2801" cy="838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93545</xdr:colOff>
      <xdr:row>136</xdr:row>
      <xdr:rowOff>9524</xdr:rowOff>
    </xdr:from>
    <xdr:to>
      <xdr:col>9</xdr:col>
      <xdr:colOff>76201</xdr:colOff>
      <xdr:row>137</xdr:row>
      <xdr:rowOff>176252</xdr:rowOff>
    </xdr:to>
    <xdr:cxnSp macro="">
      <xdr:nvCxnSpPr>
        <xdr:cNvPr id="67" name="コネクタ: カギ線 66">
          <a:extLst>
            <a:ext uri="{FF2B5EF4-FFF2-40B4-BE49-F238E27FC236}">
              <a16:creationId xmlns:a16="http://schemas.microsoft.com/office/drawing/2014/main" id="{1D81114F-7A5F-4D0D-A372-DB94A39513A7}"/>
            </a:ext>
          </a:extLst>
        </xdr:cNvPr>
        <xdr:cNvCxnSpPr>
          <a:cxnSpLocks/>
          <a:stCxn id="71" idx="1"/>
          <a:endCxn id="68" idx="0"/>
        </xdr:cNvCxnSpPr>
      </xdr:nvCxnSpPr>
      <xdr:spPr>
        <a:xfrm rot="10800000" flipV="1">
          <a:off x="1293695" y="23564849"/>
          <a:ext cx="582731" cy="4048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137</xdr:row>
      <xdr:rowOff>176253</xdr:rowOff>
    </xdr:from>
    <xdr:to>
      <xdr:col>10</xdr:col>
      <xdr:colOff>120413</xdr:colOff>
      <xdr:row>139</xdr:row>
      <xdr:rowOff>147679</xdr:rowOff>
    </xdr:to>
    <xdr:sp macro="" textlink="">
      <xdr:nvSpPr>
        <xdr:cNvPr id="68" name="フローチャート: 処理 67">
          <a:extLst>
            <a:ext uri="{FF2B5EF4-FFF2-40B4-BE49-F238E27FC236}">
              <a16:creationId xmlns:a16="http://schemas.microsoft.com/office/drawing/2014/main" id="{6E599334-529B-493D-9AAE-E8779C7555D2}"/>
            </a:ext>
          </a:extLst>
        </xdr:cNvPr>
        <xdr:cNvSpPr/>
      </xdr:nvSpPr>
      <xdr:spPr>
        <a:xfrm>
          <a:off x="466725" y="23969703"/>
          <a:ext cx="1653938" cy="447676"/>
        </a:xfrm>
        <a:prstGeom prst="flowChartProcess">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メッセージ表示</a:t>
          </a:r>
          <a:endParaRPr kumimoji="0" lang="en-US" altLang="ja-JP"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6</xdr:col>
      <xdr:colOff>93544</xdr:colOff>
      <xdr:row>139</xdr:row>
      <xdr:rowOff>147679</xdr:rowOff>
    </xdr:from>
    <xdr:to>
      <xdr:col>9</xdr:col>
      <xdr:colOff>68917</xdr:colOff>
      <xdr:row>141</xdr:row>
      <xdr:rowOff>119063</xdr:rowOff>
    </xdr:to>
    <xdr:cxnSp macro="">
      <xdr:nvCxnSpPr>
        <xdr:cNvPr id="69" name="コネクタ: カギ線 68">
          <a:extLst>
            <a:ext uri="{FF2B5EF4-FFF2-40B4-BE49-F238E27FC236}">
              <a16:creationId xmlns:a16="http://schemas.microsoft.com/office/drawing/2014/main" id="{A425F935-3EA7-46BB-BDD8-948047914F08}"/>
            </a:ext>
          </a:extLst>
        </xdr:cNvPr>
        <xdr:cNvCxnSpPr>
          <a:cxnSpLocks/>
          <a:stCxn id="68" idx="2"/>
          <a:endCxn id="65" idx="1"/>
        </xdr:cNvCxnSpPr>
      </xdr:nvCxnSpPr>
      <xdr:spPr>
        <a:xfrm rot="16200000" flipH="1">
          <a:off x="1357601" y="24353472"/>
          <a:ext cx="447634" cy="5754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90938</xdr:colOff>
      <xdr:row>125</xdr:row>
      <xdr:rowOff>76200</xdr:rowOff>
    </xdr:from>
    <xdr:to>
      <xdr:col>12</xdr:col>
      <xdr:colOff>94385</xdr:colOff>
      <xdr:row>126</xdr:row>
      <xdr:rowOff>199465</xdr:rowOff>
    </xdr:to>
    <xdr:cxnSp macro="">
      <xdr:nvCxnSpPr>
        <xdr:cNvPr id="70" name="直線矢印コネクタ 69">
          <a:extLst>
            <a:ext uri="{FF2B5EF4-FFF2-40B4-BE49-F238E27FC236}">
              <a16:creationId xmlns:a16="http://schemas.microsoft.com/office/drawing/2014/main" id="{A05CF930-DBAF-44B1-B148-0ED951EE9E7D}"/>
            </a:ext>
          </a:extLst>
        </xdr:cNvPr>
        <xdr:cNvCxnSpPr>
          <a:cxnSpLocks/>
          <a:stCxn id="62" idx="2"/>
          <a:endCxn id="64" idx="0"/>
        </xdr:cNvCxnSpPr>
      </xdr:nvCxnSpPr>
      <xdr:spPr>
        <a:xfrm>
          <a:off x="2491238" y="32966025"/>
          <a:ext cx="3447" cy="3613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134</xdr:row>
      <xdr:rowOff>133350</xdr:rowOff>
    </xdr:from>
    <xdr:to>
      <xdr:col>15</xdr:col>
      <xdr:colOff>114300</xdr:colOff>
      <xdr:row>137</xdr:row>
      <xdr:rowOff>123825</xdr:rowOff>
    </xdr:to>
    <xdr:sp macro="" textlink="">
      <xdr:nvSpPr>
        <xdr:cNvPr id="71" name="フローチャート: 判断 70">
          <a:extLst>
            <a:ext uri="{FF2B5EF4-FFF2-40B4-BE49-F238E27FC236}">
              <a16:creationId xmlns:a16="http://schemas.microsoft.com/office/drawing/2014/main" id="{129F22F5-C0DF-4A4D-A855-CA84646D7D2A}"/>
            </a:ext>
          </a:extLst>
        </xdr:cNvPr>
        <xdr:cNvSpPr/>
      </xdr:nvSpPr>
      <xdr:spPr>
        <a:xfrm>
          <a:off x="1876425" y="23212425"/>
          <a:ext cx="1238250" cy="704850"/>
        </a:xfrm>
        <a:prstGeom prst="flowChartDecision">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チェック</a:t>
          </a:r>
        </a:p>
      </xdr:txBody>
    </xdr:sp>
    <xdr:clientData/>
  </xdr:twoCellAnchor>
  <xdr:twoCellAnchor>
    <xdr:from>
      <xdr:col>12</xdr:col>
      <xdr:colOff>102902</xdr:colOff>
      <xdr:row>137</xdr:row>
      <xdr:rowOff>47784</xdr:rowOff>
    </xdr:from>
    <xdr:to>
      <xdr:col>13</xdr:col>
      <xdr:colOff>187063</xdr:colOff>
      <xdr:row>138</xdr:row>
      <xdr:rowOff>54835</xdr:rowOff>
    </xdr:to>
    <xdr:sp macro="" textlink="">
      <xdr:nvSpPr>
        <xdr:cNvPr id="72" name="テキスト ボックス 119">
          <a:extLst>
            <a:ext uri="{FF2B5EF4-FFF2-40B4-BE49-F238E27FC236}">
              <a16:creationId xmlns:a16="http://schemas.microsoft.com/office/drawing/2014/main" id="{B4A70972-2F32-4826-963B-3AF6CDF5AD04}"/>
            </a:ext>
          </a:extLst>
        </xdr:cNvPr>
        <xdr:cNvSpPr txBox="1"/>
      </xdr:nvSpPr>
      <xdr:spPr>
        <a:xfrm>
          <a:off x="2503202" y="23841234"/>
          <a:ext cx="284186" cy="245176"/>
        </a:xfrm>
        <a:prstGeom prst="rect">
          <a:avLst/>
        </a:prstGeom>
        <a:noFill/>
      </xdr:spPr>
      <xdr:txBody>
        <a:bodyPr wrap="square" rtlCol="0" anchor="ctr">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Y</a:t>
          </a:r>
        </a:p>
      </xdr:txBody>
    </xdr:sp>
    <xdr:clientData/>
  </xdr:twoCellAnchor>
  <xdr:twoCellAnchor>
    <xdr:from>
      <xdr:col>8</xdr:col>
      <xdr:colOff>114300</xdr:colOff>
      <xdr:row>134</xdr:row>
      <xdr:rowOff>209550</xdr:rowOff>
    </xdr:from>
    <xdr:to>
      <xdr:col>9</xdr:col>
      <xdr:colOff>198459</xdr:colOff>
      <xdr:row>135</xdr:row>
      <xdr:rowOff>193079</xdr:rowOff>
    </xdr:to>
    <xdr:sp macro="" textlink="">
      <xdr:nvSpPr>
        <xdr:cNvPr id="73" name="テキスト ボックス 118">
          <a:extLst>
            <a:ext uri="{FF2B5EF4-FFF2-40B4-BE49-F238E27FC236}">
              <a16:creationId xmlns:a16="http://schemas.microsoft.com/office/drawing/2014/main" id="{005FED19-B63E-47A2-9C46-7C85F5C3FB80}"/>
            </a:ext>
          </a:extLst>
        </xdr:cNvPr>
        <xdr:cNvSpPr txBox="1"/>
      </xdr:nvSpPr>
      <xdr:spPr>
        <a:xfrm>
          <a:off x="1714500" y="23288625"/>
          <a:ext cx="284184" cy="221654"/>
        </a:xfrm>
        <a:prstGeom prst="rect">
          <a:avLst/>
        </a:prstGeom>
        <a:noFill/>
      </xdr:spPr>
      <xdr:txBody>
        <a:bodyPr wrap="square"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N</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67406</xdr:colOff>
      <xdr:row>148</xdr:row>
      <xdr:rowOff>95250</xdr:rowOff>
    </xdr:from>
    <xdr:to>
      <xdr:col>15</xdr:col>
      <xdr:colOff>114470</xdr:colOff>
      <xdr:row>149</xdr:row>
      <xdr:rowOff>76200</xdr:rowOff>
    </xdr:to>
    <xdr:sp macro="" textlink="">
      <xdr:nvSpPr>
        <xdr:cNvPr id="74" name="フローチャート: 端子 73">
          <a:extLst>
            <a:ext uri="{FF2B5EF4-FFF2-40B4-BE49-F238E27FC236}">
              <a16:creationId xmlns:a16="http://schemas.microsoft.com/office/drawing/2014/main" id="{07699AB6-AD7D-4F1C-8272-BA4E5F89345C}"/>
            </a:ext>
          </a:extLst>
        </xdr:cNvPr>
        <xdr:cNvSpPr/>
      </xdr:nvSpPr>
      <xdr:spPr bwMode="auto">
        <a:xfrm>
          <a:off x="1867631" y="26831925"/>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開始</a:t>
          </a:r>
        </a:p>
      </xdr:txBody>
    </xdr:sp>
    <xdr:clientData/>
  </xdr:twoCellAnchor>
  <xdr:twoCellAnchor>
    <xdr:from>
      <xdr:col>12</xdr:col>
      <xdr:colOff>94385</xdr:colOff>
      <xdr:row>152</xdr:row>
      <xdr:rowOff>170891</xdr:rowOff>
    </xdr:from>
    <xdr:to>
      <xdr:col>12</xdr:col>
      <xdr:colOff>95250</xdr:colOff>
      <xdr:row>158</xdr:row>
      <xdr:rowOff>133350</xdr:rowOff>
    </xdr:to>
    <xdr:cxnSp macro="">
      <xdr:nvCxnSpPr>
        <xdr:cNvPr id="75" name="直線矢印コネクタ 74">
          <a:extLst>
            <a:ext uri="{FF2B5EF4-FFF2-40B4-BE49-F238E27FC236}">
              <a16:creationId xmlns:a16="http://schemas.microsoft.com/office/drawing/2014/main" id="{BD127810-A74F-49C8-B90A-66E93DBF30D1}"/>
            </a:ext>
          </a:extLst>
        </xdr:cNvPr>
        <xdr:cNvCxnSpPr>
          <a:cxnSpLocks/>
          <a:stCxn id="76" idx="2"/>
          <a:endCxn id="83" idx="0"/>
        </xdr:cNvCxnSpPr>
      </xdr:nvCxnSpPr>
      <xdr:spPr>
        <a:xfrm>
          <a:off x="2494685" y="27860066"/>
          <a:ext cx="865" cy="139120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150</xdr:row>
      <xdr:rowOff>199465</xdr:rowOff>
    </xdr:from>
    <xdr:to>
      <xdr:col>16</xdr:col>
      <xdr:colOff>122094</xdr:colOff>
      <xdr:row>152</xdr:row>
      <xdr:rowOff>170891</xdr:rowOff>
    </xdr:to>
    <xdr:sp macro="" textlink="">
      <xdr:nvSpPr>
        <xdr:cNvPr id="76" name="フローチャート: 処理 75">
          <a:extLst>
            <a:ext uri="{FF2B5EF4-FFF2-40B4-BE49-F238E27FC236}">
              <a16:creationId xmlns:a16="http://schemas.microsoft.com/office/drawing/2014/main" id="{0A5F7D51-23FD-4C9E-B162-A0A172F4C276}"/>
            </a:ext>
          </a:extLst>
        </xdr:cNvPr>
        <xdr:cNvSpPr/>
      </xdr:nvSpPr>
      <xdr:spPr>
        <a:xfrm>
          <a:off x="1666875" y="27412390"/>
          <a:ext cx="1655619" cy="447676"/>
        </a:xfrm>
        <a:prstGeom prst="flowChartProcess">
          <a:avLst/>
        </a:prstGeom>
        <a:solidFill>
          <a:srgbClr val="92D05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その他マスタ登録処理</a:t>
          </a:r>
        </a:p>
      </xdr:txBody>
    </xdr:sp>
    <xdr:clientData/>
  </xdr:twoCellAnchor>
  <xdr:twoCellAnchor>
    <xdr:from>
      <xdr:col>9</xdr:col>
      <xdr:colOff>68917</xdr:colOff>
      <xdr:row>165</xdr:row>
      <xdr:rowOff>9525</xdr:rowOff>
    </xdr:from>
    <xdr:to>
      <xdr:col>15</xdr:col>
      <xdr:colOff>115981</xdr:colOff>
      <xdr:row>165</xdr:row>
      <xdr:rowOff>228600</xdr:rowOff>
    </xdr:to>
    <xdr:sp macro="" textlink="">
      <xdr:nvSpPr>
        <xdr:cNvPr id="77" name="フローチャート: 端子 76">
          <a:extLst>
            <a:ext uri="{FF2B5EF4-FFF2-40B4-BE49-F238E27FC236}">
              <a16:creationId xmlns:a16="http://schemas.microsoft.com/office/drawing/2014/main" id="{8FD9BE0B-6E3A-4A1B-AF02-6A895E6B4858}"/>
            </a:ext>
          </a:extLst>
        </xdr:cNvPr>
        <xdr:cNvSpPr/>
      </xdr:nvSpPr>
      <xdr:spPr bwMode="auto">
        <a:xfrm>
          <a:off x="1869142" y="30794325"/>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終了</a:t>
          </a:r>
        </a:p>
      </xdr:txBody>
    </xdr:sp>
    <xdr:clientData/>
  </xdr:twoCellAnchor>
  <xdr:twoCellAnchor>
    <xdr:from>
      <xdr:col>12</xdr:col>
      <xdr:colOff>92449</xdr:colOff>
      <xdr:row>161</xdr:row>
      <xdr:rowOff>123825</xdr:rowOff>
    </xdr:from>
    <xdr:to>
      <xdr:col>12</xdr:col>
      <xdr:colOff>95250</xdr:colOff>
      <xdr:row>165</xdr:row>
      <xdr:rowOff>9525</xdr:rowOff>
    </xdr:to>
    <xdr:cxnSp macro="">
      <xdr:nvCxnSpPr>
        <xdr:cNvPr id="78" name="直線矢印コネクタ 77">
          <a:extLst>
            <a:ext uri="{FF2B5EF4-FFF2-40B4-BE49-F238E27FC236}">
              <a16:creationId xmlns:a16="http://schemas.microsoft.com/office/drawing/2014/main" id="{B8D8F5E5-C310-4022-B12D-1BE62A96A172}"/>
            </a:ext>
          </a:extLst>
        </xdr:cNvPr>
        <xdr:cNvCxnSpPr>
          <a:cxnSpLocks/>
          <a:stCxn id="83" idx="2"/>
          <a:endCxn id="77" idx="0"/>
        </xdr:cNvCxnSpPr>
      </xdr:nvCxnSpPr>
      <xdr:spPr>
        <a:xfrm flipH="1">
          <a:off x="2492749" y="29956125"/>
          <a:ext cx="2801" cy="838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93545</xdr:colOff>
      <xdr:row>160</xdr:row>
      <xdr:rowOff>9524</xdr:rowOff>
    </xdr:from>
    <xdr:to>
      <xdr:col>9</xdr:col>
      <xdr:colOff>76201</xdr:colOff>
      <xdr:row>161</xdr:row>
      <xdr:rowOff>176252</xdr:rowOff>
    </xdr:to>
    <xdr:cxnSp macro="">
      <xdr:nvCxnSpPr>
        <xdr:cNvPr id="79" name="コネクタ: カギ線 78">
          <a:extLst>
            <a:ext uri="{FF2B5EF4-FFF2-40B4-BE49-F238E27FC236}">
              <a16:creationId xmlns:a16="http://schemas.microsoft.com/office/drawing/2014/main" id="{42E26AC6-F19E-42C5-8C32-C40B16F86AE7}"/>
            </a:ext>
          </a:extLst>
        </xdr:cNvPr>
        <xdr:cNvCxnSpPr>
          <a:cxnSpLocks/>
          <a:stCxn id="83" idx="1"/>
          <a:endCxn id="80" idx="0"/>
        </xdr:cNvCxnSpPr>
      </xdr:nvCxnSpPr>
      <xdr:spPr>
        <a:xfrm rot="10800000" flipV="1">
          <a:off x="1293695" y="29603699"/>
          <a:ext cx="582731" cy="4048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161</xdr:row>
      <xdr:rowOff>176253</xdr:rowOff>
    </xdr:from>
    <xdr:to>
      <xdr:col>10</xdr:col>
      <xdr:colOff>120413</xdr:colOff>
      <xdr:row>163</xdr:row>
      <xdr:rowOff>147679</xdr:rowOff>
    </xdr:to>
    <xdr:sp macro="" textlink="">
      <xdr:nvSpPr>
        <xdr:cNvPr id="80" name="フローチャート: 処理 79">
          <a:extLst>
            <a:ext uri="{FF2B5EF4-FFF2-40B4-BE49-F238E27FC236}">
              <a16:creationId xmlns:a16="http://schemas.microsoft.com/office/drawing/2014/main" id="{B0BE9FB7-B6AB-49B0-81FD-973E6C1177DF}"/>
            </a:ext>
          </a:extLst>
        </xdr:cNvPr>
        <xdr:cNvSpPr/>
      </xdr:nvSpPr>
      <xdr:spPr>
        <a:xfrm>
          <a:off x="466725" y="30008553"/>
          <a:ext cx="1653938" cy="447676"/>
        </a:xfrm>
        <a:prstGeom prst="flowChartProcess">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メッセージ表示</a:t>
          </a:r>
          <a:endParaRPr kumimoji="0" lang="en-US" altLang="ja-JP"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6</xdr:col>
      <xdr:colOff>93544</xdr:colOff>
      <xdr:row>163</xdr:row>
      <xdr:rowOff>147679</xdr:rowOff>
    </xdr:from>
    <xdr:to>
      <xdr:col>9</xdr:col>
      <xdr:colOff>68917</xdr:colOff>
      <xdr:row>165</xdr:row>
      <xdr:rowOff>119063</xdr:rowOff>
    </xdr:to>
    <xdr:cxnSp macro="">
      <xdr:nvCxnSpPr>
        <xdr:cNvPr id="81" name="コネクタ: カギ線 80">
          <a:extLst>
            <a:ext uri="{FF2B5EF4-FFF2-40B4-BE49-F238E27FC236}">
              <a16:creationId xmlns:a16="http://schemas.microsoft.com/office/drawing/2014/main" id="{3894D025-ACF0-4BE8-9A5B-78076133926E}"/>
            </a:ext>
          </a:extLst>
        </xdr:cNvPr>
        <xdr:cNvCxnSpPr>
          <a:cxnSpLocks/>
          <a:stCxn id="80" idx="2"/>
          <a:endCxn id="77" idx="1"/>
        </xdr:cNvCxnSpPr>
      </xdr:nvCxnSpPr>
      <xdr:spPr>
        <a:xfrm rot="16200000" flipH="1">
          <a:off x="1357601" y="30392322"/>
          <a:ext cx="447634" cy="5754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90938</xdr:colOff>
      <xdr:row>149</xdr:row>
      <xdr:rowOff>76200</xdr:rowOff>
    </xdr:from>
    <xdr:to>
      <xdr:col>12</xdr:col>
      <xdr:colOff>94385</xdr:colOff>
      <xdr:row>150</xdr:row>
      <xdr:rowOff>199465</xdr:rowOff>
    </xdr:to>
    <xdr:cxnSp macro="">
      <xdr:nvCxnSpPr>
        <xdr:cNvPr id="82" name="直線矢印コネクタ 81">
          <a:extLst>
            <a:ext uri="{FF2B5EF4-FFF2-40B4-BE49-F238E27FC236}">
              <a16:creationId xmlns:a16="http://schemas.microsoft.com/office/drawing/2014/main" id="{07FF6372-8324-48EE-8E4D-7663109747DE}"/>
            </a:ext>
          </a:extLst>
        </xdr:cNvPr>
        <xdr:cNvCxnSpPr>
          <a:cxnSpLocks/>
          <a:stCxn id="74" idx="2"/>
          <a:endCxn id="76" idx="0"/>
        </xdr:cNvCxnSpPr>
      </xdr:nvCxnSpPr>
      <xdr:spPr>
        <a:xfrm>
          <a:off x="2491238" y="27051000"/>
          <a:ext cx="3447" cy="3613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158</xdr:row>
      <xdr:rowOff>133350</xdr:rowOff>
    </xdr:from>
    <xdr:to>
      <xdr:col>15</xdr:col>
      <xdr:colOff>114300</xdr:colOff>
      <xdr:row>161</xdr:row>
      <xdr:rowOff>123825</xdr:rowOff>
    </xdr:to>
    <xdr:sp macro="" textlink="">
      <xdr:nvSpPr>
        <xdr:cNvPr id="83" name="フローチャート: 判断 82">
          <a:extLst>
            <a:ext uri="{FF2B5EF4-FFF2-40B4-BE49-F238E27FC236}">
              <a16:creationId xmlns:a16="http://schemas.microsoft.com/office/drawing/2014/main" id="{E8018DA4-00D1-43E1-9FBC-63CC6B75A95C}"/>
            </a:ext>
          </a:extLst>
        </xdr:cNvPr>
        <xdr:cNvSpPr/>
      </xdr:nvSpPr>
      <xdr:spPr>
        <a:xfrm>
          <a:off x="1876425" y="29251275"/>
          <a:ext cx="1238250" cy="704850"/>
        </a:xfrm>
        <a:prstGeom prst="flowChartDecision">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チェック</a:t>
          </a:r>
        </a:p>
      </xdr:txBody>
    </xdr:sp>
    <xdr:clientData/>
  </xdr:twoCellAnchor>
  <xdr:twoCellAnchor>
    <xdr:from>
      <xdr:col>12</xdr:col>
      <xdr:colOff>102902</xdr:colOff>
      <xdr:row>161</xdr:row>
      <xdr:rowOff>47784</xdr:rowOff>
    </xdr:from>
    <xdr:to>
      <xdr:col>13</xdr:col>
      <xdr:colOff>187063</xdr:colOff>
      <xdr:row>162</xdr:row>
      <xdr:rowOff>54835</xdr:rowOff>
    </xdr:to>
    <xdr:sp macro="" textlink="">
      <xdr:nvSpPr>
        <xdr:cNvPr id="84" name="テキスト ボックス 119">
          <a:extLst>
            <a:ext uri="{FF2B5EF4-FFF2-40B4-BE49-F238E27FC236}">
              <a16:creationId xmlns:a16="http://schemas.microsoft.com/office/drawing/2014/main" id="{EA3BEE0B-1731-450C-BB27-22D8ED7D9460}"/>
            </a:ext>
          </a:extLst>
        </xdr:cNvPr>
        <xdr:cNvSpPr txBox="1"/>
      </xdr:nvSpPr>
      <xdr:spPr>
        <a:xfrm>
          <a:off x="2503202" y="29880084"/>
          <a:ext cx="284186" cy="245176"/>
        </a:xfrm>
        <a:prstGeom prst="rect">
          <a:avLst/>
        </a:prstGeom>
        <a:noFill/>
      </xdr:spPr>
      <xdr:txBody>
        <a:bodyPr wrap="square" rtlCol="0" anchor="ctr">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Y</a:t>
          </a:r>
        </a:p>
      </xdr:txBody>
    </xdr:sp>
    <xdr:clientData/>
  </xdr:twoCellAnchor>
  <xdr:twoCellAnchor>
    <xdr:from>
      <xdr:col>8</xdr:col>
      <xdr:colOff>114300</xdr:colOff>
      <xdr:row>158</xdr:row>
      <xdr:rowOff>209550</xdr:rowOff>
    </xdr:from>
    <xdr:to>
      <xdr:col>9</xdr:col>
      <xdr:colOff>198459</xdr:colOff>
      <xdr:row>159</xdr:row>
      <xdr:rowOff>193079</xdr:rowOff>
    </xdr:to>
    <xdr:sp macro="" textlink="">
      <xdr:nvSpPr>
        <xdr:cNvPr id="85" name="テキスト ボックス 118">
          <a:extLst>
            <a:ext uri="{FF2B5EF4-FFF2-40B4-BE49-F238E27FC236}">
              <a16:creationId xmlns:a16="http://schemas.microsoft.com/office/drawing/2014/main" id="{9A588310-4351-45C8-A967-7F22E1A30FA7}"/>
            </a:ext>
          </a:extLst>
        </xdr:cNvPr>
        <xdr:cNvSpPr txBox="1"/>
      </xdr:nvSpPr>
      <xdr:spPr>
        <a:xfrm>
          <a:off x="1714500" y="29327475"/>
          <a:ext cx="284184" cy="221654"/>
        </a:xfrm>
        <a:prstGeom prst="rect">
          <a:avLst/>
        </a:prstGeom>
        <a:noFill/>
      </xdr:spPr>
      <xdr:txBody>
        <a:bodyPr wrap="square"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N</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67406</xdr:colOff>
      <xdr:row>171</xdr:row>
      <xdr:rowOff>95250</xdr:rowOff>
    </xdr:from>
    <xdr:to>
      <xdr:col>15</xdr:col>
      <xdr:colOff>114470</xdr:colOff>
      <xdr:row>172</xdr:row>
      <xdr:rowOff>76200</xdr:rowOff>
    </xdr:to>
    <xdr:sp macro="" textlink="">
      <xdr:nvSpPr>
        <xdr:cNvPr id="86" name="フローチャート: 端子 85">
          <a:extLst>
            <a:ext uri="{FF2B5EF4-FFF2-40B4-BE49-F238E27FC236}">
              <a16:creationId xmlns:a16="http://schemas.microsoft.com/office/drawing/2014/main" id="{D3C0F5AC-CB1D-4DD2-94D4-FA38FD54C4C2}"/>
            </a:ext>
          </a:extLst>
        </xdr:cNvPr>
        <xdr:cNvSpPr/>
      </xdr:nvSpPr>
      <xdr:spPr bwMode="auto">
        <a:xfrm>
          <a:off x="1867631" y="32746950"/>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開始</a:t>
          </a:r>
        </a:p>
      </xdr:txBody>
    </xdr:sp>
    <xdr:clientData/>
  </xdr:twoCellAnchor>
  <xdr:twoCellAnchor>
    <xdr:from>
      <xdr:col>12</xdr:col>
      <xdr:colOff>94385</xdr:colOff>
      <xdr:row>175</xdr:row>
      <xdr:rowOff>170891</xdr:rowOff>
    </xdr:from>
    <xdr:to>
      <xdr:col>12</xdr:col>
      <xdr:colOff>95250</xdr:colOff>
      <xdr:row>181</xdr:row>
      <xdr:rowOff>133350</xdr:rowOff>
    </xdr:to>
    <xdr:cxnSp macro="">
      <xdr:nvCxnSpPr>
        <xdr:cNvPr id="87" name="直線矢印コネクタ 86">
          <a:extLst>
            <a:ext uri="{FF2B5EF4-FFF2-40B4-BE49-F238E27FC236}">
              <a16:creationId xmlns:a16="http://schemas.microsoft.com/office/drawing/2014/main" id="{2BFFFB2F-EC25-4B49-BA17-A6F7C51061DC}"/>
            </a:ext>
          </a:extLst>
        </xdr:cNvPr>
        <xdr:cNvCxnSpPr>
          <a:cxnSpLocks/>
          <a:stCxn id="88" idx="2"/>
          <a:endCxn id="119" idx="0"/>
        </xdr:cNvCxnSpPr>
      </xdr:nvCxnSpPr>
      <xdr:spPr>
        <a:xfrm>
          <a:off x="2494685" y="33775091"/>
          <a:ext cx="865" cy="139120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183919</xdr:colOff>
      <xdr:row>173</xdr:row>
      <xdr:rowOff>199465</xdr:rowOff>
    </xdr:from>
    <xdr:to>
      <xdr:col>17</xdr:col>
      <xdr:colOff>4850</xdr:colOff>
      <xdr:row>175</xdr:row>
      <xdr:rowOff>170891</xdr:rowOff>
    </xdr:to>
    <xdr:sp macro="" textlink="">
      <xdr:nvSpPr>
        <xdr:cNvPr id="88" name="フローチャート: 処理 87">
          <a:extLst>
            <a:ext uri="{FF2B5EF4-FFF2-40B4-BE49-F238E27FC236}">
              <a16:creationId xmlns:a16="http://schemas.microsoft.com/office/drawing/2014/main" id="{254ABBC2-8393-4566-AA97-6AEBFB64AEE1}"/>
            </a:ext>
          </a:extLst>
        </xdr:cNvPr>
        <xdr:cNvSpPr/>
      </xdr:nvSpPr>
      <xdr:spPr>
        <a:xfrm>
          <a:off x="1584094" y="33327415"/>
          <a:ext cx="1821181" cy="447676"/>
        </a:xfrm>
        <a:prstGeom prst="flowChartProcess">
          <a:avLst/>
        </a:prstGeom>
        <a:solidFill>
          <a:srgbClr val="92D05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その他オーダー項目登録処理</a:t>
          </a:r>
        </a:p>
      </xdr:txBody>
    </xdr:sp>
    <xdr:clientData/>
  </xdr:twoCellAnchor>
  <xdr:twoCellAnchor>
    <xdr:from>
      <xdr:col>9</xdr:col>
      <xdr:colOff>68917</xdr:colOff>
      <xdr:row>188</xdr:row>
      <xdr:rowOff>9525</xdr:rowOff>
    </xdr:from>
    <xdr:to>
      <xdr:col>15</xdr:col>
      <xdr:colOff>115981</xdr:colOff>
      <xdr:row>188</xdr:row>
      <xdr:rowOff>228600</xdr:rowOff>
    </xdr:to>
    <xdr:sp macro="" textlink="">
      <xdr:nvSpPr>
        <xdr:cNvPr id="89" name="フローチャート: 端子 88">
          <a:extLst>
            <a:ext uri="{FF2B5EF4-FFF2-40B4-BE49-F238E27FC236}">
              <a16:creationId xmlns:a16="http://schemas.microsoft.com/office/drawing/2014/main" id="{364F0872-3A70-4AB3-8112-329BEAD33903}"/>
            </a:ext>
          </a:extLst>
        </xdr:cNvPr>
        <xdr:cNvSpPr/>
      </xdr:nvSpPr>
      <xdr:spPr bwMode="auto">
        <a:xfrm>
          <a:off x="1869142" y="36709350"/>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終了</a:t>
          </a:r>
        </a:p>
      </xdr:txBody>
    </xdr:sp>
    <xdr:clientData/>
  </xdr:twoCellAnchor>
  <xdr:twoCellAnchor>
    <xdr:from>
      <xdr:col>12</xdr:col>
      <xdr:colOff>92449</xdr:colOff>
      <xdr:row>184</xdr:row>
      <xdr:rowOff>123825</xdr:rowOff>
    </xdr:from>
    <xdr:to>
      <xdr:col>12</xdr:col>
      <xdr:colOff>95250</xdr:colOff>
      <xdr:row>188</xdr:row>
      <xdr:rowOff>9525</xdr:rowOff>
    </xdr:to>
    <xdr:cxnSp macro="">
      <xdr:nvCxnSpPr>
        <xdr:cNvPr id="90" name="直線矢印コネクタ 89">
          <a:extLst>
            <a:ext uri="{FF2B5EF4-FFF2-40B4-BE49-F238E27FC236}">
              <a16:creationId xmlns:a16="http://schemas.microsoft.com/office/drawing/2014/main" id="{78EA2D3A-EEA0-4396-BA7F-55DC439ECB16}"/>
            </a:ext>
          </a:extLst>
        </xdr:cNvPr>
        <xdr:cNvCxnSpPr>
          <a:cxnSpLocks/>
          <a:stCxn id="119" idx="2"/>
          <a:endCxn id="89" idx="0"/>
        </xdr:cNvCxnSpPr>
      </xdr:nvCxnSpPr>
      <xdr:spPr>
        <a:xfrm flipH="1">
          <a:off x="2492749" y="35871150"/>
          <a:ext cx="2801" cy="838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93545</xdr:colOff>
      <xdr:row>183</xdr:row>
      <xdr:rowOff>9524</xdr:rowOff>
    </xdr:from>
    <xdr:to>
      <xdr:col>9</xdr:col>
      <xdr:colOff>76201</xdr:colOff>
      <xdr:row>184</xdr:row>
      <xdr:rowOff>176252</xdr:rowOff>
    </xdr:to>
    <xdr:cxnSp macro="">
      <xdr:nvCxnSpPr>
        <xdr:cNvPr id="91" name="コネクタ: カギ線 90">
          <a:extLst>
            <a:ext uri="{FF2B5EF4-FFF2-40B4-BE49-F238E27FC236}">
              <a16:creationId xmlns:a16="http://schemas.microsoft.com/office/drawing/2014/main" id="{EC190C16-6DB6-4C04-8267-45B7931D6F3E}"/>
            </a:ext>
          </a:extLst>
        </xdr:cNvPr>
        <xdr:cNvCxnSpPr>
          <a:cxnSpLocks/>
          <a:stCxn id="119" idx="1"/>
          <a:endCxn id="92" idx="0"/>
        </xdr:cNvCxnSpPr>
      </xdr:nvCxnSpPr>
      <xdr:spPr>
        <a:xfrm rot="10800000" flipV="1">
          <a:off x="1293695" y="35518724"/>
          <a:ext cx="582731" cy="4048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184</xdr:row>
      <xdr:rowOff>176253</xdr:rowOff>
    </xdr:from>
    <xdr:to>
      <xdr:col>10</xdr:col>
      <xdr:colOff>120413</xdr:colOff>
      <xdr:row>186</xdr:row>
      <xdr:rowOff>147679</xdr:rowOff>
    </xdr:to>
    <xdr:sp macro="" textlink="">
      <xdr:nvSpPr>
        <xdr:cNvPr id="92" name="フローチャート: 処理 91">
          <a:extLst>
            <a:ext uri="{FF2B5EF4-FFF2-40B4-BE49-F238E27FC236}">
              <a16:creationId xmlns:a16="http://schemas.microsoft.com/office/drawing/2014/main" id="{2E496CEA-42E6-4A2E-9225-DAC239A1EAC7}"/>
            </a:ext>
          </a:extLst>
        </xdr:cNvPr>
        <xdr:cNvSpPr/>
      </xdr:nvSpPr>
      <xdr:spPr>
        <a:xfrm>
          <a:off x="466725" y="35923578"/>
          <a:ext cx="1653938" cy="447676"/>
        </a:xfrm>
        <a:prstGeom prst="flowChartProcess">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メッセージ表示</a:t>
          </a:r>
          <a:endParaRPr kumimoji="0" lang="en-US" altLang="ja-JP"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6</xdr:col>
      <xdr:colOff>93544</xdr:colOff>
      <xdr:row>186</xdr:row>
      <xdr:rowOff>147679</xdr:rowOff>
    </xdr:from>
    <xdr:to>
      <xdr:col>9</xdr:col>
      <xdr:colOff>68917</xdr:colOff>
      <xdr:row>188</xdr:row>
      <xdr:rowOff>119063</xdr:rowOff>
    </xdr:to>
    <xdr:cxnSp macro="">
      <xdr:nvCxnSpPr>
        <xdr:cNvPr id="94" name="コネクタ: カギ線 93">
          <a:extLst>
            <a:ext uri="{FF2B5EF4-FFF2-40B4-BE49-F238E27FC236}">
              <a16:creationId xmlns:a16="http://schemas.microsoft.com/office/drawing/2014/main" id="{63804778-6087-4A9F-B50C-21F1B807E558}"/>
            </a:ext>
          </a:extLst>
        </xdr:cNvPr>
        <xdr:cNvCxnSpPr>
          <a:cxnSpLocks/>
          <a:stCxn id="92" idx="2"/>
          <a:endCxn id="89" idx="1"/>
        </xdr:cNvCxnSpPr>
      </xdr:nvCxnSpPr>
      <xdr:spPr>
        <a:xfrm rot="16200000" flipH="1">
          <a:off x="1357601" y="36307347"/>
          <a:ext cx="447634" cy="5754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90938</xdr:colOff>
      <xdr:row>172</xdr:row>
      <xdr:rowOff>76200</xdr:rowOff>
    </xdr:from>
    <xdr:to>
      <xdr:col>12</xdr:col>
      <xdr:colOff>94385</xdr:colOff>
      <xdr:row>173</xdr:row>
      <xdr:rowOff>199465</xdr:rowOff>
    </xdr:to>
    <xdr:cxnSp macro="">
      <xdr:nvCxnSpPr>
        <xdr:cNvPr id="98" name="直線矢印コネクタ 97">
          <a:extLst>
            <a:ext uri="{FF2B5EF4-FFF2-40B4-BE49-F238E27FC236}">
              <a16:creationId xmlns:a16="http://schemas.microsoft.com/office/drawing/2014/main" id="{2718EFBC-F5F8-4587-A278-51FCFA990BCB}"/>
            </a:ext>
          </a:extLst>
        </xdr:cNvPr>
        <xdr:cNvCxnSpPr>
          <a:cxnSpLocks/>
          <a:stCxn id="86" idx="2"/>
          <a:endCxn id="88" idx="0"/>
        </xdr:cNvCxnSpPr>
      </xdr:nvCxnSpPr>
      <xdr:spPr>
        <a:xfrm>
          <a:off x="2491238" y="32966025"/>
          <a:ext cx="3447" cy="3613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181</xdr:row>
      <xdr:rowOff>133350</xdr:rowOff>
    </xdr:from>
    <xdr:to>
      <xdr:col>15</xdr:col>
      <xdr:colOff>114300</xdr:colOff>
      <xdr:row>184</xdr:row>
      <xdr:rowOff>123825</xdr:rowOff>
    </xdr:to>
    <xdr:sp macro="" textlink="">
      <xdr:nvSpPr>
        <xdr:cNvPr id="119" name="フローチャート: 判断 118">
          <a:extLst>
            <a:ext uri="{FF2B5EF4-FFF2-40B4-BE49-F238E27FC236}">
              <a16:creationId xmlns:a16="http://schemas.microsoft.com/office/drawing/2014/main" id="{A446B3A9-D03F-4B91-834F-83066ACB620F}"/>
            </a:ext>
          </a:extLst>
        </xdr:cNvPr>
        <xdr:cNvSpPr/>
      </xdr:nvSpPr>
      <xdr:spPr>
        <a:xfrm>
          <a:off x="1876425" y="35166300"/>
          <a:ext cx="1238250" cy="704850"/>
        </a:xfrm>
        <a:prstGeom prst="flowChartDecision">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チェック</a:t>
          </a:r>
        </a:p>
      </xdr:txBody>
    </xdr:sp>
    <xdr:clientData/>
  </xdr:twoCellAnchor>
  <xdr:twoCellAnchor>
    <xdr:from>
      <xdr:col>12</xdr:col>
      <xdr:colOff>102902</xdr:colOff>
      <xdr:row>184</xdr:row>
      <xdr:rowOff>47784</xdr:rowOff>
    </xdr:from>
    <xdr:to>
      <xdr:col>13</xdr:col>
      <xdr:colOff>187063</xdr:colOff>
      <xdr:row>185</xdr:row>
      <xdr:rowOff>54835</xdr:rowOff>
    </xdr:to>
    <xdr:sp macro="" textlink="">
      <xdr:nvSpPr>
        <xdr:cNvPr id="120" name="テキスト ボックス 119">
          <a:extLst>
            <a:ext uri="{FF2B5EF4-FFF2-40B4-BE49-F238E27FC236}">
              <a16:creationId xmlns:a16="http://schemas.microsoft.com/office/drawing/2014/main" id="{F0BF7AD4-6C1D-452C-8B08-8786B30B3E7C}"/>
            </a:ext>
          </a:extLst>
        </xdr:cNvPr>
        <xdr:cNvSpPr txBox="1"/>
      </xdr:nvSpPr>
      <xdr:spPr>
        <a:xfrm>
          <a:off x="2503202" y="35795109"/>
          <a:ext cx="284186" cy="245176"/>
        </a:xfrm>
        <a:prstGeom prst="rect">
          <a:avLst/>
        </a:prstGeom>
        <a:noFill/>
      </xdr:spPr>
      <xdr:txBody>
        <a:bodyPr wrap="square" rtlCol="0" anchor="ctr">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Y</a:t>
          </a:r>
        </a:p>
      </xdr:txBody>
    </xdr:sp>
    <xdr:clientData/>
  </xdr:twoCellAnchor>
  <xdr:twoCellAnchor>
    <xdr:from>
      <xdr:col>8</xdr:col>
      <xdr:colOff>114300</xdr:colOff>
      <xdr:row>181</xdr:row>
      <xdr:rowOff>209550</xdr:rowOff>
    </xdr:from>
    <xdr:to>
      <xdr:col>9</xdr:col>
      <xdr:colOff>198459</xdr:colOff>
      <xdr:row>182</xdr:row>
      <xdr:rowOff>193079</xdr:rowOff>
    </xdr:to>
    <xdr:sp macro="" textlink="">
      <xdr:nvSpPr>
        <xdr:cNvPr id="121" name="テキスト ボックス 118">
          <a:extLst>
            <a:ext uri="{FF2B5EF4-FFF2-40B4-BE49-F238E27FC236}">
              <a16:creationId xmlns:a16="http://schemas.microsoft.com/office/drawing/2014/main" id="{F29BFE95-EC85-47FD-93E7-91FB19514883}"/>
            </a:ext>
          </a:extLst>
        </xdr:cNvPr>
        <xdr:cNvSpPr txBox="1"/>
      </xdr:nvSpPr>
      <xdr:spPr>
        <a:xfrm>
          <a:off x="1714500" y="35242500"/>
          <a:ext cx="284184" cy="221654"/>
        </a:xfrm>
        <a:prstGeom prst="rect">
          <a:avLst/>
        </a:prstGeom>
        <a:noFill/>
      </xdr:spPr>
      <xdr:txBody>
        <a:bodyPr wrap="square"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N</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67406</xdr:colOff>
      <xdr:row>193</xdr:row>
      <xdr:rowOff>95250</xdr:rowOff>
    </xdr:from>
    <xdr:to>
      <xdr:col>15</xdr:col>
      <xdr:colOff>114470</xdr:colOff>
      <xdr:row>194</xdr:row>
      <xdr:rowOff>76200</xdr:rowOff>
    </xdr:to>
    <xdr:sp macro="" textlink="">
      <xdr:nvSpPr>
        <xdr:cNvPr id="122" name="フローチャート: 端子 121">
          <a:extLst>
            <a:ext uri="{FF2B5EF4-FFF2-40B4-BE49-F238E27FC236}">
              <a16:creationId xmlns:a16="http://schemas.microsoft.com/office/drawing/2014/main" id="{A5B3E095-D65B-44A6-AD9F-65392638D0F0}"/>
            </a:ext>
          </a:extLst>
        </xdr:cNvPr>
        <xdr:cNvSpPr/>
      </xdr:nvSpPr>
      <xdr:spPr bwMode="auto">
        <a:xfrm>
          <a:off x="1867631" y="44815125"/>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開始</a:t>
          </a:r>
        </a:p>
      </xdr:txBody>
    </xdr:sp>
    <xdr:clientData/>
  </xdr:twoCellAnchor>
  <xdr:twoCellAnchor>
    <xdr:from>
      <xdr:col>12</xdr:col>
      <xdr:colOff>94385</xdr:colOff>
      <xdr:row>197</xdr:row>
      <xdr:rowOff>170891</xdr:rowOff>
    </xdr:from>
    <xdr:to>
      <xdr:col>12</xdr:col>
      <xdr:colOff>95250</xdr:colOff>
      <xdr:row>203</xdr:row>
      <xdr:rowOff>133350</xdr:rowOff>
    </xdr:to>
    <xdr:cxnSp macro="">
      <xdr:nvCxnSpPr>
        <xdr:cNvPr id="123" name="直線矢印コネクタ 122">
          <a:extLst>
            <a:ext uri="{FF2B5EF4-FFF2-40B4-BE49-F238E27FC236}">
              <a16:creationId xmlns:a16="http://schemas.microsoft.com/office/drawing/2014/main" id="{598F2B43-124A-422C-BBF1-98A6B67B041F}"/>
            </a:ext>
          </a:extLst>
        </xdr:cNvPr>
        <xdr:cNvCxnSpPr>
          <a:cxnSpLocks/>
          <a:stCxn id="124" idx="2"/>
          <a:endCxn id="131" idx="0"/>
        </xdr:cNvCxnSpPr>
      </xdr:nvCxnSpPr>
      <xdr:spPr>
        <a:xfrm>
          <a:off x="2494685" y="45843266"/>
          <a:ext cx="865" cy="139120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183919</xdr:colOff>
      <xdr:row>195</xdr:row>
      <xdr:rowOff>199465</xdr:rowOff>
    </xdr:from>
    <xdr:to>
      <xdr:col>17</xdr:col>
      <xdr:colOff>4850</xdr:colOff>
      <xdr:row>197</xdr:row>
      <xdr:rowOff>170891</xdr:rowOff>
    </xdr:to>
    <xdr:sp macro="" textlink="">
      <xdr:nvSpPr>
        <xdr:cNvPr id="124" name="フローチャート: 処理 123">
          <a:extLst>
            <a:ext uri="{FF2B5EF4-FFF2-40B4-BE49-F238E27FC236}">
              <a16:creationId xmlns:a16="http://schemas.microsoft.com/office/drawing/2014/main" id="{A833EE72-6FD3-4963-91B4-442C149D9E48}"/>
            </a:ext>
          </a:extLst>
        </xdr:cNvPr>
        <xdr:cNvSpPr/>
      </xdr:nvSpPr>
      <xdr:spPr>
        <a:xfrm>
          <a:off x="1584094" y="45395590"/>
          <a:ext cx="1821181" cy="447676"/>
        </a:xfrm>
        <a:prstGeom prst="flowChartProcess">
          <a:avLst/>
        </a:prstGeom>
        <a:solidFill>
          <a:srgbClr val="92D05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点数マスタ登録処理</a:t>
          </a:r>
        </a:p>
      </xdr:txBody>
    </xdr:sp>
    <xdr:clientData/>
  </xdr:twoCellAnchor>
  <xdr:twoCellAnchor>
    <xdr:from>
      <xdr:col>9</xdr:col>
      <xdr:colOff>68917</xdr:colOff>
      <xdr:row>210</xdr:row>
      <xdr:rowOff>9525</xdr:rowOff>
    </xdr:from>
    <xdr:to>
      <xdr:col>15</xdr:col>
      <xdr:colOff>115981</xdr:colOff>
      <xdr:row>210</xdr:row>
      <xdr:rowOff>228600</xdr:rowOff>
    </xdr:to>
    <xdr:sp macro="" textlink="">
      <xdr:nvSpPr>
        <xdr:cNvPr id="125" name="フローチャート: 端子 124">
          <a:extLst>
            <a:ext uri="{FF2B5EF4-FFF2-40B4-BE49-F238E27FC236}">
              <a16:creationId xmlns:a16="http://schemas.microsoft.com/office/drawing/2014/main" id="{87C6CBF3-338B-43C6-A5DE-E4A295884F8D}"/>
            </a:ext>
          </a:extLst>
        </xdr:cNvPr>
        <xdr:cNvSpPr/>
      </xdr:nvSpPr>
      <xdr:spPr bwMode="auto">
        <a:xfrm>
          <a:off x="1869142" y="48777525"/>
          <a:ext cx="1247214" cy="219075"/>
        </a:xfrm>
        <a:prstGeom prst="flowChartTerminator">
          <a:avLst/>
        </a:prstGeom>
        <a:noFill/>
        <a:ln w="12700">
          <a:solidFill>
            <a:schemeClr val="tx2">
              <a:lumMod val="50000"/>
            </a:schemeClr>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wrap="square" lIns="18288" tIns="0" rIns="0" bIns="0" rtlCol="0" anchor="ctr" upright="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ＭＳ ゴシック" panose="020B0609070205080204" pitchFamily="49" charset="-128"/>
              <a:ea typeface="ＭＳ ゴシック" panose="020B0609070205080204" pitchFamily="49" charset="-128"/>
            </a:rPr>
            <a:t>終了</a:t>
          </a:r>
        </a:p>
      </xdr:txBody>
    </xdr:sp>
    <xdr:clientData/>
  </xdr:twoCellAnchor>
  <xdr:twoCellAnchor>
    <xdr:from>
      <xdr:col>12</xdr:col>
      <xdr:colOff>92449</xdr:colOff>
      <xdr:row>206</xdr:row>
      <xdr:rowOff>123825</xdr:rowOff>
    </xdr:from>
    <xdr:to>
      <xdr:col>12</xdr:col>
      <xdr:colOff>95250</xdr:colOff>
      <xdr:row>210</xdr:row>
      <xdr:rowOff>9525</xdr:rowOff>
    </xdr:to>
    <xdr:cxnSp macro="">
      <xdr:nvCxnSpPr>
        <xdr:cNvPr id="126" name="直線矢印コネクタ 125">
          <a:extLst>
            <a:ext uri="{FF2B5EF4-FFF2-40B4-BE49-F238E27FC236}">
              <a16:creationId xmlns:a16="http://schemas.microsoft.com/office/drawing/2014/main" id="{2C5C6EC1-E30C-4BFF-BBF2-ADDA95019B4A}"/>
            </a:ext>
          </a:extLst>
        </xdr:cNvPr>
        <xdr:cNvCxnSpPr>
          <a:cxnSpLocks/>
          <a:stCxn id="131" idx="2"/>
          <a:endCxn id="125" idx="0"/>
        </xdr:cNvCxnSpPr>
      </xdr:nvCxnSpPr>
      <xdr:spPr>
        <a:xfrm flipH="1">
          <a:off x="2492749" y="47939325"/>
          <a:ext cx="2801" cy="8382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93545</xdr:colOff>
      <xdr:row>205</xdr:row>
      <xdr:rowOff>9524</xdr:rowOff>
    </xdr:from>
    <xdr:to>
      <xdr:col>9</xdr:col>
      <xdr:colOff>76201</xdr:colOff>
      <xdr:row>206</xdr:row>
      <xdr:rowOff>176252</xdr:rowOff>
    </xdr:to>
    <xdr:cxnSp macro="">
      <xdr:nvCxnSpPr>
        <xdr:cNvPr id="127" name="コネクタ: カギ線 126">
          <a:extLst>
            <a:ext uri="{FF2B5EF4-FFF2-40B4-BE49-F238E27FC236}">
              <a16:creationId xmlns:a16="http://schemas.microsoft.com/office/drawing/2014/main" id="{1C39CEA3-B99C-4ABB-AAF8-B410B748DFCC}"/>
            </a:ext>
          </a:extLst>
        </xdr:cNvPr>
        <xdr:cNvCxnSpPr>
          <a:cxnSpLocks/>
          <a:stCxn id="131" idx="1"/>
          <a:endCxn id="128" idx="0"/>
        </xdr:cNvCxnSpPr>
      </xdr:nvCxnSpPr>
      <xdr:spPr>
        <a:xfrm rot="10800000" flipV="1">
          <a:off x="1293695" y="47586899"/>
          <a:ext cx="582731" cy="4048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206</xdr:row>
      <xdr:rowOff>176253</xdr:rowOff>
    </xdr:from>
    <xdr:to>
      <xdr:col>10</xdr:col>
      <xdr:colOff>120413</xdr:colOff>
      <xdr:row>208</xdr:row>
      <xdr:rowOff>147679</xdr:rowOff>
    </xdr:to>
    <xdr:sp macro="" textlink="">
      <xdr:nvSpPr>
        <xdr:cNvPr id="128" name="フローチャート: 処理 127">
          <a:extLst>
            <a:ext uri="{FF2B5EF4-FFF2-40B4-BE49-F238E27FC236}">
              <a16:creationId xmlns:a16="http://schemas.microsoft.com/office/drawing/2014/main" id="{E7C93564-3F14-43EC-B67E-9EF1481799C9}"/>
            </a:ext>
          </a:extLst>
        </xdr:cNvPr>
        <xdr:cNvSpPr/>
      </xdr:nvSpPr>
      <xdr:spPr>
        <a:xfrm>
          <a:off x="466725" y="47991753"/>
          <a:ext cx="1653938" cy="447676"/>
        </a:xfrm>
        <a:prstGeom prst="flowChartProcess">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メッセージ表示</a:t>
          </a:r>
          <a:endParaRPr kumimoji="0" lang="en-US" altLang="ja-JP" sz="900" b="0" i="0" u="none" strike="noStrike" kern="0" cap="none" spc="0" normalizeH="0" baseline="0" noProof="0">
            <a:ln>
              <a:noFill/>
            </a:ln>
            <a:solidFill>
              <a:prstClr val="black"/>
            </a:solidFill>
            <a:effectLst/>
            <a:uLnTx/>
            <a:uFillTx/>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6</xdr:col>
      <xdr:colOff>93544</xdr:colOff>
      <xdr:row>208</xdr:row>
      <xdr:rowOff>147679</xdr:rowOff>
    </xdr:from>
    <xdr:to>
      <xdr:col>9</xdr:col>
      <xdr:colOff>68917</xdr:colOff>
      <xdr:row>210</xdr:row>
      <xdr:rowOff>119063</xdr:rowOff>
    </xdr:to>
    <xdr:cxnSp macro="">
      <xdr:nvCxnSpPr>
        <xdr:cNvPr id="129" name="コネクタ: カギ線 128">
          <a:extLst>
            <a:ext uri="{FF2B5EF4-FFF2-40B4-BE49-F238E27FC236}">
              <a16:creationId xmlns:a16="http://schemas.microsoft.com/office/drawing/2014/main" id="{79187B0E-C4D5-4C60-B8C8-5FD19E73AE4F}"/>
            </a:ext>
          </a:extLst>
        </xdr:cNvPr>
        <xdr:cNvCxnSpPr>
          <a:cxnSpLocks/>
          <a:stCxn id="128" idx="2"/>
          <a:endCxn id="125" idx="1"/>
        </xdr:cNvCxnSpPr>
      </xdr:nvCxnSpPr>
      <xdr:spPr>
        <a:xfrm rot="16200000" flipH="1">
          <a:off x="1357601" y="48375522"/>
          <a:ext cx="447634" cy="5754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90938</xdr:colOff>
      <xdr:row>194</xdr:row>
      <xdr:rowOff>76200</xdr:rowOff>
    </xdr:from>
    <xdr:to>
      <xdr:col>12</xdr:col>
      <xdr:colOff>94385</xdr:colOff>
      <xdr:row>195</xdr:row>
      <xdr:rowOff>199465</xdr:rowOff>
    </xdr:to>
    <xdr:cxnSp macro="">
      <xdr:nvCxnSpPr>
        <xdr:cNvPr id="130" name="直線矢印コネクタ 129">
          <a:extLst>
            <a:ext uri="{FF2B5EF4-FFF2-40B4-BE49-F238E27FC236}">
              <a16:creationId xmlns:a16="http://schemas.microsoft.com/office/drawing/2014/main" id="{D2A1AE18-DBBA-4193-A0D9-6E24FE6CAFDF}"/>
            </a:ext>
          </a:extLst>
        </xdr:cNvPr>
        <xdr:cNvCxnSpPr>
          <a:cxnSpLocks/>
          <a:stCxn id="122" idx="2"/>
          <a:endCxn id="124" idx="0"/>
        </xdr:cNvCxnSpPr>
      </xdr:nvCxnSpPr>
      <xdr:spPr>
        <a:xfrm>
          <a:off x="2491238" y="45034200"/>
          <a:ext cx="3447" cy="3613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203</xdr:row>
      <xdr:rowOff>133350</xdr:rowOff>
    </xdr:from>
    <xdr:to>
      <xdr:col>15</xdr:col>
      <xdr:colOff>114300</xdr:colOff>
      <xdr:row>206</xdr:row>
      <xdr:rowOff>123825</xdr:rowOff>
    </xdr:to>
    <xdr:sp macro="" textlink="">
      <xdr:nvSpPr>
        <xdr:cNvPr id="131" name="フローチャート: 判断 130">
          <a:extLst>
            <a:ext uri="{FF2B5EF4-FFF2-40B4-BE49-F238E27FC236}">
              <a16:creationId xmlns:a16="http://schemas.microsoft.com/office/drawing/2014/main" id="{F2655519-B7E7-4A23-9FC7-CCB7DB37FFBC}"/>
            </a:ext>
          </a:extLst>
        </xdr:cNvPr>
        <xdr:cNvSpPr/>
      </xdr:nvSpPr>
      <xdr:spPr>
        <a:xfrm>
          <a:off x="1876425" y="47234475"/>
          <a:ext cx="1238250" cy="704850"/>
        </a:xfrm>
        <a:prstGeom prst="flowChartDecision">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a:ln>
                <a:noFill/>
              </a:ln>
              <a:solidFill>
                <a:prstClr val="black"/>
              </a:solidFill>
              <a:effectLst/>
              <a:uLnTx/>
              <a:uFillTx/>
              <a:latin typeface="ＭＳ ゴシック" panose="020B0609070205080204" pitchFamily="49" charset="-128"/>
              <a:ea typeface="ＭＳ ゴシック" panose="020B0609070205080204" pitchFamily="49" charset="-128"/>
              <a:cs typeface="+mn-cs"/>
            </a:rPr>
            <a:t>チェック</a:t>
          </a:r>
        </a:p>
      </xdr:txBody>
    </xdr:sp>
    <xdr:clientData/>
  </xdr:twoCellAnchor>
  <xdr:twoCellAnchor>
    <xdr:from>
      <xdr:col>12</xdr:col>
      <xdr:colOff>102902</xdr:colOff>
      <xdr:row>206</xdr:row>
      <xdr:rowOff>47784</xdr:rowOff>
    </xdr:from>
    <xdr:to>
      <xdr:col>13</xdr:col>
      <xdr:colOff>187063</xdr:colOff>
      <xdr:row>207</xdr:row>
      <xdr:rowOff>54835</xdr:rowOff>
    </xdr:to>
    <xdr:sp macro="" textlink="">
      <xdr:nvSpPr>
        <xdr:cNvPr id="132" name="テキスト ボックス 131">
          <a:extLst>
            <a:ext uri="{FF2B5EF4-FFF2-40B4-BE49-F238E27FC236}">
              <a16:creationId xmlns:a16="http://schemas.microsoft.com/office/drawing/2014/main" id="{71578E65-C45C-4A51-98AB-3B4DA401D1A5}"/>
            </a:ext>
          </a:extLst>
        </xdr:cNvPr>
        <xdr:cNvSpPr txBox="1"/>
      </xdr:nvSpPr>
      <xdr:spPr>
        <a:xfrm>
          <a:off x="2503202" y="47863284"/>
          <a:ext cx="284186" cy="245176"/>
        </a:xfrm>
        <a:prstGeom prst="rect">
          <a:avLst/>
        </a:prstGeom>
        <a:noFill/>
      </xdr:spPr>
      <xdr:txBody>
        <a:bodyPr wrap="square" rtlCol="0" anchor="ctr">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Y</a:t>
          </a:r>
        </a:p>
      </xdr:txBody>
    </xdr:sp>
    <xdr:clientData/>
  </xdr:twoCellAnchor>
  <xdr:twoCellAnchor>
    <xdr:from>
      <xdr:col>8</xdr:col>
      <xdr:colOff>114300</xdr:colOff>
      <xdr:row>203</xdr:row>
      <xdr:rowOff>209550</xdr:rowOff>
    </xdr:from>
    <xdr:to>
      <xdr:col>9</xdr:col>
      <xdr:colOff>198459</xdr:colOff>
      <xdr:row>204</xdr:row>
      <xdr:rowOff>193079</xdr:rowOff>
    </xdr:to>
    <xdr:sp macro="" textlink="">
      <xdr:nvSpPr>
        <xdr:cNvPr id="133" name="テキスト ボックス 118">
          <a:extLst>
            <a:ext uri="{FF2B5EF4-FFF2-40B4-BE49-F238E27FC236}">
              <a16:creationId xmlns:a16="http://schemas.microsoft.com/office/drawing/2014/main" id="{101E6EC1-A6FB-475F-ADB7-C48F6E770240}"/>
            </a:ext>
          </a:extLst>
        </xdr:cNvPr>
        <xdr:cNvSpPr txBox="1"/>
      </xdr:nvSpPr>
      <xdr:spPr>
        <a:xfrm>
          <a:off x="1714500" y="47310675"/>
          <a:ext cx="284184" cy="221654"/>
        </a:xfrm>
        <a:prstGeom prst="rect">
          <a:avLst/>
        </a:prstGeom>
        <a:noFill/>
      </xdr:spPr>
      <xdr:txBody>
        <a:bodyPr wrap="square"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N</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644</xdr:colOff>
      <xdr:row>10</xdr:row>
      <xdr:rowOff>163328</xdr:rowOff>
    </xdr:from>
    <xdr:to>
      <xdr:col>27</xdr:col>
      <xdr:colOff>137232</xdr:colOff>
      <xdr:row>12</xdr:row>
      <xdr:rowOff>49879</xdr:rowOff>
    </xdr:to>
    <xdr:sp macro="" textlink="">
      <xdr:nvSpPr>
        <xdr:cNvPr id="7" name="左矢印 1">
          <a:extLst>
            <a:ext uri="{FF2B5EF4-FFF2-40B4-BE49-F238E27FC236}">
              <a16:creationId xmlns:a16="http://schemas.microsoft.com/office/drawing/2014/main" id="{05D83478-F3E7-477B-8B25-33C0ED913D01}"/>
            </a:ext>
          </a:extLst>
        </xdr:cNvPr>
        <xdr:cNvSpPr/>
      </xdr:nvSpPr>
      <xdr:spPr>
        <a:xfrm>
          <a:off x="5010794" y="5402078"/>
          <a:ext cx="536638" cy="36280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644</xdr:colOff>
      <xdr:row>19</xdr:row>
      <xdr:rowOff>163328</xdr:rowOff>
    </xdr:from>
    <xdr:to>
      <xdr:col>27</xdr:col>
      <xdr:colOff>137232</xdr:colOff>
      <xdr:row>21</xdr:row>
      <xdr:rowOff>49879</xdr:rowOff>
    </xdr:to>
    <xdr:sp macro="" textlink="">
      <xdr:nvSpPr>
        <xdr:cNvPr id="8" name="左矢印 1">
          <a:extLst>
            <a:ext uri="{FF2B5EF4-FFF2-40B4-BE49-F238E27FC236}">
              <a16:creationId xmlns:a16="http://schemas.microsoft.com/office/drawing/2014/main" id="{0953F4DE-F2E3-46DB-86B0-BA321D9C87A8}"/>
            </a:ext>
          </a:extLst>
        </xdr:cNvPr>
        <xdr:cNvSpPr/>
      </xdr:nvSpPr>
      <xdr:spPr>
        <a:xfrm>
          <a:off x="5010794" y="5402078"/>
          <a:ext cx="536638" cy="36280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644</xdr:colOff>
      <xdr:row>28</xdr:row>
      <xdr:rowOff>163328</xdr:rowOff>
    </xdr:from>
    <xdr:to>
      <xdr:col>27</xdr:col>
      <xdr:colOff>137232</xdr:colOff>
      <xdr:row>30</xdr:row>
      <xdr:rowOff>49879</xdr:rowOff>
    </xdr:to>
    <xdr:sp macro="" textlink="">
      <xdr:nvSpPr>
        <xdr:cNvPr id="4" name="左矢印 1">
          <a:extLst>
            <a:ext uri="{FF2B5EF4-FFF2-40B4-BE49-F238E27FC236}">
              <a16:creationId xmlns:a16="http://schemas.microsoft.com/office/drawing/2014/main" id="{8C70F830-FD86-415A-B3A6-4D634A82D7BD}"/>
            </a:ext>
          </a:extLst>
        </xdr:cNvPr>
        <xdr:cNvSpPr/>
      </xdr:nvSpPr>
      <xdr:spPr>
        <a:xfrm>
          <a:off x="5010794" y="2544578"/>
          <a:ext cx="536638" cy="36280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644</xdr:colOff>
      <xdr:row>36</xdr:row>
      <xdr:rowOff>163328</xdr:rowOff>
    </xdr:from>
    <xdr:to>
      <xdr:col>27</xdr:col>
      <xdr:colOff>137232</xdr:colOff>
      <xdr:row>38</xdr:row>
      <xdr:rowOff>49879</xdr:rowOff>
    </xdr:to>
    <xdr:sp macro="" textlink="">
      <xdr:nvSpPr>
        <xdr:cNvPr id="5" name="左矢印 1">
          <a:extLst>
            <a:ext uri="{FF2B5EF4-FFF2-40B4-BE49-F238E27FC236}">
              <a16:creationId xmlns:a16="http://schemas.microsoft.com/office/drawing/2014/main" id="{571BC0DC-DB20-42C3-9B2C-4DE62FBD6A57}"/>
            </a:ext>
          </a:extLst>
        </xdr:cNvPr>
        <xdr:cNvSpPr/>
      </xdr:nvSpPr>
      <xdr:spPr>
        <a:xfrm>
          <a:off x="5010794" y="4687703"/>
          <a:ext cx="536638" cy="36280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644</xdr:colOff>
      <xdr:row>45</xdr:row>
      <xdr:rowOff>163328</xdr:rowOff>
    </xdr:from>
    <xdr:to>
      <xdr:col>27</xdr:col>
      <xdr:colOff>137232</xdr:colOff>
      <xdr:row>47</xdr:row>
      <xdr:rowOff>49879</xdr:rowOff>
    </xdr:to>
    <xdr:sp macro="" textlink="">
      <xdr:nvSpPr>
        <xdr:cNvPr id="10" name="左矢印 1">
          <a:extLst>
            <a:ext uri="{FF2B5EF4-FFF2-40B4-BE49-F238E27FC236}">
              <a16:creationId xmlns:a16="http://schemas.microsoft.com/office/drawing/2014/main" id="{B412F789-5C2A-466C-8797-7C62DEE2CB9F}"/>
            </a:ext>
          </a:extLst>
        </xdr:cNvPr>
        <xdr:cNvSpPr/>
      </xdr:nvSpPr>
      <xdr:spPr>
        <a:xfrm>
          <a:off x="5010794" y="6592703"/>
          <a:ext cx="536638" cy="36280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644</xdr:colOff>
      <xdr:row>54</xdr:row>
      <xdr:rowOff>163328</xdr:rowOff>
    </xdr:from>
    <xdr:to>
      <xdr:col>27</xdr:col>
      <xdr:colOff>137232</xdr:colOff>
      <xdr:row>56</xdr:row>
      <xdr:rowOff>49879</xdr:rowOff>
    </xdr:to>
    <xdr:sp macro="" textlink="">
      <xdr:nvSpPr>
        <xdr:cNvPr id="11" name="左矢印 1">
          <a:extLst>
            <a:ext uri="{FF2B5EF4-FFF2-40B4-BE49-F238E27FC236}">
              <a16:creationId xmlns:a16="http://schemas.microsoft.com/office/drawing/2014/main" id="{480D00EA-E036-406D-9377-A9953F7850D4}"/>
            </a:ext>
          </a:extLst>
        </xdr:cNvPr>
        <xdr:cNvSpPr/>
      </xdr:nvSpPr>
      <xdr:spPr>
        <a:xfrm>
          <a:off x="5010794" y="8735828"/>
          <a:ext cx="536638" cy="36280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644</xdr:colOff>
      <xdr:row>63</xdr:row>
      <xdr:rowOff>163328</xdr:rowOff>
    </xdr:from>
    <xdr:to>
      <xdr:col>27</xdr:col>
      <xdr:colOff>137232</xdr:colOff>
      <xdr:row>65</xdr:row>
      <xdr:rowOff>49879</xdr:rowOff>
    </xdr:to>
    <xdr:sp macro="" textlink="">
      <xdr:nvSpPr>
        <xdr:cNvPr id="12" name="左矢印 1">
          <a:extLst>
            <a:ext uri="{FF2B5EF4-FFF2-40B4-BE49-F238E27FC236}">
              <a16:creationId xmlns:a16="http://schemas.microsoft.com/office/drawing/2014/main" id="{B83A605C-F599-4210-8A1F-489F4DCF9ACC}"/>
            </a:ext>
          </a:extLst>
        </xdr:cNvPr>
        <xdr:cNvSpPr/>
      </xdr:nvSpPr>
      <xdr:spPr>
        <a:xfrm>
          <a:off x="5010794" y="10878953"/>
          <a:ext cx="536638" cy="36280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644</xdr:colOff>
      <xdr:row>72</xdr:row>
      <xdr:rowOff>163328</xdr:rowOff>
    </xdr:from>
    <xdr:to>
      <xdr:col>27</xdr:col>
      <xdr:colOff>137232</xdr:colOff>
      <xdr:row>74</xdr:row>
      <xdr:rowOff>49879</xdr:rowOff>
    </xdr:to>
    <xdr:sp macro="" textlink="">
      <xdr:nvSpPr>
        <xdr:cNvPr id="13" name="左矢印 1">
          <a:extLst>
            <a:ext uri="{FF2B5EF4-FFF2-40B4-BE49-F238E27FC236}">
              <a16:creationId xmlns:a16="http://schemas.microsoft.com/office/drawing/2014/main" id="{F11849C7-DF17-44DF-9E35-BB938CE5FA20}"/>
            </a:ext>
          </a:extLst>
        </xdr:cNvPr>
        <xdr:cNvSpPr/>
      </xdr:nvSpPr>
      <xdr:spPr>
        <a:xfrm>
          <a:off x="5010794" y="13022078"/>
          <a:ext cx="536638" cy="36280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644</xdr:colOff>
      <xdr:row>81</xdr:row>
      <xdr:rowOff>163328</xdr:rowOff>
    </xdr:from>
    <xdr:to>
      <xdr:col>27</xdr:col>
      <xdr:colOff>137232</xdr:colOff>
      <xdr:row>83</xdr:row>
      <xdr:rowOff>49879</xdr:rowOff>
    </xdr:to>
    <xdr:sp macro="" textlink="">
      <xdr:nvSpPr>
        <xdr:cNvPr id="14" name="左矢印 1">
          <a:extLst>
            <a:ext uri="{FF2B5EF4-FFF2-40B4-BE49-F238E27FC236}">
              <a16:creationId xmlns:a16="http://schemas.microsoft.com/office/drawing/2014/main" id="{105AD607-7457-4152-9F88-624F876013AF}"/>
            </a:ext>
          </a:extLst>
        </xdr:cNvPr>
        <xdr:cNvSpPr/>
      </xdr:nvSpPr>
      <xdr:spPr>
        <a:xfrm>
          <a:off x="5010794" y="17308328"/>
          <a:ext cx="536638" cy="36280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132093</xdr:colOff>
      <xdr:row>35</xdr:row>
      <xdr:rowOff>218824</xdr:rowOff>
    </xdr:from>
    <xdr:to>
      <xdr:col>44</xdr:col>
      <xdr:colOff>11419</xdr:colOff>
      <xdr:row>46</xdr:row>
      <xdr:rowOff>161925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1017918" y="8553199"/>
          <a:ext cx="8280376" cy="2562476"/>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a:t>
          </a:r>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EA</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を使って画面の状態遷移を表現する（ステートマシン図を採用）。</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　赤：画面状態　お客さんが操作できない状態、マスクがかかっている状態</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　　赤の画面状態は共通の仕様として別途記載されているため、項目制御を記載する必要はない。省く。</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　青：画面モード　お客さんが操作でき、振る舞いが発生する状態</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　　青の画面モードの場合は項目制御に登場。各画面モードに項目の制御を記載していく</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画面で発生するイベント名は項目名と一致させる：</a:t>
          </a:r>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選択</a:t>
          </a:r>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をクリックする、</a:t>
          </a:r>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登録</a:t>
          </a:r>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をクリックする</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en-US" altLang="ja-JP" sz="12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200">
              <a:latin typeface="メイリオ" panose="020B0604030504040204" pitchFamily="50" charset="-128"/>
              <a:ea typeface="メイリオ" panose="020B0604030504040204" pitchFamily="50" charset="-128"/>
              <a:cs typeface="メイリオ" panose="020B0604030504040204" pitchFamily="50" charset="-128"/>
            </a:rPr>
            <a:t>書き方はガイドラインにて記載する</a:t>
          </a:r>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a:p>
          <a:pPr algn="l"/>
          <a:endParaRPr kumimoji="1" lang="en-US" altLang="ja-JP" sz="12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editAs="oneCell">
    <xdr:from>
      <xdr:col>1</xdr:col>
      <xdr:colOff>67236</xdr:colOff>
      <xdr:row>5</xdr:row>
      <xdr:rowOff>112058</xdr:rowOff>
    </xdr:from>
    <xdr:to>
      <xdr:col>31</xdr:col>
      <xdr:colOff>67235</xdr:colOff>
      <xdr:row>33</xdr:row>
      <xdr:rowOff>61968</xdr:rowOff>
    </xdr:to>
    <xdr:pic>
      <xdr:nvPicPr>
        <xdr:cNvPr id="5" name="図 4">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942" y="1288676"/>
          <a:ext cx="6051175" cy="6538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39950</xdr:colOff>
      <xdr:row>7</xdr:row>
      <xdr:rowOff>201218</xdr:rowOff>
    </xdr:from>
    <xdr:to>
      <xdr:col>42</xdr:col>
      <xdr:colOff>87575</xdr:colOff>
      <xdr:row>23</xdr:row>
      <xdr:rowOff>70669</xdr:rowOff>
    </xdr:to>
    <xdr:pic>
      <xdr:nvPicPr>
        <xdr:cNvPr id="6" name="図 5">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98559" y="1882588"/>
          <a:ext cx="1637886" cy="37125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34</xdr:col>
      <xdr:colOff>127438</xdr:colOff>
      <xdr:row>16</xdr:row>
      <xdr:rowOff>18393</xdr:rowOff>
    </xdr:from>
    <xdr:to>
      <xdr:col>42</xdr:col>
      <xdr:colOff>6569</xdr:colOff>
      <xdr:row>18</xdr:row>
      <xdr:rowOff>208893</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7313886" y="3802117"/>
          <a:ext cx="1455683" cy="6634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共通仕様の変更によりグレーは廃止</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152400</xdr:colOff>
      <xdr:row>1</xdr:row>
      <xdr:rowOff>76200</xdr:rowOff>
    </xdr:from>
    <xdr:to>
      <xdr:col>30</xdr:col>
      <xdr:colOff>171450</xdr:colOff>
      <xdr:row>1</xdr:row>
      <xdr:rowOff>485775</xdr:rowOff>
    </xdr:to>
    <xdr:pic>
      <xdr:nvPicPr>
        <xdr:cNvPr id="2" name="図 1">
          <a:extLst>
            <a:ext uri="{FF2B5EF4-FFF2-40B4-BE49-F238E27FC236}">
              <a16:creationId xmlns:a16="http://schemas.microsoft.com/office/drawing/2014/main" id="{14C56EB1-B580-42AD-A3A1-B3C2D2CC4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76600" y="247650"/>
          <a:ext cx="26860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0</xdr:colOff>
      <xdr:row>10</xdr:row>
      <xdr:rowOff>0</xdr:rowOff>
    </xdr:from>
    <xdr:to>
      <xdr:col>50</xdr:col>
      <xdr:colOff>37929</xdr:colOff>
      <xdr:row>12</xdr:row>
      <xdr:rowOff>314187</xdr:rowOff>
    </xdr:to>
    <xdr:pic>
      <xdr:nvPicPr>
        <xdr:cNvPr id="3" name="図 2">
          <a:extLst>
            <a:ext uri="{FF2B5EF4-FFF2-40B4-BE49-F238E27FC236}">
              <a16:creationId xmlns:a16="http://schemas.microsoft.com/office/drawing/2014/main" id="{0CF58BBB-ADBA-44E6-B33C-655B98ECF10A}"/>
            </a:ext>
          </a:extLst>
        </xdr:cNvPr>
        <xdr:cNvPicPr>
          <a:picLocks noChangeAspect="1"/>
        </xdr:cNvPicPr>
      </xdr:nvPicPr>
      <xdr:blipFill>
        <a:blip xmlns:r="http://schemas.openxmlformats.org/officeDocument/2006/relationships" r:embed="rId2"/>
        <a:stretch>
          <a:fillRect/>
        </a:stretch>
      </xdr:blipFill>
      <xdr:spPr>
        <a:xfrm>
          <a:off x="8267700" y="3800475"/>
          <a:ext cx="1371429" cy="1104762"/>
        </a:xfrm>
        <a:prstGeom prst="rect">
          <a:avLst/>
        </a:prstGeom>
      </xdr:spPr>
    </xdr:pic>
    <xdr:clientData/>
  </xdr:twoCellAnchor>
  <xdr:twoCellAnchor editAs="oneCell">
    <xdr:from>
      <xdr:col>43</xdr:col>
      <xdr:colOff>0</xdr:colOff>
      <xdr:row>18</xdr:row>
      <xdr:rowOff>19050</xdr:rowOff>
    </xdr:from>
    <xdr:to>
      <xdr:col>47</xdr:col>
      <xdr:colOff>190381</xdr:colOff>
      <xdr:row>19</xdr:row>
      <xdr:rowOff>209476</xdr:rowOff>
    </xdr:to>
    <xdr:pic>
      <xdr:nvPicPr>
        <xdr:cNvPr id="4" name="図 3">
          <a:extLst>
            <a:ext uri="{FF2B5EF4-FFF2-40B4-BE49-F238E27FC236}">
              <a16:creationId xmlns:a16="http://schemas.microsoft.com/office/drawing/2014/main" id="{B519F1E7-0873-4A5D-BD0A-42A1ADC10696}"/>
            </a:ext>
          </a:extLst>
        </xdr:cNvPr>
        <xdr:cNvPicPr>
          <a:picLocks noChangeAspect="1"/>
        </xdr:cNvPicPr>
      </xdr:nvPicPr>
      <xdr:blipFill>
        <a:blip xmlns:r="http://schemas.openxmlformats.org/officeDocument/2006/relationships" r:embed="rId3"/>
        <a:stretch>
          <a:fillRect/>
        </a:stretch>
      </xdr:blipFill>
      <xdr:spPr>
        <a:xfrm>
          <a:off x="8267700" y="4314825"/>
          <a:ext cx="952381" cy="590476"/>
        </a:xfrm>
        <a:prstGeom prst="rect">
          <a:avLst/>
        </a:prstGeom>
      </xdr:spPr>
    </xdr:pic>
    <xdr:clientData/>
  </xdr:twoCellAnchor>
  <xdr:twoCellAnchor editAs="oneCell">
    <xdr:from>
      <xdr:col>43</xdr:col>
      <xdr:colOff>0</xdr:colOff>
      <xdr:row>22</xdr:row>
      <xdr:rowOff>0</xdr:rowOff>
    </xdr:from>
    <xdr:to>
      <xdr:col>48</xdr:col>
      <xdr:colOff>190357</xdr:colOff>
      <xdr:row>28</xdr:row>
      <xdr:rowOff>190290</xdr:rowOff>
    </xdr:to>
    <xdr:pic>
      <xdr:nvPicPr>
        <xdr:cNvPr id="5" name="図 4">
          <a:extLst>
            <a:ext uri="{FF2B5EF4-FFF2-40B4-BE49-F238E27FC236}">
              <a16:creationId xmlns:a16="http://schemas.microsoft.com/office/drawing/2014/main" id="{605FF413-26C7-4A80-A79C-4332F241DCEF}"/>
            </a:ext>
          </a:extLst>
        </xdr:cNvPr>
        <xdr:cNvPicPr>
          <a:picLocks noChangeAspect="1"/>
        </xdr:cNvPicPr>
      </xdr:nvPicPr>
      <xdr:blipFill>
        <a:blip xmlns:r="http://schemas.openxmlformats.org/officeDocument/2006/relationships" r:embed="rId4"/>
        <a:stretch>
          <a:fillRect/>
        </a:stretch>
      </xdr:blipFill>
      <xdr:spPr>
        <a:xfrm>
          <a:off x="8267700" y="6524625"/>
          <a:ext cx="1142857" cy="16761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457200</xdr:colOff>
      <xdr:row>6</xdr:row>
      <xdr:rowOff>0</xdr:rowOff>
    </xdr:from>
    <xdr:to>
      <xdr:col>1</xdr:col>
      <xdr:colOff>457200</xdr:colOff>
      <xdr:row>7</xdr:row>
      <xdr:rowOff>9525</xdr:rowOff>
    </xdr:to>
    <xdr:cxnSp macro="">
      <xdr:nvCxnSpPr>
        <xdr:cNvPr id="2" name="直線コネクタ 1">
          <a:extLst>
            <a:ext uri="{FF2B5EF4-FFF2-40B4-BE49-F238E27FC236}">
              <a16:creationId xmlns:a16="http://schemas.microsoft.com/office/drawing/2014/main" id="{767180CE-9A17-4910-A6B5-5EDE62506573}"/>
            </a:ext>
          </a:extLst>
        </xdr:cNvPr>
        <xdr:cNvCxnSpPr/>
      </xdr:nvCxnSpPr>
      <xdr:spPr>
        <a:xfrm>
          <a:off x="704850" y="942975"/>
          <a:ext cx="0" cy="18097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895350</xdr:colOff>
      <xdr:row>7</xdr:row>
      <xdr:rowOff>9525</xdr:rowOff>
    </xdr:from>
    <xdr:to>
      <xdr:col>1</xdr:col>
      <xdr:colOff>895350</xdr:colOff>
      <xdr:row>8</xdr:row>
      <xdr:rowOff>19050</xdr:rowOff>
    </xdr:to>
    <xdr:cxnSp macro="">
      <xdr:nvCxnSpPr>
        <xdr:cNvPr id="3" name="直線コネクタ 2">
          <a:extLst>
            <a:ext uri="{FF2B5EF4-FFF2-40B4-BE49-F238E27FC236}">
              <a16:creationId xmlns:a16="http://schemas.microsoft.com/office/drawing/2014/main" id="{66875C58-D17A-45E6-A29D-B3BB5BDBDE61}"/>
            </a:ext>
          </a:extLst>
        </xdr:cNvPr>
        <xdr:cNvCxnSpPr/>
      </xdr:nvCxnSpPr>
      <xdr:spPr>
        <a:xfrm>
          <a:off x="1143000" y="1123950"/>
          <a:ext cx="0" cy="18097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457200</xdr:colOff>
      <xdr:row>6</xdr:row>
      <xdr:rowOff>0</xdr:rowOff>
    </xdr:from>
    <xdr:to>
      <xdr:col>1</xdr:col>
      <xdr:colOff>457200</xdr:colOff>
      <xdr:row>7</xdr:row>
      <xdr:rowOff>9525</xdr:rowOff>
    </xdr:to>
    <xdr:cxnSp macro="">
      <xdr:nvCxnSpPr>
        <xdr:cNvPr id="2" name="直線コネクタ 1">
          <a:extLst>
            <a:ext uri="{FF2B5EF4-FFF2-40B4-BE49-F238E27FC236}">
              <a16:creationId xmlns:a16="http://schemas.microsoft.com/office/drawing/2014/main" id="{11ECF526-D8AC-46E8-9B5C-5167CD406395}"/>
            </a:ext>
          </a:extLst>
        </xdr:cNvPr>
        <xdr:cNvCxnSpPr/>
      </xdr:nvCxnSpPr>
      <xdr:spPr>
        <a:xfrm>
          <a:off x="704850" y="942975"/>
          <a:ext cx="0" cy="18097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tsumori\&#22269;&#38555;&#21307;&#23398;&#24773;&#22577;\&#30330;&#27880;&#35336;&#30011;\8&#26376;20&#2608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DOCUME~1\2148~1.TKY\LOCALS~1\Temp\C.notesR5.Data\&#35211;&#31309;&#26360;030304-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nmr_ueda/Desktop/&#12450;&#12467;&#12540;&#12487;&#12451;&#12458;&#12531;&#30011;&#3875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A\1405\&#26376;&#26143;\&#65418;&#65392;&#65412;&#65438;&#26126;&#32048;(FT1200&#652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My%20Documents\&#29289;&#20214;\&#22823;&#22618;&#34220;&#21697;\My%20Documents\&#31119;&#30000;\&#20849;&#36890;\apricot&#20385;&#26684;&#349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mitsumori\&#22269;&#38555;&#21307;&#23398;&#24773;&#22577;\&#30330;&#27880;&#35336;&#30011;\8&#26376;20&#2608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s1f001\cs1job01\EXCEL\DBFRO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i2-disk\newqyo\&#20491;&#20154;&#29992;\ITF\sample\&#27010;&#31639;&#35211;&#313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KOKSFS02\VOL11\YAMADA\NEW\EXE\&#21454;&#21360;&#65427;&#65414;&#65408;&#6539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mitsumori\&#22269;&#38555;&#21307;&#23398;&#24773;&#22577;\&#30330;&#27880;&#35336;&#30011;\8&#26376;20&#2608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20445;&#38522;&#20877;&#27083;&#31689;\&#35336;&#19978;&#65295;&#31934;&#31639;&#31649;&#29702;\&#12503;&#12525;&#12464;&#12521;&#12512;&#20181;&#27096;&#26360;\HOS001&#35336;&#19978;&#20837;&#21147;\&#12486;&#12540;&#12502;&#12523;&#35373;&#35336;9911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社内ﾈｯﾄﾜｰｸﾊｰﾄﾞｳｪｱ"/>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構成 "/>
      <sheetName val="注文書"/>
      <sheetName val="見積書(鑑)"/>
      <sheetName val="ｱﾌﾟﾘｹｰｼｮﾝｿﾌﾄ（人事）"/>
      <sheetName val="ﾊｰﾄﾞｳｪｱ･ﾐﾄﾞﾙｳｪｱ"/>
      <sheetName val="ﾊｰﾄﾞｳｪｱ (原価)"/>
      <sheetName val="粗利計算表"/>
      <sheetName val="工数計算"/>
      <sheetName val="工数計算(ﾈｯﾄﾜｰｸ）"/>
      <sheetName val="内示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振込一覧表） (2)"/>
      <sheetName val="アコーディオン画面"/>
    </sheetNames>
    <definedNames>
      <definedName name="機種SORT" refersTo="#REF!"/>
    </defined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明細(ハードのみ）"/>
      <sheetName val="仕切価格"/>
      <sheetName val="見積明細(ハード三菱分のみ）"/>
      <sheetName val="見積明細(PP料含む） (2)"/>
      <sheetName val="費用比較 "/>
    </sheetNames>
    <sheetDataSet>
      <sheetData sheetId="0" refreshError="1">
        <row r="5">
          <cell r="C5" t="str">
            <v>ACS-22-K14N</v>
          </cell>
          <cell r="D5" t="str">
            <v>M3522-K100</v>
          </cell>
          <cell r="E5" t="str">
            <v>FT1200 ﾓﾃﾞﾙ 6300-40N</v>
          </cell>
          <cell r="F5" t="str">
            <v>PentiumⅡ-300､ﾒﾓﾘ:64MB､HDD:4GB､16倍速CD-ROM､100BASE-TX､
ｷｰﾎﾞｰﾄﾞ､ﾏｳｽ､WindowsNT Server 4.0(10ｸﾗｲｱﾝﾄﾗｲｾﾝｽ付き)</v>
          </cell>
          <cell r="G5">
            <v>1</v>
          </cell>
          <cell r="H5">
            <v>898000</v>
          </cell>
          <cell r="J5">
            <v>0</v>
          </cell>
          <cell r="L5">
            <v>58400</v>
          </cell>
          <cell r="N5">
            <v>49600</v>
          </cell>
          <cell r="P5">
            <v>20400</v>
          </cell>
          <cell r="R5">
            <v>584000</v>
          </cell>
          <cell r="T5">
            <v>0</v>
          </cell>
          <cell r="V5">
            <v>0</v>
          </cell>
          <cell r="X5">
            <v>0</v>
          </cell>
          <cell r="Z5" t="str">
            <v>AC</v>
          </cell>
          <cell r="AA5"/>
        </row>
        <row r="6">
          <cell r="C6" t="str">
            <v>AC-64MB-K9</v>
          </cell>
          <cell r="D6" t="str">
            <v>B4059-6</v>
          </cell>
          <cell r="E6" t="str">
            <v>64MB増設SDRAMﾒﾓﾘｷｯﾄ</v>
          </cell>
          <cell r="F6" t="str">
            <v>FT1200(M3522-K)､LS660(M3562)､LS550(M3559)用｡64MB SDRAM DIMM(ECC)×1個｡</v>
          </cell>
          <cell r="G6">
            <v>3</v>
          </cell>
          <cell r="H6">
            <v>90000</v>
          </cell>
          <cell r="J6">
            <v>0</v>
          </cell>
          <cell r="L6">
            <v>5400</v>
          </cell>
          <cell r="N6">
            <v>4600</v>
          </cell>
          <cell r="P6">
            <v>1900</v>
          </cell>
          <cell r="R6">
            <v>45000</v>
          </cell>
          <cell r="T6">
            <v>0</v>
          </cell>
          <cell r="V6">
            <v>0</v>
          </cell>
          <cell r="X6">
            <v>0</v>
          </cell>
          <cell r="Z6" t="str">
            <v>AC</v>
          </cell>
          <cell r="AA6"/>
        </row>
        <row r="7">
          <cell r="C7" t="str">
            <v>AC-CRT-15C5</v>
          </cell>
          <cell r="D7" t="str">
            <v>M6346-1</v>
          </cell>
          <cell r="E7" t="str">
            <v>15ｲﾝﾁ高解像度
ｶﾗｰﾃﾞｨｽﾌﾟﾚｲ</v>
          </cell>
          <cell r="F7" t="str">
            <v>FT//ex､FT1200､FT2200､FT2400､LS660､LS550､LS100､AL､EL､
SX(M3423-Cﾓﾃﾞﾙ､M3423C-A3C0/B181)､FX､GX用｡</v>
          </cell>
          <cell r="G7">
            <v>1</v>
          </cell>
          <cell r="H7">
            <v>56000</v>
          </cell>
          <cell r="J7">
            <v>0</v>
          </cell>
          <cell r="L7">
            <v>3400</v>
          </cell>
          <cell r="N7">
            <v>2900</v>
          </cell>
          <cell r="P7">
            <v>1200</v>
          </cell>
          <cell r="R7">
            <v>39000</v>
          </cell>
          <cell r="T7">
            <v>0</v>
          </cell>
          <cell r="V7">
            <v>0</v>
          </cell>
          <cell r="X7">
            <v>0</v>
          </cell>
          <cell r="Z7" t="str">
            <v>AC</v>
          </cell>
          <cell r="AA7" t="str">
            <v>本体同時購入
割引実施中</v>
          </cell>
        </row>
        <row r="8">
          <cell r="C8" t="str">
            <v>ACS-HD3-40U</v>
          </cell>
          <cell r="D8" t="str">
            <v>M6846-47</v>
          </cell>
          <cell r="E8" t="str">
            <v>内蔵3.5ｲﾝﾁﾊｰﾄﾞﾃﾞｨｽｸ装置(4GB)</v>
          </cell>
          <cell r="F8" t="str">
            <v>FT1200用｡Ultra Wide SCSI｡</v>
          </cell>
          <cell r="G8">
            <v>1</v>
          </cell>
          <cell r="H8">
            <v>200000</v>
          </cell>
          <cell r="J8">
            <v>0</v>
          </cell>
          <cell r="L8">
            <v>13000</v>
          </cell>
          <cell r="N8">
            <v>11100</v>
          </cell>
          <cell r="P8">
            <v>4600</v>
          </cell>
          <cell r="R8">
            <v>130000</v>
          </cell>
          <cell r="T8">
            <v>0</v>
          </cell>
          <cell r="V8">
            <v>0</v>
          </cell>
          <cell r="X8">
            <v>0</v>
          </cell>
          <cell r="Z8" t="str">
            <v>AC</v>
          </cell>
          <cell r="AA8"/>
        </row>
        <row r="9">
          <cell r="C9" t="str">
            <v>ACS-1510-N</v>
          </cell>
          <cell r="D9" t="str">
            <v>B8210-18</v>
          </cell>
          <cell r="E9" t="str">
            <v>増設SCSI制御装置</v>
          </cell>
          <cell r="F9" t="str">
            <v>FT1200､FT2200に内蔵高速ｽﾄﾘｰﾐﾝｸﾞﾃｰﾌﾟ装置(M6700-13)､または
内蔵ｽﾄﾘｰﾐﾝｸﾞﾃｰﾌﾟ装置(M6700-15)を増設する場合に必要｡ISA｡
但し､FT2200は内蔵ｽﾄﾘｰﾐﾝｸﾞﾃｰﾌﾟ装置(M6700-15）を未ｻﾎﾟｰﾄ｡</v>
          </cell>
          <cell r="G9">
            <v>1</v>
          </cell>
          <cell r="H9">
            <v>50000</v>
          </cell>
          <cell r="J9">
            <v>0</v>
          </cell>
          <cell r="L9">
            <v>3300</v>
          </cell>
          <cell r="N9">
            <v>2800</v>
          </cell>
          <cell r="P9">
            <v>1200</v>
          </cell>
          <cell r="R9">
            <v>32000</v>
          </cell>
          <cell r="T9">
            <v>0</v>
          </cell>
          <cell r="V9">
            <v>0</v>
          </cell>
          <cell r="X9">
            <v>0</v>
          </cell>
          <cell r="Z9" t="str">
            <v>AC</v>
          </cell>
          <cell r="AA9"/>
        </row>
        <row r="10">
          <cell r="C10" t="str">
            <v>ACS-ST-DDS3</v>
          </cell>
          <cell r="D10" t="str">
            <v>M6700-15</v>
          </cell>
          <cell r="E10" t="str">
            <v>内蔵ｽﾄﾘ-ﾐﾝｸﾞﾃ-ﾌﾟ装置
(DDS-3)</v>
          </cell>
          <cell r="F10" t="str">
            <v>FT1200､FT2400用｡12GB｡</v>
          </cell>
          <cell r="G10">
            <v>1</v>
          </cell>
          <cell r="H10">
            <v>338000</v>
          </cell>
          <cell r="J10">
            <v>0</v>
          </cell>
          <cell r="L10">
            <v>22000</v>
          </cell>
          <cell r="N10">
            <v>18700</v>
          </cell>
          <cell r="P10">
            <v>7700</v>
          </cell>
          <cell r="R10">
            <v>220000</v>
          </cell>
          <cell r="T10">
            <v>0</v>
          </cell>
          <cell r="V10">
            <v>0</v>
          </cell>
          <cell r="X10">
            <v>0</v>
          </cell>
          <cell r="Z10" t="str">
            <v>AC</v>
          </cell>
          <cell r="AA10"/>
        </row>
        <row r="11">
          <cell r="C11" t="str">
            <v>ACW-55-A1C0</v>
          </cell>
          <cell r="D11" t="str">
            <v>M3555-A1C0</v>
          </cell>
          <cell r="E11" t="str">
            <v>LS550 ﾓﾃﾞﾙ 5200M-21CXA</v>
          </cell>
          <cell r="F11" t="str">
            <v>MMX Pentium-200､ﾒﾓﾘ:32MB､HDD:2.1GB､最大16倍速CD-ROM､
100BASE-TX､ｻｳﾝﾄﾞ機能､ｷｰﾎﾞｰﾄﾞ､ﾏｳｽ､ﾃﾞｽｸﾄｯﾌﾟ管理ｿﾌﾄｳｪｱ､
Windows95</v>
          </cell>
          <cell r="G11">
            <v>6</v>
          </cell>
          <cell r="H11">
            <v>298000</v>
          </cell>
          <cell r="J11">
            <v>0</v>
          </cell>
          <cell r="L11">
            <v>17900</v>
          </cell>
          <cell r="N11">
            <v>15200</v>
          </cell>
          <cell r="P11">
            <v>6300</v>
          </cell>
          <cell r="R11">
            <v>194000</v>
          </cell>
          <cell r="T11">
            <v>0</v>
          </cell>
          <cell r="V11">
            <v>0</v>
          </cell>
          <cell r="X11">
            <v>0</v>
          </cell>
          <cell r="Z11" t="str">
            <v>AC</v>
          </cell>
          <cell r="AA11"/>
        </row>
        <row r="12">
          <cell r="C12" t="str">
            <v>AC-16MB-K8</v>
          </cell>
          <cell r="D12" t="str">
            <v>B4059-1</v>
          </cell>
          <cell r="E12" t="str">
            <v>16MB増設SDRAMﾒﾓﾘｷｯﾄ</v>
          </cell>
          <cell r="F12" t="str">
            <v>LS660(M3561)､LS550(M3552､M3555､M3558)用｡
16MB SDRAM DIMM×1個｡</v>
          </cell>
          <cell r="G12">
            <v>6</v>
          </cell>
          <cell r="H12">
            <v>20000</v>
          </cell>
          <cell r="J12">
            <v>0</v>
          </cell>
          <cell r="L12">
            <v>1200</v>
          </cell>
          <cell r="N12">
            <v>1000</v>
          </cell>
          <cell r="P12">
            <v>400</v>
          </cell>
          <cell r="R12">
            <v>10000</v>
          </cell>
          <cell r="T12">
            <v>0</v>
          </cell>
          <cell r="V12">
            <v>0</v>
          </cell>
          <cell r="X12">
            <v>0</v>
          </cell>
          <cell r="Z12" t="str">
            <v>AC</v>
          </cell>
          <cell r="AA12"/>
        </row>
        <row r="13">
          <cell r="C13" t="str">
            <v>AC-CRT-15C5</v>
          </cell>
          <cell r="D13" t="str">
            <v>M6346-1</v>
          </cell>
          <cell r="E13" t="str">
            <v>15ｲﾝﾁ高解像度
ｶﾗｰﾃﾞｨｽﾌﾟﾚｲ</v>
          </cell>
          <cell r="F13" t="str">
            <v>FT//ex､FT1200､FT2200､FT2400､LS660､LS550､LS100､AL､EL､
SX(M3423-Cﾓﾃﾞﾙ､M3423C-A3C0/B181)､FX､GX用｡</v>
          </cell>
          <cell r="G13">
            <v>6</v>
          </cell>
          <cell r="H13">
            <v>56000</v>
          </cell>
          <cell r="J13">
            <v>0</v>
          </cell>
          <cell r="L13">
            <v>3400</v>
          </cell>
          <cell r="N13">
            <v>2900</v>
          </cell>
          <cell r="P13">
            <v>1200</v>
          </cell>
          <cell r="R13">
            <v>39000</v>
          </cell>
          <cell r="T13">
            <v>0</v>
          </cell>
          <cell r="V13">
            <v>0</v>
          </cell>
          <cell r="X13">
            <v>0</v>
          </cell>
          <cell r="Z13" t="str">
            <v>AC</v>
          </cell>
          <cell r="AA13" t="str">
            <v>本体同時購入
割引実施中</v>
          </cell>
        </row>
        <row r="14">
          <cell r="C14" t="str">
            <v>AC-JLP-430</v>
          </cell>
          <cell r="D14" t="str">
            <v>M6611-1</v>
          </cell>
          <cell r="E14" t="str">
            <v>日本語ﾗｲﾝﾌﾟﾘﾝﾀ</v>
          </cell>
          <cell r="F14" t="str">
            <v>FT//s､FT//e､FT//ex（M3517､M3518､M3519､M3520､M3521)､LS660､
LS550､XEN-PC､XEN-LSⅡ用｡430行/分(高速ﾓｰﾄﾞ)｡</v>
          </cell>
          <cell r="G14">
            <v>1</v>
          </cell>
          <cell r="H14">
            <v>2998000</v>
          </cell>
          <cell r="J14">
            <v>0</v>
          </cell>
          <cell r="L14">
            <v>179900</v>
          </cell>
          <cell r="N14">
            <v>152900</v>
          </cell>
          <cell r="P14">
            <v>63000</v>
          </cell>
          <cell r="R14">
            <v>1949000</v>
          </cell>
          <cell r="T14">
            <v>0</v>
          </cell>
          <cell r="V14">
            <v>0</v>
          </cell>
          <cell r="X14">
            <v>0</v>
          </cell>
          <cell r="Z14" t="str">
            <v>MC</v>
          </cell>
          <cell r="AA14"/>
        </row>
        <row r="15">
          <cell r="C15" t="str">
            <v>AX-JSP-CBL3</v>
          </cell>
          <cell r="D15" t="str">
            <v>M6914-9</v>
          </cell>
          <cell r="E15" t="str">
            <v>ﾌﾟﾘﾝﾀｹｰﾌﾞﾙ</v>
          </cell>
          <cell r="F15" t="str">
            <v>日本語ﾌﾟﾘﾝﾀ(M6261-1､M6265-1､M6267-1)､OA日本語ﾌﾟﾘﾝﾀ(M6268-1)､
ﾍﾟｰｼﾞﾌﾟﾘﾝﾀ(M6257-1)､日本語ﾗｲﾝﾌﾟﾘﾝﾀ(M6611-1)用｡3m｡</v>
          </cell>
          <cell r="G15">
            <v>1</v>
          </cell>
          <cell r="H15">
            <v>10000</v>
          </cell>
          <cell r="J15">
            <v>0</v>
          </cell>
          <cell r="L15" t="str">
            <v>N/A</v>
          </cell>
          <cell r="N15" t="str">
            <v>N/A</v>
          </cell>
          <cell r="P15" t="str">
            <v>N/A</v>
          </cell>
          <cell r="R15">
            <v>6500</v>
          </cell>
          <cell r="T15">
            <v>0</v>
          </cell>
          <cell r="V15">
            <v>0</v>
          </cell>
          <cell r="X15">
            <v>0</v>
          </cell>
          <cell r="Z15" t="str">
            <v>MC</v>
          </cell>
          <cell r="AA15"/>
        </row>
        <row r="16">
          <cell r="D16" t="str">
            <v>VP-6000</v>
          </cell>
          <cell r="E16" t="str">
            <v>ｴﾌﾟｿﾝｲﾝﾊﾟｸﾄﾌﾟﾘﾝﾀ</v>
          </cell>
          <cell r="F16" t="str">
            <v>漢字１５０字／秒</v>
          </cell>
          <cell r="G16">
            <v>3</v>
          </cell>
          <cell r="H16">
            <v>648000</v>
          </cell>
          <cell r="J16">
            <v>0</v>
          </cell>
          <cell r="L16">
            <v>60000</v>
          </cell>
          <cell r="N16"/>
          <cell r="P16"/>
          <cell r="R16">
            <v>421200</v>
          </cell>
          <cell r="T16">
            <v>0</v>
          </cell>
          <cell r="V16">
            <v>0</v>
          </cell>
          <cell r="X16">
            <v>0</v>
          </cell>
          <cell r="Z16"/>
          <cell r="AA16"/>
        </row>
        <row r="17">
          <cell r="D17"/>
          <cell r="E17" t="str">
            <v>ﾌﾟﾘﾝﾀｹｰﾌﾞﾙ</v>
          </cell>
          <cell r="F17" t="str">
            <v>ｴﾌﾟｿﾝ用</v>
          </cell>
          <cell r="G17">
            <v>2</v>
          </cell>
          <cell r="H17">
            <v>2000</v>
          </cell>
          <cell r="J17">
            <v>0</v>
          </cell>
          <cell r="L17">
            <v>0</v>
          </cell>
          <cell r="N17"/>
          <cell r="P17"/>
          <cell r="R17">
            <v>1300</v>
          </cell>
          <cell r="T17">
            <v>0</v>
          </cell>
          <cell r="V17">
            <v>0</v>
          </cell>
          <cell r="X17">
            <v>0</v>
          </cell>
          <cell r="Z17"/>
          <cell r="AA17"/>
        </row>
        <row r="18">
          <cell r="D18"/>
          <cell r="E18" t="str">
            <v>ハンディターミナル  ＢＨＴ－６０００（１ＭＢ）</v>
          </cell>
          <cell r="F18"/>
          <cell r="G18">
            <v>6</v>
          </cell>
          <cell r="H18">
            <v>198000</v>
          </cell>
          <cell r="J18">
            <v>0</v>
          </cell>
          <cell r="L18">
            <v>0</v>
          </cell>
          <cell r="N18"/>
          <cell r="P18"/>
          <cell r="R18">
            <v>138600</v>
          </cell>
          <cell r="T18">
            <v>0</v>
          </cell>
          <cell r="V18">
            <v>0</v>
          </cell>
          <cell r="X18">
            <v>0</v>
          </cell>
          <cell r="Z18"/>
          <cell r="AA18"/>
        </row>
        <row r="19">
          <cell r="D19"/>
          <cell r="E19" t="str">
            <v>光通信ユニット</v>
          </cell>
          <cell r="F19"/>
          <cell r="G19">
            <v>2</v>
          </cell>
          <cell r="H19">
            <v>65000</v>
          </cell>
          <cell r="J19">
            <v>0</v>
          </cell>
          <cell r="L19">
            <v>0</v>
          </cell>
          <cell r="N19"/>
          <cell r="P19"/>
          <cell r="R19">
            <v>46000</v>
          </cell>
          <cell r="T19">
            <v>0</v>
          </cell>
          <cell r="V19">
            <v>0</v>
          </cell>
          <cell r="X19">
            <v>0</v>
          </cell>
          <cell r="Z19"/>
          <cell r="AA19"/>
        </row>
        <row r="20">
          <cell r="D20"/>
          <cell r="E20" t="str">
            <v>ＮｉＭＨバッテリーパック</v>
          </cell>
          <cell r="F20"/>
          <cell r="G20">
            <v>6</v>
          </cell>
          <cell r="H20">
            <v>9000</v>
          </cell>
          <cell r="J20">
            <v>0</v>
          </cell>
          <cell r="L20">
            <v>0</v>
          </cell>
          <cell r="N20"/>
          <cell r="P20"/>
          <cell r="R20">
            <v>6000</v>
          </cell>
          <cell r="T20">
            <v>0</v>
          </cell>
          <cell r="V20">
            <v>0</v>
          </cell>
          <cell r="X20">
            <v>0</v>
          </cell>
          <cell r="Z20"/>
          <cell r="AA20"/>
        </row>
        <row r="21">
          <cell r="D21"/>
          <cell r="E21" t="str">
            <v>ＲＳ２３２Ｃケーブル</v>
          </cell>
          <cell r="F21"/>
          <cell r="G21">
            <v>2</v>
          </cell>
          <cell r="H21">
            <v>12000</v>
          </cell>
          <cell r="J21">
            <v>0</v>
          </cell>
          <cell r="L21">
            <v>0</v>
          </cell>
          <cell r="N21"/>
          <cell r="P21"/>
          <cell r="R21">
            <v>9000</v>
          </cell>
          <cell r="T21">
            <v>0</v>
          </cell>
          <cell r="V21">
            <v>0</v>
          </cell>
          <cell r="X21">
            <v>0</v>
          </cell>
          <cell r="Z21"/>
          <cell r="AA21"/>
        </row>
        <row r="22">
          <cell r="D22"/>
          <cell r="E22" t="str">
            <v>ＣＵ転送ユーティリティ</v>
          </cell>
          <cell r="F22"/>
          <cell r="G22">
            <v>1</v>
          </cell>
          <cell r="H22">
            <v>50000</v>
          </cell>
          <cell r="J22">
            <v>0</v>
          </cell>
          <cell r="L22">
            <v>0</v>
          </cell>
          <cell r="N22"/>
          <cell r="P22"/>
          <cell r="R22">
            <v>35000</v>
          </cell>
          <cell r="T22">
            <v>0</v>
          </cell>
          <cell r="V22">
            <v>0</v>
          </cell>
          <cell r="X22">
            <v>0</v>
          </cell>
          <cell r="Z22"/>
          <cell r="AA22"/>
        </row>
        <row r="23">
          <cell r="D23"/>
          <cell r="E23" t="str">
            <v>ＢＨＴ－ＢＡＳＩＣ３，１</v>
          </cell>
          <cell r="F23"/>
          <cell r="G23">
            <v>1</v>
          </cell>
          <cell r="H23">
            <v>40000</v>
          </cell>
          <cell r="J23">
            <v>0</v>
          </cell>
          <cell r="L23">
            <v>0</v>
          </cell>
          <cell r="N23"/>
          <cell r="P23"/>
          <cell r="R23">
            <v>32000</v>
          </cell>
          <cell r="T23">
            <v>0</v>
          </cell>
          <cell r="V23">
            <v>0</v>
          </cell>
          <cell r="X23">
            <v>0</v>
          </cell>
          <cell r="Z23"/>
          <cell r="AA23"/>
        </row>
        <row r="24">
          <cell r="D24"/>
          <cell r="E24" t="str">
            <v>ＨＵＢ</v>
          </cell>
          <cell r="F24"/>
          <cell r="G24">
            <v>3</v>
          </cell>
          <cell r="H24">
            <v>58000</v>
          </cell>
          <cell r="J24">
            <v>0</v>
          </cell>
          <cell r="L24">
            <v>0</v>
          </cell>
          <cell r="N24"/>
          <cell r="P24"/>
          <cell r="R24">
            <v>11000</v>
          </cell>
          <cell r="T24">
            <v>0</v>
          </cell>
          <cell r="V24">
            <v>0</v>
          </cell>
          <cell r="X24">
            <v>0</v>
          </cell>
          <cell r="Z24"/>
          <cell r="AA24"/>
        </row>
        <row r="25">
          <cell r="D25"/>
          <cell r="E25" t="str">
            <v>10BASE-Tｹｰﾌﾞﾙ</v>
          </cell>
          <cell r="F25"/>
          <cell r="G25">
            <v>10</v>
          </cell>
          <cell r="H25">
            <v>8000</v>
          </cell>
          <cell r="J25">
            <v>0</v>
          </cell>
          <cell r="L25">
            <v>0</v>
          </cell>
          <cell r="N25"/>
          <cell r="P25"/>
          <cell r="R25">
            <v>3200</v>
          </cell>
          <cell r="T25">
            <v>0</v>
          </cell>
          <cell r="V25">
            <v>0</v>
          </cell>
          <cell r="X25">
            <v>0</v>
          </cell>
          <cell r="Z25"/>
          <cell r="AA25"/>
        </row>
        <row r="26">
          <cell r="D26"/>
          <cell r="E26" t="str">
            <v>Microsoft Office97</v>
          </cell>
          <cell r="F26"/>
          <cell r="G26">
            <v>1</v>
          </cell>
          <cell r="H26">
            <v>70000</v>
          </cell>
          <cell r="J26">
            <v>0</v>
          </cell>
          <cell r="L26">
            <v>0</v>
          </cell>
          <cell r="N26"/>
          <cell r="P26"/>
          <cell r="R26">
            <v>55000</v>
          </cell>
          <cell r="T26">
            <v>0</v>
          </cell>
          <cell r="V26">
            <v>0</v>
          </cell>
          <cell r="X26">
            <v>0</v>
          </cell>
          <cell r="Z26"/>
          <cell r="AA26"/>
        </row>
        <row r="27">
          <cell r="D27"/>
          <cell r="E27" t="str">
            <v>DATE NATURE２</v>
          </cell>
          <cell r="F27"/>
          <cell r="G27">
            <v>2</v>
          </cell>
          <cell r="H27">
            <v>51000</v>
          </cell>
          <cell r="J27">
            <v>0</v>
          </cell>
          <cell r="L27">
            <v>0</v>
          </cell>
          <cell r="N27"/>
          <cell r="P27"/>
          <cell r="R27">
            <v>39800</v>
          </cell>
          <cell r="T27">
            <v>0</v>
          </cell>
          <cell r="V27">
            <v>0</v>
          </cell>
          <cell r="X27">
            <v>0</v>
          </cell>
          <cell r="Z27"/>
          <cell r="AA27"/>
        </row>
        <row r="28">
          <cell r="D28"/>
          <cell r="E28"/>
          <cell r="F28"/>
          <cell r="G28"/>
          <cell r="H28"/>
          <cell r="J28">
            <v>0</v>
          </cell>
          <cell r="L28"/>
          <cell r="N28"/>
          <cell r="P28"/>
          <cell r="R28"/>
          <cell r="T28">
            <v>0</v>
          </cell>
          <cell r="V28">
            <v>0</v>
          </cell>
          <cell r="X28">
            <v>0</v>
          </cell>
          <cell r="Z28"/>
          <cell r="AA28"/>
        </row>
        <row r="29">
          <cell r="D29"/>
          <cell r="E29"/>
          <cell r="F29"/>
          <cell r="G29"/>
          <cell r="H29"/>
          <cell r="J29">
            <v>0</v>
          </cell>
          <cell r="L29"/>
          <cell r="N29"/>
          <cell r="P29"/>
          <cell r="R29"/>
          <cell r="T29">
            <v>0</v>
          </cell>
          <cell r="V29">
            <v>0</v>
          </cell>
          <cell r="X29">
            <v>0</v>
          </cell>
          <cell r="Z29"/>
          <cell r="AA29"/>
        </row>
        <row r="30">
          <cell r="D30"/>
          <cell r="E30"/>
          <cell r="F30"/>
          <cell r="G30"/>
          <cell r="H30"/>
          <cell r="J30">
            <v>0</v>
          </cell>
          <cell r="L30"/>
          <cell r="N30"/>
          <cell r="P30"/>
          <cell r="R30"/>
          <cell r="T30">
            <v>0</v>
          </cell>
          <cell r="V30">
            <v>0</v>
          </cell>
          <cell r="X30">
            <v>0</v>
          </cell>
          <cell r="Z30"/>
          <cell r="AA30"/>
        </row>
        <row r="31">
          <cell r="D31"/>
          <cell r="E31"/>
          <cell r="F31"/>
          <cell r="G31"/>
          <cell r="H31"/>
          <cell r="J31">
            <v>0</v>
          </cell>
          <cell r="L31"/>
          <cell r="N31"/>
          <cell r="P31"/>
          <cell r="R31"/>
          <cell r="T31">
            <v>0</v>
          </cell>
          <cell r="V31">
            <v>0</v>
          </cell>
          <cell r="X31">
            <v>0</v>
          </cell>
          <cell r="Z31"/>
          <cell r="AA31"/>
        </row>
        <row r="32">
          <cell r="D32"/>
          <cell r="E32"/>
          <cell r="F32"/>
          <cell r="G32"/>
          <cell r="H32"/>
          <cell r="J32">
            <v>0</v>
          </cell>
          <cell r="L32"/>
          <cell r="N32"/>
          <cell r="P32"/>
          <cell r="R32"/>
          <cell r="T32">
            <v>0</v>
          </cell>
          <cell r="V32">
            <v>0</v>
          </cell>
          <cell r="X32">
            <v>0</v>
          </cell>
          <cell r="Z32"/>
          <cell r="AA32"/>
        </row>
        <row r="33">
          <cell r="D33"/>
          <cell r="E33"/>
          <cell r="F33"/>
          <cell r="G33"/>
          <cell r="H33"/>
          <cell r="J33">
            <v>0</v>
          </cell>
          <cell r="L33"/>
          <cell r="N33"/>
          <cell r="P33"/>
          <cell r="R33"/>
          <cell r="T33">
            <v>0</v>
          </cell>
          <cell r="V33">
            <v>0</v>
          </cell>
          <cell r="X33">
            <v>0</v>
          </cell>
          <cell r="Z33"/>
          <cell r="AA33"/>
        </row>
        <row r="34">
          <cell r="D34"/>
          <cell r="E34"/>
          <cell r="F34"/>
          <cell r="G34"/>
          <cell r="H34"/>
          <cell r="J34">
            <v>0</v>
          </cell>
          <cell r="L34"/>
          <cell r="N34"/>
          <cell r="P34"/>
          <cell r="R34"/>
          <cell r="T34">
            <v>0</v>
          </cell>
          <cell r="V34">
            <v>0</v>
          </cell>
          <cell r="X34">
            <v>0</v>
          </cell>
          <cell r="Z34"/>
          <cell r="AA34"/>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仕切価格"/>
    </sheetNames>
    <sheetDataSet>
      <sheetData sheetId="0" refreshError="1">
        <row r="1">
          <cell r="B1" t="str">
            <v>ａｐｒｉｃｏｔ　ＰＣ／ＰＣサーバ　ハードウェア価格表 （１９９７年７月２４日付け）</v>
          </cell>
          <cell r="C1" t="str">
            <v>（単位：円）</v>
          </cell>
          <cell r="D1">
            <v>0</v>
          </cell>
          <cell r="E1">
            <v>0</v>
          </cell>
          <cell r="F1">
            <v>0</v>
          </cell>
          <cell r="G1">
            <v>0</v>
          </cell>
          <cell r="H1">
            <v>0</v>
          </cell>
          <cell r="I1">
            <v>0</v>
          </cell>
          <cell r="J1">
            <v>0</v>
          </cell>
          <cell r="K1">
            <v>0</v>
          </cell>
          <cell r="L1">
            <v>0</v>
          </cell>
          <cell r="M1">
            <v>0</v>
          </cell>
          <cell r="N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cell r="AO1">
            <v>0</v>
          </cell>
          <cell r="AP1">
            <v>0</v>
          </cell>
          <cell r="AQ1">
            <v>0</v>
          </cell>
          <cell r="AR1">
            <v>0</v>
          </cell>
          <cell r="AS1">
            <v>0</v>
          </cell>
          <cell r="AT1">
            <v>0</v>
          </cell>
          <cell r="AU1">
            <v>0</v>
          </cell>
          <cell r="AV1">
            <v>0</v>
          </cell>
          <cell r="AW1">
            <v>0</v>
          </cell>
          <cell r="AX1">
            <v>0</v>
          </cell>
          <cell r="AY1">
            <v>0</v>
          </cell>
          <cell r="AZ1">
            <v>0</v>
          </cell>
          <cell r="BA1">
            <v>0</v>
          </cell>
          <cell r="BB1">
            <v>0</v>
          </cell>
          <cell r="BC1">
            <v>0</v>
          </cell>
          <cell r="BD1" t="str">
            <v>（単位：円）</v>
          </cell>
        </row>
        <row r="2">
          <cell r="B2" t="str">
            <v>製品コード</v>
          </cell>
          <cell r="C2" t="str">
            <v>型番</v>
          </cell>
          <cell r="D2" t="str">
            <v xml:space="preserve">製品名 </v>
          </cell>
          <cell r="E2" t="str">
            <v>仕様</v>
          </cell>
          <cell r="F2" t="str">
            <v>標準価格</v>
          </cell>
          <cell r="G2" t="str">
            <v>仕切価格</v>
          </cell>
          <cell r="H2" t="str">
            <v>年間保守料金</v>
          </cell>
          <cell r="I2" t="str">
            <v>出荷</v>
          </cell>
          <cell r="J2" t="str">
            <v>部</v>
          </cell>
          <cell r="K2" t="str">
            <v>備考</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t="str">
            <v>標準価格</v>
          </cell>
          <cell r="AE2">
            <v>0</v>
          </cell>
          <cell r="AF2">
            <v>0</v>
          </cell>
          <cell r="AG2" t="str">
            <v>仕切価格</v>
          </cell>
          <cell r="AH2">
            <v>0</v>
          </cell>
          <cell r="AI2" t="str">
            <v>年間保守料金</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cell r="BB2" t="str">
            <v>出荷</v>
          </cell>
          <cell r="BC2" t="str">
            <v>部</v>
          </cell>
          <cell r="BD2" t="str">
            <v>備考</v>
          </cell>
        </row>
        <row r="3">
          <cell r="AI3" t="str">
            <v>オンサイト（定期点検なし)</v>
          </cell>
          <cell r="AJ3" t="str">
            <v>キャリーイン</v>
          </cell>
          <cell r="AK3" t="str">
            <v>年月</v>
          </cell>
          <cell r="AL3">
            <v>0</v>
          </cell>
          <cell r="AM3">
            <v>0</v>
          </cell>
          <cell r="AN3">
            <v>0</v>
          </cell>
          <cell r="AO3" t="str">
            <v>キャリーイン</v>
          </cell>
          <cell r="AP3">
            <v>0</v>
          </cell>
          <cell r="AQ3">
            <v>0</v>
          </cell>
          <cell r="AR3">
            <v>0</v>
          </cell>
          <cell r="AS3">
            <v>0</v>
          </cell>
          <cell r="AT3">
            <v>0</v>
          </cell>
          <cell r="AU3">
            <v>0</v>
          </cell>
          <cell r="AV3">
            <v>0</v>
          </cell>
          <cell r="AW3">
            <v>0</v>
          </cell>
          <cell r="AX3">
            <v>0</v>
          </cell>
          <cell r="AY3">
            <v>0</v>
          </cell>
          <cell r="AZ3">
            <v>0</v>
          </cell>
          <cell r="BA3">
            <v>0</v>
          </cell>
          <cell r="BB3" t="str">
            <v>年月</v>
          </cell>
        </row>
        <row r="4">
          <cell r="AI4" t="str">
            <v>保守料金</v>
          </cell>
          <cell r="AJ4" t="str">
            <v>保守委託</v>
          </cell>
          <cell r="AK4" t="str">
            <v>保守委託</v>
          </cell>
          <cell r="AL4" t="str">
            <v>保守料金</v>
          </cell>
          <cell r="AM4" t="str">
            <v>保守支援</v>
          </cell>
          <cell r="AN4" t="str">
            <v>保守支援</v>
          </cell>
          <cell r="AO4" t="str">
            <v>保守料金</v>
          </cell>
          <cell r="AP4">
            <v>0</v>
          </cell>
          <cell r="AQ4" t="str">
            <v>保守委託</v>
          </cell>
          <cell r="AR4">
            <v>0</v>
          </cell>
          <cell r="AS4" t="str">
            <v>保守支援</v>
          </cell>
        </row>
        <row r="5">
          <cell r="B5" t="str">
            <v>ＰＣサーバ</v>
          </cell>
        </row>
        <row r="6">
          <cell r="B6" t="str">
            <v>ACS-29-A14N</v>
          </cell>
          <cell r="C6" t="str">
            <v>M3529-A14N</v>
          </cell>
          <cell r="D6" t="str">
            <v>FT2400 ﾓﾃﾞﾙ 6200-40N</v>
          </cell>
          <cell r="E6" t="str">
            <v>PentiumPro-200､ﾒﾓﾘ:64MB､HDD:4GB､最大16倍速CD-ROM､
100BASE-TX､ｷｰﾎﾞｰﾄﾞ､ﾏｳｽ､WindowsNT Server 4.0
(10ｸﾗｲｱﾝﾄﾗｲｾﾝｽ付き)ﾌﾟﾘｲﾝｽﾄｰﾙ､ｻｰﾊﾞ管理ｿﾌﾄｳｪｱﾊﾞﾝﾄﾞﾙ</v>
          </cell>
          <cell r="F6">
            <v>1318000</v>
          </cell>
          <cell r="G6">
            <v>857000</v>
          </cell>
          <cell r="H6">
            <v>85700</v>
          </cell>
          <cell r="I6">
            <v>72800</v>
          </cell>
          <cell r="J6">
            <v>30000</v>
          </cell>
          <cell r="K6">
            <v>52700</v>
          </cell>
          <cell r="L6">
            <v>44800</v>
          </cell>
          <cell r="M6">
            <v>30000</v>
          </cell>
          <cell r="N6">
            <v>9706</v>
          </cell>
          <cell r="O6" t="str">
            <v>AC</v>
          </cell>
          <cell r="P6">
            <v>0</v>
          </cell>
          <cell r="Q6">
            <v>0</v>
          </cell>
          <cell r="R6">
            <v>0</v>
          </cell>
          <cell r="S6">
            <v>0</v>
          </cell>
          <cell r="T6">
            <v>0</v>
          </cell>
          <cell r="U6">
            <v>0</v>
          </cell>
          <cell r="V6">
            <v>0</v>
          </cell>
          <cell r="W6">
            <v>0</v>
          </cell>
          <cell r="X6">
            <v>0</v>
          </cell>
          <cell r="Y6">
            <v>0</v>
          </cell>
          <cell r="Z6">
            <v>0</v>
          </cell>
          <cell r="AA6">
            <v>0</v>
          </cell>
          <cell r="AB6">
            <v>0</v>
          </cell>
          <cell r="AC6">
            <v>0</v>
          </cell>
          <cell r="AD6">
            <v>1318000</v>
          </cell>
          <cell r="AE6">
            <v>0</v>
          </cell>
          <cell r="AF6">
            <v>0</v>
          </cell>
          <cell r="AG6">
            <v>857000</v>
          </cell>
          <cell r="AH6">
            <v>0</v>
          </cell>
          <cell r="AI6">
            <v>85700</v>
          </cell>
          <cell r="AJ6">
            <v>0</v>
          </cell>
          <cell r="AK6">
            <v>72800</v>
          </cell>
          <cell r="AL6">
            <v>0</v>
          </cell>
          <cell r="AM6">
            <v>30000</v>
          </cell>
          <cell r="AN6">
            <v>0</v>
          </cell>
          <cell r="AO6">
            <v>52700</v>
          </cell>
          <cell r="AP6">
            <v>0</v>
          </cell>
          <cell r="AQ6">
            <v>44800</v>
          </cell>
          <cell r="AR6">
            <v>0</v>
          </cell>
          <cell r="AS6">
            <v>30000</v>
          </cell>
          <cell r="AT6">
            <v>0</v>
          </cell>
          <cell r="AU6">
            <v>0</v>
          </cell>
          <cell r="AV6">
            <v>0</v>
          </cell>
          <cell r="AW6">
            <v>0</v>
          </cell>
          <cell r="AX6">
            <v>0</v>
          </cell>
          <cell r="AY6">
            <v>0</v>
          </cell>
          <cell r="AZ6">
            <v>0</v>
          </cell>
          <cell r="BA6">
            <v>0</v>
          </cell>
          <cell r="BB6">
            <v>9706</v>
          </cell>
          <cell r="BC6" t="str">
            <v>AC</v>
          </cell>
        </row>
        <row r="7">
          <cell r="B7" t="str">
            <v>ACS-29-A140</v>
          </cell>
          <cell r="C7" t="str">
            <v>M3529-A140</v>
          </cell>
          <cell r="D7" t="str">
            <v>FT2400 ﾓﾃﾞﾙ 6200-40</v>
          </cell>
          <cell r="E7" t="str">
            <v>PentiumPro-200､ﾒﾓﾘ:64MB､HDD:4GB､最大16倍速CD-ROM､
100BASE-TX､ｷｰﾎﾞｰﾄﾞ､ﾏｳｽ､ｻｰﾊﾞ管理ｿﾌﾄｳｪｱﾊﾞﾝﾄﾞﾙ</v>
          </cell>
          <cell r="F7">
            <v>1158000</v>
          </cell>
          <cell r="G7">
            <v>753000</v>
          </cell>
          <cell r="H7">
            <v>75300</v>
          </cell>
          <cell r="I7">
            <v>64000</v>
          </cell>
          <cell r="J7">
            <v>26400</v>
          </cell>
          <cell r="K7">
            <v>46300</v>
          </cell>
          <cell r="L7">
            <v>39400</v>
          </cell>
          <cell r="M7">
            <v>26400</v>
          </cell>
          <cell r="N7">
            <v>9706</v>
          </cell>
          <cell r="O7" t="str">
            <v>AC</v>
          </cell>
          <cell r="P7">
            <v>0</v>
          </cell>
          <cell r="Q7">
            <v>0</v>
          </cell>
          <cell r="R7">
            <v>0</v>
          </cell>
          <cell r="S7">
            <v>0</v>
          </cell>
          <cell r="T7">
            <v>0</v>
          </cell>
          <cell r="U7">
            <v>0</v>
          </cell>
          <cell r="V7">
            <v>0</v>
          </cell>
          <cell r="W7">
            <v>0</v>
          </cell>
          <cell r="X7">
            <v>0</v>
          </cell>
          <cell r="Y7">
            <v>0</v>
          </cell>
          <cell r="Z7">
            <v>0</v>
          </cell>
          <cell r="AA7">
            <v>0</v>
          </cell>
          <cell r="AB7">
            <v>0</v>
          </cell>
          <cell r="AC7">
            <v>0</v>
          </cell>
          <cell r="AD7">
            <v>1158000</v>
          </cell>
          <cell r="AE7">
            <v>0</v>
          </cell>
          <cell r="AF7">
            <v>0</v>
          </cell>
          <cell r="AG7">
            <v>753000</v>
          </cell>
          <cell r="AH7">
            <v>0</v>
          </cell>
          <cell r="AI7">
            <v>75300</v>
          </cell>
          <cell r="AJ7">
            <v>0</v>
          </cell>
          <cell r="AK7">
            <v>64000</v>
          </cell>
          <cell r="AL7">
            <v>0</v>
          </cell>
          <cell r="AM7">
            <v>26400</v>
          </cell>
          <cell r="AN7">
            <v>0</v>
          </cell>
          <cell r="AO7">
            <v>46300</v>
          </cell>
          <cell r="AP7">
            <v>0</v>
          </cell>
          <cell r="AQ7">
            <v>39400</v>
          </cell>
          <cell r="AR7">
            <v>0</v>
          </cell>
          <cell r="AS7">
            <v>26400</v>
          </cell>
          <cell r="AT7">
            <v>0</v>
          </cell>
          <cell r="AU7">
            <v>0</v>
          </cell>
          <cell r="AV7">
            <v>0</v>
          </cell>
          <cell r="AW7">
            <v>0</v>
          </cell>
          <cell r="AX7">
            <v>0</v>
          </cell>
          <cell r="AY7">
            <v>0</v>
          </cell>
          <cell r="AZ7">
            <v>0</v>
          </cell>
          <cell r="BA7">
            <v>0</v>
          </cell>
          <cell r="BB7">
            <v>9706</v>
          </cell>
          <cell r="BC7" t="str">
            <v>AC</v>
          </cell>
        </row>
        <row r="8">
          <cell r="B8" t="str">
            <v>ACS-28-AS1N</v>
          </cell>
          <cell r="C8" t="str">
            <v>M3528-A12N</v>
          </cell>
          <cell r="D8" t="str">
            <v>FT2200 ﾓﾃﾞﾙ 6200-20N</v>
          </cell>
          <cell r="E8" t="str">
            <v>PentiumPro-200､ﾒﾓﾘ:32MB､HDD:2GB､6倍速CD-ROM､ｷｰﾎﾞｰﾄﾞ､ﾏｳｽ､WindowsNT Server 4.0(10ｸﾗｲｱﾝﾄﾗｲｾﾝｽ付き)ﾌﾟﾘｲﾝｽﾄｰﾙ</v>
          </cell>
          <cell r="F8">
            <v>1398000</v>
          </cell>
          <cell r="G8">
            <v>733000</v>
          </cell>
          <cell r="H8">
            <v>90900</v>
          </cell>
          <cell r="I8">
            <v>77300</v>
          </cell>
          <cell r="J8">
            <v>31800</v>
          </cell>
          <cell r="K8">
            <v>55900</v>
          </cell>
          <cell r="L8">
            <v>47500</v>
          </cell>
          <cell r="M8">
            <v>31800</v>
          </cell>
          <cell r="N8">
            <v>9701</v>
          </cell>
          <cell r="O8" t="str">
            <v>AC</v>
          </cell>
          <cell r="P8">
            <v>0</v>
          </cell>
          <cell r="Q8">
            <v>0</v>
          </cell>
          <cell r="R8">
            <v>0</v>
          </cell>
          <cell r="S8">
            <v>0</v>
          </cell>
          <cell r="T8">
            <v>0</v>
          </cell>
          <cell r="U8">
            <v>0</v>
          </cell>
          <cell r="V8">
            <v>0</v>
          </cell>
          <cell r="W8">
            <v>0</v>
          </cell>
          <cell r="X8">
            <v>0</v>
          </cell>
          <cell r="Y8">
            <v>0</v>
          </cell>
          <cell r="Z8">
            <v>0</v>
          </cell>
          <cell r="AA8">
            <v>0</v>
          </cell>
          <cell r="AB8">
            <v>0</v>
          </cell>
          <cell r="AC8">
            <v>0</v>
          </cell>
          <cell r="AD8">
            <v>1398000</v>
          </cell>
          <cell r="AE8">
            <v>0</v>
          </cell>
          <cell r="AF8">
            <v>0</v>
          </cell>
          <cell r="AG8">
            <v>733000</v>
          </cell>
          <cell r="AH8">
            <v>0</v>
          </cell>
          <cell r="AI8">
            <v>90900</v>
          </cell>
          <cell r="AJ8">
            <v>0</v>
          </cell>
          <cell r="AK8">
            <v>77300</v>
          </cell>
          <cell r="AL8">
            <v>0</v>
          </cell>
          <cell r="AM8">
            <v>31800</v>
          </cell>
          <cell r="AN8">
            <v>0</v>
          </cell>
          <cell r="AO8">
            <v>55900</v>
          </cell>
          <cell r="AP8">
            <v>0</v>
          </cell>
          <cell r="AQ8">
            <v>47500</v>
          </cell>
          <cell r="AR8">
            <v>0</v>
          </cell>
          <cell r="AS8">
            <v>31800</v>
          </cell>
          <cell r="AT8">
            <v>0</v>
          </cell>
          <cell r="AU8">
            <v>0</v>
          </cell>
          <cell r="AV8">
            <v>0</v>
          </cell>
          <cell r="AW8">
            <v>0</v>
          </cell>
          <cell r="AX8">
            <v>0</v>
          </cell>
          <cell r="AY8">
            <v>0</v>
          </cell>
          <cell r="AZ8">
            <v>0</v>
          </cell>
          <cell r="BA8">
            <v>0</v>
          </cell>
          <cell r="BB8">
            <v>9701</v>
          </cell>
          <cell r="BC8" t="str">
            <v>AC</v>
          </cell>
        </row>
        <row r="9">
          <cell r="B9" t="str">
            <v>ACS-28-AS1</v>
          </cell>
          <cell r="C9" t="str">
            <v>M3528-A120</v>
          </cell>
          <cell r="D9" t="str">
            <v>FT2200 ﾓﾃﾞﾙ 6200-20</v>
          </cell>
          <cell r="E9" t="str">
            <v>PentiumPro-200､ﾒﾓﾘ:32MB､HDD:2GB､6倍速CD-ROM､ｷｰﾎﾞｰﾄﾞ､ﾏｳｽ</v>
          </cell>
          <cell r="F9">
            <v>1248000</v>
          </cell>
          <cell r="G9">
            <v>629000</v>
          </cell>
          <cell r="H9">
            <v>81100</v>
          </cell>
          <cell r="I9">
            <v>68900</v>
          </cell>
          <cell r="J9">
            <v>28400</v>
          </cell>
          <cell r="K9">
            <v>49900</v>
          </cell>
          <cell r="L9">
            <v>42400</v>
          </cell>
          <cell r="M9">
            <v>28400</v>
          </cell>
          <cell r="N9">
            <v>9609</v>
          </cell>
          <cell r="O9" t="str">
            <v>AC</v>
          </cell>
          <cell r="P9">
            <v>0</v>
          </cell>
          <cell r="Q9">
            <v>0</v>
          </cell>
          <cell r="R9">
            <v>0</v>
          </cell>
          <cell r="S9">
            <v>0</v>
          </cell>
          <cell r="T9">
            <v>0</v>
          </cell>
          <cell r="U9">
            <v>0</v>
          </cell>
          <cell r="V9">
            <v>0</v>
          </cell>
          <cell r="W9">
            <v>0</v>
          </cell>
          <cell r="X9">
            <v>0</v>
          </cell>
          <cell r="Y9">
            <v>0</v>
          </cell>
          <cell r="Z9">
            <v>0</v>
          </cell>
          <cell r="AA9">
            <v>0</v>
          </cell>
          <cell r="AB9">
            <v>0</v>
          </cell>
          <cell r="AC9">
            <v>0</v>
          </cell>
          <cell r="AD9">
            <v>1248000</v>
          </cell>
          <cell r="AE9">
            <v>0</v>
          </cell>
          <cell r="AF9">
            <v>0</v>
          </cell>
          <cell r="AG9">
            <v>629000</v>
          </cell>
          <cell r="AH9">
            <v>0</v>
          </cell>
          <cell r="AI9">
            <v>81100</v>
          </cell>
          <cell r="AJ9">
            <v>0</v>
          </cell>
          <cell r="AK9">
            <v>68900</v>
          </cell>
          <cell r="AL9">
            <v>0</v>
          </cell>
          <cell r="AM9">
            <v>28400</v>
          </cell>
          <cell r="AN9">
            <v>0</v>
          </cell>
          <cell r="AO9">
            <v>49900</v>
          </cell>
          <cell r="AP9">
            <v>0</v>
          </cell>
          <cell r="AQ9">
            <v>42400</v>
          </cell>
          <cell r="AR9">
            <v>0</v>
          </cell>
          <cell r="AS9">
            <v>28400</v>
          </cell>
          <cell r="AT9">
            <v>0</v>
          </cell>
          <cell r="AU9">
            <v>0</v>
          </cell>
          <cell r="AV9">
            <v>0</v>
          </cell>
          <cell r="AW9">
            <v>0</v>
          </cell>
          <cell r="AX9">
            <v>0</v>
          </cell>
          <cell r="AY9">
            <v>0</v>
          </cell>
          <cell r="AZ9">
            <v>0</v>
          </cell>
          <cell r="BA9">
            <v>0</v>
          </cell>
          <cell r="BB9">
            <v>9609</v>
          </cell>
          <cell r="BC9" t="str">
            <v>AC</v>
          </cell>
        </row>
        <row r="10">
          <cell r="B10" t="str">
            <v>ACS-22-E14N</v>
          </cell>
          <cell r="C10" t="str">
            <v>M3522-E14N</v>
          </cell>
          <cell r="D10" t="str">
            <v>FT1200 ﾓﾃﾞﾙ 6200-40N</v>
          </cell>
          <cell r="E10" t="str">
            <v>PentiumPro-200､ﾒﾓﾘ:32MB､HDD:4GB､8倍速CD-ROM､100BASE-TX､
ｷｰﾎﾞｰﾄﾞ､ﾏｳｽ､WindowsNT Server 4.0(10ｸﾗｲｱﾝﾄﾗｲｾﾝｽ付き)ﾌﾟﾘｲﾝｽﾄｰﾙ</v>
          </cell>
          <cell r="F10">
            <v>758000</v>
          </cell>
          <cell r="G10">
            <v>493000</v>
          </cell>
          <cell r="H10">
            <v>49300</v>
          </cell>
          <cell r="I10">
            <v>41900</v>
          </cell>
          <cell r="J10">
            <v>17300</v>
          </cell>
          <cell r="K10">
            <v>30300</v>
          </cell>
          <cell r="L10">
            <v>25800</v>
          </cell>
          <cell r="M10">
            <v>17300</v>
          </cell>
          <cell r="N10">
            <v>9706</v>
          </cell>
          <cell r="O10" t="str">
            <v>AC</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758000</v>
          </cell>
          <cell r="AE10">
            <v>0</v>
          </cell>
          <cell r="AF10">
            <v>0</v>
          </cell>
          <cell r="AG10">
            <v>493000</v>
          </cell>
          <cell r="AH10">
            <v>0</v>
          </cell>
          <cell r="AI10">
            <v>49300</v>
          </cell>
          <cell r="AJ10">
            <v>0</v>
          </cell>
          <cell r="AK10">
            <v>41900</v>
          </cell>
          <cell r="AL10">
            <v>0</v>
          </cell>
          <cell r="AM10">
            <v>17300</v>
          </cell>
          <cell r="AN10">
            <v>0</v>
          </cell>
          <cell r="AO10">
            <v>30300</v>
          </cell>
          <cell r="AP10">
            <v>0</v>
          </cell>
          <cell r="AQ10">
            <v>25800</v>
          </cell>
          <cell r="AR10">
            <v>0</v>
          </cell>
          <cell r="AS10">
            <v>17300</v>
          </cell>
          <cell r="AT10">
            <v>0</v>
          </cell>
          <cell r="AU10">
            <v>0</v>
          </cell>
          <cell r="AV10">
            <v>0</v>
          </cell>
          <cell r="AW10">
            <v>0</v>
          </cell>
          <cell r="AX10">
            <v>0</v>
          </cell>
          <cell r="AY10">
            <v>0</v>
          </cell>
          <cell r="AZ10">
            <v>0</v>
          </cell>
          <cell r="BA10">
            <v>0</v>
          </cell>
          <cell r="BB10">
            <v>9706</v>
          </cell>
          <cell r="BC10" t="str">
            <v>AC</v>
          </cell>
        </row>
        <row r="11">
          <cell r="B11" t="str">
            <v>ACS-22-E140</v>
          </cell>
          <cell r="C11" t="str">
            <v>M3522-E140</v>
          </cell>
          <cell r="D11" t="str">
            <v>FT1200 ﾓﾃﾞﾙ 6200-40</v>
          </cell>
          <cell r="E11" t="str">
            <v>PentiumPro-200､ﾒﾓﾘ:32MB､HDD:4GB､8倍速CD-ROM､100BASE-TX､
ｷｰﾎﾞｰﾄﾞ､ﾏｳｽ</v>
          </cell>
          <cell r="F11">
            <v>598000</v>
          </cell>
          <cell r="G11">
            <v>389000</v>
          </cell>
          <cell r="H11">
            <v>38900</v>
          </cell>
          <cell r="I11">
            <v>33100</v>
          </cell>
          <cell r="J11">
            <v>13600</v>
          </cell>
          <cell r="K11">
            <v>23900</v>
          </cell>
          <cell r="L11">
            <v>20300</v>
          </cell>
          <cell r="M11">
            <v>13600</v>
          </cell>
          <cell r="N11">
            <v>9706</v>
          </cell>
          <cell r="O11" t="str">
            <v>AC</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598000</v>
          </cell>
          <cell r="AE11">
            <v>0</v>
          </cell>
          <cell r="AF11">
            <v>0</v>
          </cell>
          <cell r="AG11">
            <v>389000</v>
          </cell>
          <cell r="AH11">
            <v>0</v>
          </cell>
          <cell r="AI11">
            <v>38900</v>
          </cell>
          <cell r="AJ11">
            <v>0</v>
          </cell>
          <cell r="AK11">
            <v>33100</v>
          </cell>
          <cell r="AL11">
            <v>0</v>
          </cell>
          <cell r="AM11">
            <v>13600</v>
          </cell>
          <cell r="AN11">
            <v>0</v>
          </cell>
          <cell r="AO11">
            <v>23900</v>
          </cell>
          <cell r="AP11">
            <v>0</v>
          </cell>
          <cell r="AQ11">
            <v>20300</v>
          </cell>
          <cell r="AR11">
            <v>0</v>
          </cell>
          <cell r="AS11">
            <v>13600</v>
          </cell>
          <cell r="AT11">
            <v>0</v>
          </cell>
          <cell r="AU11">
            <v>0</v>
          </cell>
          <cell r="AV11">
            <v>0</v>
          </cell>
          <cell r="AW11">
            <v>0</v>
          </cell>
          <cell r="AX11">
            <v>0</v>
          </cell>
          <cell r="AY11">
            <v>0</v>
          </cell>
          <cell r="AZ11">
            <v>0</v>
          </cell>
          <cell r="BA11">
            <v>0</v>
          </cell>
          <cell r="BB11">
            <v>9706</v>
          </cell>
          <cell r="BC11" t="str">
            <v>AC</v>
          </cell>
        </row>
        <row r="12">
          <cell r="B12" t="str">
            <v>ACS-22-A12N</v>
          </cell>
          <cell r="C12" t="str">
            <v>M3522-A12N</v>
          </cell>
          <cell r="D12" t="str">
            <v>FT1200 ﾓﾃﾞﾙ 6200-20N</v>
          </cell>
          <cell r="E12" t="str">
            <v>PentiumPro-200､ﾒﾓﾘ:32MB､HDD:2GB､8倍速CD-ROM､ｷｰﾎﾞｰﾄﾞ､ﾏｳｽ､
WindowsNT Server 4.0(10ｸﾗｲｱﾝﾄﾗｲｾﾝｽ付き)ﾌﾟﾘｲﾝｽﾄｰﾙ</v>
          </cell>
          <cell r="F12">
            <v>758000</v>
          </cell>
          <cell r="G12">
            <v>480000</v>
          </cell>
          <cell r="H12">
            <v>49300</v>
          </cell>
          <cell r="I12">
            <v>41900</v>
          </cell>
          <cell r="J12">
            <v>17300</v>
          </cell>
          <cell r="K12">
            <v>30300</v>
          </cell>
          <cell r="L12">
            <v>25800</v>
          </cell>
          <cell r="M12">
            <v>17300</v>
          </cell>
          <cell r="N12">
            <v>9701</v>
          </cell>
          <cell r="O12" t="str">
            <v>AC</v>
          </cell>
          <cell r="P12" t="str">
            <v>9706販売終了</v>
          </cell>
          <cell r="Q12">
            <v>0</v>
          </cell>
          <cell r="R12">
            <v>0</v>
          </cell>
          <cell r="S12">
            <v>0</v>
          </cell>
          <cell r="T12">
            <v>0</v>
          </cell>
          <cell r="U12">
            <v>0</v>
          </cell>
          <cell r="V12">
            <v>0</v>
          </cell>
          <cell r="W12">
            <v>0</v>
          </cell>
          <cell r="X12">
            <v>0</v>
          </cell>
          <cell r="Y12">
            <v>0</v>
          </cell>
          <cell r="Z12">
            <v>0</v>
          </cell>
          <cell r="AA12">
            <v>0</v>
          </cell>
          <cell r="AB12">
            <v>0</v>
          </cell>
          <cell r="AC12">
            <v>0</v>
          </cell>
          <cell r="AD12">
            <v>758000</v>
          </cell>
          <cell r="AE12">
            <v>0</v>
          </cell>
          <cell r="AF12">
            <v>0</v>
          </cell>
          <cell r="AG12">
            <v>480000</v>
          </cell>
          <cell r="AH12">
            <v>0</v>
          </cell>
          <cell r="AI12">
            <v>49300</v>
          </cell>
          <cell r="AJ12">
            <v>0</v>
          </cell>
          <cell r="AK12">
            <v>41900</v>
          </cell>
          <cell r="AL12">
            <v>0</v>
          </cell>
          <cell r="AM12">
            <v>17300</v>
          </cell>
          <cell r="AN12">
            <v>0</v>
          </cell>
          <cell r="AO12">
            <v>30300</v>
          </cell>
          <cell r="AP12">
            <v>0</v>
          </cell>
          <cell r="AQ12">
            <v>25800</v>
          </cell>
          <cell r="AR12">
            <v>0</v>
          </cell>
          <cell r="AS12">
            <v>17300</v>
          </cell>
          <cell r="AT12">
            <v>0</v>
          </cell>
          <cell r="AU12">
            <v>0</v>
          </cell>
          <cell r="AV12">
            <v>0</v>
          </cell>
          <cell r="AW12">
            <v>0</v>
          </cell>
          <cell r="AX12">
            <v>0</v>
          </cell>
          <cell r="AY12">
            <v>0</v>
          </cell>
          <cell r="AZ12">
            <v>0</v>
          </cell>
          <cell r="BA12">
            <v>0</v>
          </cell>
          <cell r="BB12">
            <v>9701</v>
          </cell>
          <cell r="BC12" t="str">
            <v>AC</v>
          </cell>
          <cell r="BD12" t="str">
            <v>9706販売終了</v>
          </cell>
        </row>
        <row r="13">
          <cell r="B13" t="str">
            <v>ACS-22-A120</v>
          </cell>
          <cell r="C13" t="str">
            <v>M3522-A120</v>
          </cell>
          <cell r="D13" t="str">
            <v>FT1200 ﾓﾃﾞﾙ 6200-20</v>
          </cell>
          <cell r="E13" t="str">
            <v>PentiumPro-200､ﾒﾓﾘ:32MB､HDD:2GB､8倍速CD-ROM､ｷｰﾎﾞｰﾄﾞ､ﾏｳｽ</v>
          </cell>
          <cell r="F13">
            <v>598000</v>
          </cell>
          <cell r="G13">
            <v>370000</v>
          </cell>
          <cell r="H13">
            <v>38900</v>
          </cell>
          <cell r="I13">
            <v>33100</v>
          </cell>
          <cell r="J13">
            <v>13600</v>
          </cell>
          <cell r="K13">
            <v>23900</v>
          </cell>
          <cell r="L13">
            <v>20300</v>
          </cell>
          <cell r="M13">
            <v>13600</v>
          </cell>
          <cell r="N13">
            <v>9612</v>
          </cell>
          <cell r="O13" t="str">
            <v>AC</v>
          </cell>
          <cell r="P13" t="str">
            <v>9706販売終了</v>
          </cell>
          <cell r="Q13">
            <v>0</v>
          </cell>
          <cell r="R13">
            <v>0</v>
          </cell>
          <cell r="S13">
            <v>0</v>
          </cell>
          <cell r="T13">
            <v>0</v>
          </cell>
          <cell r="U13">
            <v>0</v>
          </cell>
          <cell r="V13">
            <v>0</v>
          </cell>
          <cell r="W13">
            <v>0</v>
          </cell>
          <cell r="X13">
            <v>0</v>
          </cell>
          <cell r="Y13">
            <v>0</v>
          </cell>
          <cell r="Z13">
            <v>0</v>
          </cell>
          <cell r="AA13">
            <v>0</v>
          </cell>
          <cell r="AB13">
            <v>0</v>
          </cell>
          <cell r="AC13">
            <v>0</v>
          </cell>
          <cell r="AD13">
            <v>598000</v>
          </cell>
          <cell r="AE13">
            <v>0</v>
          </cell>
          <cell r="AF13">
            <v>0</v>
          </cell>
          <cell r="AG13">
            <v>370000</v>
          </cell>
          <cell r="AH13">
            <v>0</v>
          </cell>
          <cell r="AI13">
            <v>38900</v>
          </cell>
          <cell r="AJ13">
            <v>0</v>
          </cell>
          <cell r="AK13">
            <v>33100</v>
          </cell>
          <cell r="AL13">
            <v>0</v>
          </cell>
          <cell r="AM13">
            <v>13600</v>
          </cell>
          <cell r="AN13">
            <v>0</v>
          </cell>
          <cell r="AO13">
            <v>23900</v>
          </cell>
          <cell r="AP13">
            <v>0</v>
          </cell>
          <cell r="AQ13">
            <v>20300</v>
          </cell>
          <cell r="AR13">
            <v>0</v>
          </cell>
          <cell r="AS13">
            <v>13600</v>
          </cell>
          <cell r="AT13">
            <v>0</v>
          </cell>
          <cell r="AU13">
            <v>0</v>
          </cell>
          <cell r="AV13">
            <v>0</v>
          </cell>
          <cell r="AW13">
            <v>0</v>
          </cell>
          <cell r="AX13">
            <v>0</v>
          </cell>
          <cell r="AY13">
            <v>0</v>
          </cell>
          <cell r="AZ13">
            <v>0</v>
          </cell>
          <cell r="BA13">
            <v>0</v>
          </cell>
          <cell r="BB13">
            <v>9612</v>
          </cell>
          <cell r="BC13" t="str">
            <v>AC</v>
          </cell>
          <cell r="BD13" t="str">
            <v>9706販売終了</v>
          </cell>
        </row>
        <row r="14">
          <cell r="B14" t="str">
            <v>ACS-CONFIG01</v>
          </cell>
          <cell r="C14" t="str">
            <v>････</v>
          </cell>
          <cell r="D14" t="str">
            <v>apricot PCｻ-ﾊﾞ
H/Wｺﾝﾌｨｸﾞﾚ-ｼｮﾝｻ-ﾋﾞｽ</v>
          </cell>
          <cell r="E14" t="str">
            <v>RAIDを増設する場合｡増設するH/Wの品目数に制限なし｡</v>
          </cell>
          <cell r="F14">
            <v>40000</v>
          </cell>
          <cell r="G14">
            <v>40000</v>
          </cell>
          <cell r="H14" t="str">
            <v>N/A</v>
          </cell>
          <cell r="I14" t="str">
            <v>N/A</v>
          </cell>
          <cell r="J14" t="str">
            <v>N/A</v>
          </cell>
          <cell r="K14" t="str">
            <v>N/A</v>
          </cell>
          <cell r="L14" t="str">
            <v>N/A</v>
          </cell>
          <cell r="M14" t="str">
            <v>N/A</v>
          </cell>
          <cell r="N14" t="str">
            <v>････</v>
          </cell>
          <cell r="O14" t="str">
            <v>AC</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40000</v>
          </cell>
          <cell r="AE14">
            <v>0</v>
          </cell>
          <cell r="AF14">
            <v>0</v>
          </cell>
          <cell r="AG14">
            <v>40000</v>
          </cell>
          <cell r="AH14">
            <v>0</v>
          </cell>
          <cell r="AI14" t="str">
            <v>N/A</v>
          </cell>
          <cell r="AJ14">
            <v>0</v>
          </cell>
          <cell r="AK14" t="str">
            <v>N/A</v>
          </cell>
          <cell r="AL14">
            <v>0</v>
          </cell>
          <cell r="AM14" t="str">
            <v>N/A</v>
          </cell>
          <cell r="AN14">
            <v>0</v>
          </cell>
          <cell r="AO14" t="str">
            <v>N/A</v>
          </cell>
          <cell r="AP14">
            <v>0</v>
          </cell>
          <cell r="AQ14" t="str">
            <v>N/A</v>
          </cell>
          <cell r="AR14">
            <v>0</v>
          </cell>
          <cell r="AS14" t="str">
            <v>N/A</v>
          </cell>
          <cell r="AT14">
            <v>0</v>
          </cell>
          <cell r="AU14">
            <v>0</v>
          </cell>
          <cell r="AV14">
            <v>0</v>
          </cell>
          <cell r="AW14">
            <v>0</v>
          </cell>
          <cell r="AX14">
            <v>0</v>
          </cell>
          <cell r="AY14">
            <v>0</v>
          </cell>
          <cell r="AZ14">
            <v>0</v>
          </cell>
          <cell r="BA14">
            <v>0</v>
          </cell>
          <cell r="BB14" t="str">
            <v>････</v>
          </cell>
          <cell r="BC14" t="str">
            <v>AC</v>
          </cell>
        </row>
        <row r="15">
          <cell r="B15" t="str">
            <v>ACS-CONFIG02</v>
          </cell>
          <cell r="C15" t="str">
            <v>････</v>
          </cell>
          <cell r="D15" t="str">
            <v>apricot PCｻ-ﾊﾞ
H/Wｺﾝﾌｨｸﾞﾚ-ｼｮﾝｻ-ﾋﾞｽ</v>
          </cell>
          <cell r="E15" t="str">
            <v>RAIDを増設しない場合｡増設するH/Wの品目数は4品目以上｡</v>
          </cell>
          <cell r="F15">
            <v>30000</v>
          </cell>
          <cell r="G15">
            <v>30000</v>
          </cell>
          <cell r="H15" t="str">
            <v>N/A</v>
          </cell>
          <cell r="I15" t="str">
            <v>N/A</v>
          </cell>
          <cell r="J15" t="str">
            <v>N/A</v>
          </cell>
          <cell r="K15" t="str">
            <v>N/A</v>
          </cell>
          <cell r="L15" t="str">
            <v>N/A</v>
          </cell>
          <cell r="M15" t="str">
            <v>N/A</v>
          </cell>
          <cell r="N15" t="str">
            <v>････</v>
          </cell>
          <cell r="O15" t="str">
            <v>AC</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30000</v>
          </cell>
          <cell r="AE15">
            <v>0</v>
          </cell>
          <cell r="AF15">
            <v>0</v>
          </cell>
          <cell r="AG15">
            <v>30000</v>
          </cell>
          <cell r="AH15">
            <v>0</v>
          </cell>
          <cell r="AI15" t="str">
            <v>N/A</v>
          </cell>
          <cell r="AJ15">
            <v>0</v>
          </cell>
          <cell r="AK15" t="str">
            <v>N/A</v>
          </cell>
          <cell r="AL15">
            <v>0</v>
          </cell>
          <cell r="AM15" t="str">
            <v>N/A</v>
          </cell>
          <cell r="AN15">
            <v>0</v>
          </cell>
          <cell r="AO15" t="str">
            <v>N/A</v>
          </cell>
          <cell r="AP15">
            <v>0</v>
          </cell>
          <cell r="AQ15" t="str">
            <v>N/A</v>
          </cell>
          <cell r="AR15">
            <v>0</v>
          </cell>
          <cell r="AS15" t="str">
            <v>N/A</v>
          </cell>
          <cell r="AT15">
            <v>0</v>
          </cell>
          <cell r="AU15">
            <v>0</v>
          </cell>
          <cell r="AV15">
            <v>0</v>
          </cell>
          <cell r="AW15">
            <v>0</v>
          </cell>
          <cell r="AX15">
            <v>0</v>
          </cell>
          <cell r="AY15">
            <v>0</v>
          </cell>
          <cell r="AZ15">
            <v>0</v>
          </cell>
          <cell r="BA15">
            <v>0</v>
          </cell>
          <cell r="BB15" t="str">
            <v>････</v>
          </cell>
          <cell r="BC15" t="str">
            <v>AC</v>
          </cell>
        </row>
        <row r="16">
          <cell r="B16" t="str">
            <v>ACS-CONFIG03</v>
          </cell>
          <cell r="C16" t="str">
            <v>････</v>
          </cell>
          <cell r="D16" t="str">
            <v>apricot PCｻ-ﾊﾞ
H/Wｺﾝﾌｨｸﾞﾚ-ｼｮﾝｻ-ﾋﾞｽ</v>
          </cell>
          <cell r="E16" t="str">
            <v>RAIDを増設しない場合｡増設するH/Wの品目数は3品目以下｡</v>
          </cell>
          <cell r="F16">
            <v>20000</v>
          </cell>
          <cell r="G16">
            <v>20000</v>
          </cell>
          <cell r="H16" t="str">
            <v>N/A</v>
          </cell>
          <cell r="I16" t="str">
            <v>N/A</v>
          </cell>
          <cell r="J16" t="str">
            <v>N/A</v>
          </cell>
          <cell r="K16" t="str">
            <v>N/A</v>
          </cell>
          <cell r="L16" t="str">
            <v>N/A</v>
          </cell>
          <cell r="M16" t="str">
            <v>N/A</v>
          </cell>
          <cell r="N16" t="str">
            <v>････</v>
          </cell>
          <cell r="O16" t="str">
            <v>AC</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20000</v>
          </cell>
          <cell r="AE16">
            <v>0</v>
          </cell>
          <cell r="AF16">
            <v>0</v>
          </cell>
          <cell r="AG16">
            <v>20000</v>
          </cell>
          <cell r="AH16">
            <v>0</v>
          </cell>
          <cell r="AI16" t="str">
            <v>N/A</v>
          </cell>
          <cell r="AJ16">
            <v>0</v>
          </cell>
          <cell r="AK16" t="str">
            <v>N/A</v>
          </cell>
          <cell r="AL16">
            <v>0</v>
          </cell>
          <cell r="AM16" t="str">
            <v>N/A</v>
          </cell>
          <cell r="AN16">
            <v>0</v>
          </cell>
          <cell r="AO16" t="str">
            <v>N/A</v>
          </cell>
          <cell r="AP16">
            <v>0</v>
          </cell>
          <cell r="AQ16" t="str">
            <v>N/A</v>
          </cell>
          <cell r="AR16">
            <v>0</v>
          </cell>
          <cell r="AS16" t="str">
            <v>N/A</v>
          </cell>
          <cell r="AT16">
            <v>0</v>
          </cell>
          <cell r="AU16">
            <v>0</v>
          </cell>
          <cell r="AV16">
            <v>0</v>
          </cell>
          <cell r="AW16">
            <v>0</v>
          </cell>
          <cell r="AX16">
            <v>0</v>
          </cell>
          <cell r="AY16">
            <v>0</v>
          </cell>
          <cell r="AZ16">
            <v>0</v>
          </cell>
          <cell r="BA16">
            <v>0</v>
          </cell>
          <cell r="BB16" t="str">
            <v>････</v>
          </cell>
          <cell r="BC16" t="str">
            <v>AC</v>
          </cell>
        </row>
        <row r="17">
          <cell r="B17" t="str">
            <v>デスクトップＰＣ</v>
          </cell>
        </row>
        <row r="18">
          <cell r="B18" t="str">
            <v>ACW-57-B1N0</v>
          </cell>
          <cell r="C18" t="str">
            <v>M3557-B1N0</v>
          </cell>
          <cell r="D18" t="str">
            <v>LS550 ﾓﾃﾞﾙ 6200-32MCN</v>
          </cell>
          <cell r="E18" t="str">
            <v>PentiumPro-200､ﾒﾓﾘ:32MB､HDD:3.2GB､8倍速CD-ROM､100BASE-TX､
ｻｳﾝﾄﾞ機能､ｷ-ﾎﾞ-ﾄﾞ､ﾏｳｽ､WindowsNT Workstation 4.0ﾌﾟﾘｲﾝｽﾄｰﾙ</v>
          </cell>
          <cell r="F18">
            <v>498000</v>
          </cell>
          <cell r="G18">
            <v>271000</v>
          </cell>
          <cell r="H18">
            <v>29900</v>
          </cell>
          <cell r="I18">
            <v>25400</v>
          </cell>
          <cell r="J18">
            <v>10500</v>
          </cell>
          <cell r="K18">
            <v>19900</v>
          </cell>
          <cell r="L18">
            <v>16900</v>
          </cell>
          <cell r="M18">
            <v>10500</v>
          </cell>
          <cell r="N18">
            <v>9701</v>
          </cell>
          <cell r="O18" t="str">
            <v>AC</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498000</v>
          </cell>
          <cell r="AE18">
            <v>0</v>
          </cell>
          <cell r="AF18">
            <v>0</v>
          </cell>
          <cell r="AG18">
            <v>271000</v>
          </cell>
          <cell r="AH18">
            <v>0</v>
          </cell>
          <cell r="AI18">
            <v>29900</v>
          </cell>
          <cell r="AJ18">
            <v>0</v>
          </cell>
          <cell r="AK18">
            <v>25400</v>
          </cell>
          <cell r="AL18">
            <v>0</v>
          </cell>
          <cell r="AM18">
            <v>10500</v>
          </cell>
          <cell r="AN18">
            <v>0</v>
          </cell>
          <cell r="AO18">
            <v>19900</v>
          </cell>
          <cell r="AP18">
            <v>0</v>
          </cell>
          <cell r="AQ18">
            <v>16900</v>
          </cell>
          <cell r="AR18">
            <v>0</v>
          </cell>
          <cell r="AS18">
            <v>10500</v>
          </cell>
          <cell r="AT18">
            <v>0</v>
          </cell>
          <cell r="AU18">
            <v>0</v>
          </cell>
          <cell r="AV18">
            <v>0</v>
          </cell>
          <cell r="AW18">
            <v>0</v>
          </cell>
          <cell r="AX18">
            <v>0</v>
          </cell>
          <cell r="AY18">
            <v>0</v>
          </cell>
          <cell r="AZ18">
            <v>0</v>
          </cell>
          <cell r="BA18">
            <v>0</v>
          </cell>
          <cell r="BB18">
            <v>9701</v>
          </cell>
          <cell r="BC18" t="str">
            <v>AC</v>
          </cell>
        </row>
        <row r="19">
          <cell r="B19" t="str">
            <v>ACW-56-B1C0</v>
          </cell>
          <cell r="C19" t="str">
            <v>M3556-B1C0</v>
          </cell>
          <cell r="D19" t="str">
            <v>LS660 ﾓﾃﾞﾙ 5200M-21CX</v>
          </cell>
          <cell r="E19" t="str">
            <v>MMXﾃｸﾉﾛｼﾞPentium-200､ﾒﾓﾘ:16MB､HDD:2.1GB､8倍速CD-ROM､
100BASE-TX､ｻｳﾝﾄﾞ機能､ｷｰﾎﾞｰﾄﾞ､ﾏｳｽ､Windows95</v>
          </cell>
          <cell r="F19">
            <v>348000</v>
          </cell>
          <cell r="G19">
            <v>226000</v>
          </cell>
          <cell r="H19">
            <v>20900</v>
          </cell>
          <cell r="I19">
            <v>17800</v>
          </cell>
          <cell r="J19">
            <v>7300</v>
          </cell>
          <cell r="K19">
            <v>13900</v>
          </cell>
          <cell r="L19">
            <v>11800</v>
          </cell>
          <cell r="M19">
            <v>7300</v>
          </cell>
          <cell r="N19">
            <v>9704</v>
          </cell>
          <cell r="O19" t="str">
            <v>AC</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348000</v>
          </cell>
          <cell r="AE19">
            <v>0</v>
          </cell>
          <cell r="AF19">
            <v>0</v>
          </cell>
          <cell r="AG19">
            <v>226000</v>
          </cell>
          <cell r="AH19">
            <v>0</v>
          </cell>
          <cell r="AI19">
            <v>20900</v>
          </cell>
          <cell r="AJ19">
            <v>0</v>
          </cell>
          <cell r="AK19">
            <v>17800</v>
          </cell>
          <cell r="AL19">
            <v>0</v>
          </cell>
          <cell r="AM19">
            <v>7300</v>
          </cell>
          <cell r="AN19">
            <v>0</v>
          </cell>
          <cell r="AO19">
            <v>13900</v>
          </cell>
          <cell r="AP19">
            <v>0</v>
          </cell>
          <cell r="AQ19">
            <v>11800</v>
          </cell>
          <cell r="AR19">
            <v>0</v>
          </cell>
          <cell r="AS19">
            <v>7300</v>
          </cell>
          <cell r="AT19">
            <v>0</v>
          </cell>
          <cell r="AU19">
            <v>0</v>
          </cell>
          <cell r="AV19">
            <v>0</v>
          </cell>
          <cell r="AW19">
            <v>0</v>
          </cell>
          <cell r="AX19">
            <v>0</v>
          </cell>
          <cell r="AY19">
            <v>0</v>
          </cell>
          <cell r="AZ19">
            <v>0</v>
          </cell>
          <cell r="BA19">
            <v>0</v>
          </cell>
          <cell r="BB19">
            <v>9704</v>
          </cell>
          <cell r="BC19" t="str">
            <v>AC</v>
          </cell>
        </row>
        <row r="20">
          <cell r="B20" t="str">
            <v>ACW-56-A1C0</v>
          </cell>
          <cell r="C20" t="str">
            <v>M3556-A1C0</v>
          </cell>
          <cell r="D20" t="str">
            <v>LS660 ﾓﾃﾞﾙ 5166-21CX</v>
          </cell>
          <cell r="E20" t="str">
            <v>Pentium-166､ﾒﾓﾘ:16MB､HDD:2.1GB､8倍速CD-ROM､10BASE-T/2/5､
ｻｳﾝﾄﾞ機能､ｷｰﾎﾞｰﾄﾞ､ﾏｳｽ､Windows95</v>
          </cell>
          <cell r="F20">
            <v>338000</v>
          </cell>
          <cell r="G20">
            <v>208000</v>
          </cell>
          <cell r="H20">
            <v>20300</v>
          </cell>
          <cell r="I20">
            <v>17300</v>
          </cell>
          <cell r="J20">
            <v>7100</v>
          </cell>
          <cell r="K20">
            <v>13500</v>
          </cell>
          <cell r="L20">
            <v>11500</v>
          </cell>
          <cell r="M20">
            <v>7100</v>
          </cell>
          <cell r="N20">
            <v>9701</v>
          </cell>
          <cell r="O20" t="str">
            <v>AC</v>
          </cell>
          <cell r="P20" t="str">
            <v>9707販売終了</v>
          </cell>
          <cell r="Q20">
            <v>0</v>
          </cell>
          <cell r="R20">
            <v>0</v>
          </cell>
          <cell r="S20">
            <v>0</v>
          </cell>
          <cell r="T20">
            <v>0</v>
          </cell>
          <cell r="U20">
            <v>0</v>
          </cell>
          <cell r="V20">
            <v>0</v>
          </cell>
          <cell r="W20">
            <v>0</v>
          </cell>
          <cell r="X20">
            <v>0</v>
          </cell>
          <cell r="Y20">
            <v>0</v>
          </cell>
          <cell r="Z20">
            <v>0</v>
          </cell>
          <cell r="AA20">
            <v>0</v>
          </cell>
          <cell r="AB20">
            <v>0</v>
          </cell>
          <cell r="AC20">
            <v>0</v>
          </cell>
          <cell r="AD20">
            <v>338000</v>
          </cell>
          <cell r="AE20">
            <v>0</v>
          </cell>
          <cell r="AF20">
            <v>0</v>
          </cell>
          <cell r="AG20">
            <v>208000</v>
          </cell>
          <cell r="AH20">
            <v>0</v>
          </cell>
          <cell r="AI20">
            <v>20300</v>
          </cell>
          <cell r="AJ20">
            <v>0</v>
          </cell>
          <cell r="AK20">
            <v>17300</v>
          </cell>
          <cell r="AL20">
            <v>0</v>
          </cell>
          <cell r="AM20">
            <v>7100</v>
          </cell>
          <cell r="AN20">
            <v>0</v>
          </cell>
          <cell r="AO20">
            <v>13500</v>
          </cell>
          <cell r="AP20">
            <v>0</v>
          </cell>
          <cell r="AQ20">
            <v>11500</v>
          </cell>
          <cell r="AR20">
            <v>0</v>
          </cell>
          <cell r="AS20">
            <v>7100</v>
          </cell>
          <cell r="AT20">
            <v>0</v>
          </cell>
          <cell r="AU20">
            <v>0</v>
          </cell>
          <cell r="AV20">
            <v>0</v>
          </cell>
          <cell r="AW20">
            <v>0</v>
          </cell>
          <cell r="AX20">
            <v>0</v>
          </cell>
          <cell r="AY20">
            <v>0</v>
          </cell>
          <cell r="AZ20">
            <v>0</v>
          </cell>
          <cell r="BA20">
            <v>0</v>
          </cell>
          <cell r="BB20">
            <v>9701</v>
          </cell>
          <cell r="BC20" t="str">
            <v>AC</v>
          </cell>
          <cell r="BD20" t="str">
            <v>9707販売終了</v>
          </cell>
        </row>
        <row r="21">
          <cell r="B21" t="str">
            <v>ACW-54-C1C0</v>
          </cell>
          <cell r="C21" t="str">
            <v>M3554-C1C0</v>
          </cell>
          <cell r="D21" t="str">
            <v>LS550 ﾓﾃﾞﾙ 5233M-32CX</v>
          </cell>
          <cell r="E21" t="str">
            <v>MMXﾃｸﾉﾛｼﾞPentium-233､ﾒﾓﾘ:32MB､HDD:3.2GB､最大16倍速CD-ROM､100BASE-TX､ｻｳﾝﾄﾞ機能､ｷｰﾎﾞｰﾄﾞ､ﾏｳｽ､Windows95</v>
          </cell>
          <cell r="F21">
            <v>398000</v>
          </cell>
          <cell r="G21">
            <v>259000</v>
          </cell>
          <cell r="H21">
            <v>23900</v>
          </cell>
          <cell r="I21">
            <v>20300</v>
          </cell>
          <cell r="J21">
            <v>8400</v>
          </cell>
          <cell r="K21">
            <v>15900</v>
          </cell>
          <cell r="L21">
            <v>13500</v>
          </cell>
          <cell r="M21">
            <v>8400</v>
          </cell>
          <cell r="N21">
            <v>9707</v>
          </cell>
          <cell r="O21" t="str">
            <v>AC</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398000</v>
          </cell>
          <cell r="AE21">
            <v>0</v>
          </cell>
          <cell r="AF21">
            <v>0</v>
          </cell>
          <cell r="AG21">
            <v>259000</v>
          </cell>
          <cell r="AH21">
            <v>0</v>
          </cell>
          <cell r="AI21">
            <v>23900</v>
          </cell>
          <cell r="AJ21">
            <v>0</v>
          </cell>
          <cell r="AK21">
            <v>20300</v>
          </cell>
          <cell r="AL21">
            <v>0</v>
          </cell>
          <cell r="AM21">
            <v>8400</v>
          </cell>
          <cell r="AN21">
            <v>0</v>
          </cell>
          <cell r="AO21">
            <v>15900</v>
          </cell>
          <cell r="AP21">
            <v>0</v>
          </cell>
          <cell r="AQ21">
            <v>13500</v>
          </cell>
          <cell r="AR21">
            <v>0</v>
          </cell>
          <cell r="AS21">
            <v>8400</v>
          </cell>
          <cell r="AT21">
            <v>0</v>
          </cell>
          <cell r="AU21">
            <v>0</v>
          </cell>
          <cell r="AV21">
            <v>0</v>
          </cell>
          <cell r="AW21">
            <v>0</v>
          </cell>
          <cell r="AX21">
            <v>0</v>
          </cell>
          <cell r="AY21">
            <v>0</v>
          </cell>
          <cell r="AZ21">
            <v>0</v>
          </cell>
          <cell r="BA21">
            <v>0</v>
          </cell>
          <cell r="BB21">
            <v>9707</v>
          </cell>
          <cell r="BC21" t="str">
            <v>AC</v>
          </cell>
        </row>
        <row r="22">
          <cell r="B22" t="str">
            <v>ACW-54-B1C0</v>
          </cell>
          <cell r="C22" t="str">
            <v>M3554-B1C0</v>
          </cell>
          <cell r="D22" t="str">
            <v>LS550 ﾓﾃﾞﾙ 5200-32CX</v>
          </cell>
          <cell r="E22" t="str">
            <v>Pentium-200､ﾒﾓﾘ:16MB､HDD:3.2GB､8倍速CD-ROM､10BASE-T/2/5､
ｻｳﾝﾄﾞ機能､ｷｰﾎﾞｰﾄﾞ､ﾏｳｽ､Windows95</v>
          </cell>
          <cell r="F22">
            <v>428000</v>
          </cell>
          <cell r="G22">
            <v>261000</v>
          </cell>
          <cell r="H22">
            <v>25700</v>
          </cell>
          <cell r="I22">
            <v>21800</v>
          </cell>
          <cell r="J22">
            <v>9000</v>
          </cell>
          <cell r="K22">
            <v>17100</v>
          </cell>
          <cell r="L22">
            <v>14500</v>
          </cell>
          <cell r="M22">
            <v>9000</v>
          </cell>
          <cell r="N22">
            <v>9611</v>
          </cell>
          <cell r="O22" t="str">
            <v>AC</v>
          </cell>
          <cell r="P22" t="str">
            <v>9704販売終了</v>
          </cell>
          <cell r="Q22">
            <v>0</v>
          </cell>
          <cell r="R22">
            <v>0</v>
          </cell>
          <cell r="S22">
            <v>0</v>
          </cell>
          <cell r="T22">
            <v>0</v>
          </cell>
          <cell r="U22">
            <v>0</v>
          </cell>
          <cell r="V22">
            <v>0</v>
          </cell>
          <cell r="W22">
            <v>0</v>
          </cell>
          <cell r="X22">
            <v>0</v>
          </cell>
          <cell r="Y22">
            <v>0</v>
          </cell>
          <cell r="Z22">
            <v>0</v>
          </cell>
          <cell r="AA22">
            <v>0</v>
          </cell>
          <cell r="AB22">
            <v>0</v>
          </cell>
          <cell r="AC22">
            <v>0</v>
          </cell>
          <cell r="AD22">
            <v>428000</v>
          </cell>
          <cell r="AE22">
            <v>0</v>
          </cell>
          <cell r="AF22">
            <v>0</v>
          </cell>
          <cell r="AG22">
            <v>261000</v>
          </cell>
          <cell r="AH22">
            <v>0</v>
          </cell>
          <cell r="AI22">
            <v>25700</v>
          </cell>
          <cell r="AJ22">
            <v>0</v>
          </cell>
          <cell r="AK22">
            <v>21800</v>
          </cell>
          <cell r="AL22">
            <v>0</v>
          </cell>
          <cell r="AM22">
            <v>9000</v>
          </cell>
          <cell r="AN22">
            <v>0</v>
          </cell>
          <cell r="AO22">
            <v>17100</v>
          </cell>
          <cell r="AP22">
            <v>0</v>
          </cell>
          <cell r="AQ22">
            <v>14500</v>
          </cell>
          <cell r="AR22">
            <v>0</v>
          </cell>
          <cell r="AS22">
            <v>9000</v>
          </cell>
          <cell r="AT22">
            <v>0</v>
          </cell>
          <cell r="AU22">
            <v>0</v>
          </cell>
          <cell r="AV22">
            <v>0</v>
          </cell>
          <cell r="AW22">
            <v>0</v>
          </cell>
          <cell r="AX22">
            <v>0</v>
          </cell>
          <cell r="AY22">
            <v>0</v>
          </cell>
          <cell r="AZ22">
            <v>0</v>
          </cell>
          <cell r="BA22">
            <v>0</v>
          </cell>
          <cell r="BB22">
            <v>9611</v>
          </cell>
          <cell r="BC22" t="str">
            <v>AC</v>
          </cell>
          <cell r="BD22" t="str">
            <v>9704販売終了</v>
          </cell>
        </row>
        <row r="23">
          <cell r="B23" t="str">
            <v>ACW-54-B1W0</v>
          </cell>
          <cell r="C23" t="str">
            <v>M3554-B1W0</v>
          </cell>
          <cell r="D23" t="str">
            <v>LS550 ﾓﾃﾞﾙ 5200-32CW</v>
          </cell>
          <cell r="E23" t="str">
            <v>Pentium-200､ﾒﾓﾘ:16MB､HDD:3.2GB､8倍速CD-ROM､ｻｳﾝﾄﾞ機能､
ｷｰﾎﾞｰﾄﾞ､ﾏｳｽ､Windows3.1</v>
          </cell>
          <cell r="F23">
            <v>423000</v>
          </cell>
          <cell r="G23">
            <v>245000</v>
          </cell>
          <cell r="H23">
            <v>25400</v>
          </cell>
          <cell r="I23">
            <v>21600</v>
          </cell>
          <cell r="J23">
            <v>8900</v>
          </cell>
          <cell r="K23">
            <v>16900</v>
          </cell>
          <cell r="L23">
            <v>14400</v>
          </cell>
          <cell r="M23">
            <v>8900</v>
          </cell>
          <cell r="N23">
            <v>9611</v>
          </cell>
          <cell r="O23" t="str">
            <v>AC</v>
          </cell>
          <cell r="P23" t="str">
            <v>9707販売終了</v>
          </cell>
          <cell r="Q23">
            <v>0</v>
          </cell>
          <cell r="R23">
            <v>0</v>
          </cell>
          <cell r="S23">
            <v>0</v>
          </cell>
          <cell r="T23">
            <v>0</v>
          </cell>
          <cell r="U23">
            <v>0</v>
          </cell>
          <cell r="V23">
            <v>0</v>
          </cell>
          <cell r="W23">
            <v>0</v>
          </cell>
          <cell r="X23">
            <v>0</v>
          </cell>
          <cell r="Y23">
            <v>0</v>
          </cell>
          <cell r="Z23">
            <v>0</v>
          </cell>
          <cell r="AA23">
            <v>0</v>
          </cell>
          <cell r="AB23">
            <v>0</v>
          </cell>
          <cell r="AC23">
            <v>0</v>
          </cell>
          <cell r="AD23">
            <v>423000</v>
          </cell>
          <cell r="AE23">
            <v>0</v>
          </cell>
          <cell r="AF23">
            <v>0</v>
          </cell>
          <cell r="AG23">
            <v>245000</v>
          </cell>
          <cell r="AH23">
            <v>0</v>
          </cell>
          <cell r="AI23">
            <v>25400</v>
          </cell>
          <cell r="AJ23">
            <v>0</v>
          </cell>
          <cell r="AK23">
            <v>21600</v>
          </cell>
          <cell r="AL23">
            <v>0</v>
          </cell>
          <cell r="AM23">
            <v>8900</v>
          </cell>
          <cell r="AN23">
            <v>0</v>
          </cell>
          <cell r="AO23">
            <v>16900</v>
          </cell>
          <cell r="AP23">
            <v>0</v>
          </cell>
          <cell r="AQ23">
            <v>14400</v>
          </cell>
          <cell r="AR23">
            <v>0</v>
          </cell>
          <cell r="AS23">
            <v>8900</v>
          </cell>
          <cell r="AT23">
            <v>0</v>
          </cell>
          <cell r="AU23">
            <v>0</v>
          </cell>
          <cell r="AV23">
            <v>0</v>
          </cell>
          <cell r="AW23">
            <v>0</v>
          </cell>
          <cell r="AX23">
            <v>0</v>
          </cell>
          <cell r="AY23">
            <v>0</v>
          </cell>
          <cell r="AZ23">
            <v>0</v>
          </cell>
          <cell r="BA23">
            <v>0</v>
          </cell>
          <cell r="BB23">
            <v>9611</v>
          </cell>
          <cell r="BC23" t="str">
            <v>AC</v>
          </cell>
          <cell r="BD23" t="str">
            <v>9707販売終了</v>
          </cell>
        </row>
        <row r="24">
          <cell r="B24" t="str">
            <v>ACW-53-C1C0</v>
          </cell>
          <cell r="C24" t="str">
            <v>M3553-C1C0</v>
          </cell>
          <cell r="D24" t="str">
            <v>LS550 ﾓﾃﾞﾙ 5200M-21CX</v>
          </cell>
          <cell r="E24" t="str">
            <v>MMXﾃｸﾉﾛｼﾞPentium-200､ﾒﾓﾘ:16MB､HDD:2.1GB､8倍速CD-ROM､
100BASE-TX､ｻｳﾝﾄﾞ機能､ｷｰﾎﾞｰﾄﾞ､ﾏｳｽ､Windows95</v>
          </cell>
          <cell r="F24">
            <v>328000</v>
          </cell>
          <cell r="G24">
            <v>213000</v>
          </cell>
          <cell r="H24">
            <v>19700</v>
          </cell>
          <cell r="I24">
            <v>16700</v>
          </cell>
          <cell r="J24">
            <v>6900</v>
          </cell>
          <cell r="K24">
            <v>13100</v>
          </cell>
          <cell r="L24">
            <v>11100</v>
          </cell>
          <cell r="M24">
            <v>6900</v>
          </cell>
          <cell r="N24">
            <v>9704</v>
          </cell>
          <cell r="O24" t="str">
            <v>AC</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328000</v>
          </cell>
          <cell r="AE24">
            <v>0</v>
          </cell>
          <cell r="AF24">
            <v>0</v>
          </cell>
          <cell r="AG24">
            <v>213000</v>
          </cell>
          <cell r="AH24">
            <v>0</v>
          </cell>
          <cell r="AI24">
            <v>19700</v>
          </cell>
          <cell r="AJ24">
            <v>0</v>
          </cell>
          <cell r="AK24">
            <v>16700</v>
          </cell>
          <cell r="AL24">
            <v>0</v>
          </cell>
          <cell r="AM24">
            <v>6900</v>
          </cell>
          <cell r="AN24">
            <v>0</v>
          </cell>
          <cell r="AO24">
            <v>13100</v>
          </cell>
          <cell r="AP24">
            <v>0</v>
          </cell>
          <cell r="AQ24">
            <v>11100</v>
          </cell>
          <cell r="AR24">
            <v>0</v>
          </cell>
          <cell r="AS24">
            <v>6900</v>
          </cell>
          <cell r="AT24">
            <v>0</v>
          </cell>
          <cell r="AU24">
            <v>0</v>
          </cell>
          <cell r="AV24">
            <v>0</v>
          </cell>
          <cell r="AW24">
            <v>0</v>
          </cell>
          <cell r="AX24">
            <v>0</v>
          </cell>
          <cell r="AY24">
            <v>0</v>
          </cell>
          <cell r="AZ24">
            <v>0</v>
          </cell>
          <cell r="BA24">
            <v>0</v>
          </cell>
          <cell r="BB24">
            <v>9704</v>
          </cell>
          <cell r="BC24" t="str">
            <v>AC</v>
          </cell>
        </row>
        <row r="25">
          <cell r="B25" t="str">
            <v>ACW-53-B1C0</v>
          </cell>
          <cell r="C25" t="str">
            <v>M3553-B1C0</v>
          </cell>
          <cell r="D25" t="str">
            <v>LS550 ﾓﾃﾞﾙ 5166-21CX　</v>
          </cell>
          <cell r="E25" t="str">
            <v>Pentium-166､ﾒﾓﾘ:16MB､HDD:2.1GB､8倍速CD-ROM､10BASE-T/2/5､
ｻｳﾝﾄﾞ機能､ｷｰﾎﾞｰﾄﾞ､ﾏｳｽ､Windows95</v>
          </cell>
          <cell r="F25">
            <v>328000</v>
          </cell>
          <cell r="G25">
            <v>190000</v>
          </cell>
          <cell r="H25">
            <v>19700</v>
          </cell>
          <cell r="I25">
            <v>16700</v>
          </cell>
          <cell r="J25">
            <v>6900</v>
          </cell>
          <cell r="K25">
            <v>13100</v>
          </cell>
          <cell r="L25">
            <v>11100</v>
          </cell>
          <cell r="M25">
            <v>6900</v>
          </cell>
          <cell r="N25">
            <v>9611</v>
          </cell>
          <cell r="O25" t="str">
            <v>AC</v>
          </cell>
          <cell r="P25" t="str">
            <v>9705販売終了</v>
          </cell>
          <cell r="Q25">
            <v>0</v>
          </cell>
          <cell r="R25">
            <v>0</v>
          </cell>
          <cell r="S25">
            <v>0</v>
          </cell>
          <cell r="T25">
            <v>0</v>
          </cell>
          <cell r="U25">
            <v>0</v>
          </cell>
          <cell r="V25">
            <v>0</v>
          </cell>
          <cell r="W25">
            <v>0</v>
          </cell>
          <cell r="X25">
            <v>0</v>
          </cell>
          <cell r="Y25">
            <v>0</v>
          </cell>
          <cell r="Z25">
            <v>0</v>
          </cell>
          <cell r="AA25">
            <v>0</v>
          </cell>
          <cell r="AB25">
            <v>0</v>
          </cell>
          <cell r="AC25">
            <v>0</v>
          </cell>
          <cell r="AD25">
            <v>328000</v>
          </cell>
          <cell r="AE25">
            <v>0</v>
          </cell>
          <cell r="AF25">
            <v>0</v>
          </cell>
          <cell r="AG25">
            <v>190000</v>
          </cell>
          <cell r="AH25">
            <v>0</v>
          </cell>
          <cell r="AI25">
            <v>19700</v>
          </cell>
          <cell r="AJ25">
            <v>0</v>
          </cell>
          <cell r="AK25">
            <v>16700</v>
          </cell>
          <cell r="AL25">
            <v>0</v>
          </cell>
          <cell r="AM25">
            <v>6900</v>
          </cell>
          <cell r="AN25">
            <v>0</v>
          </cell>
          <cell r="AO25">
            <v>13100</v>
          </cell>
          <cell r="AP25">
            <v>0</v>
          </cell>
          <cell r="AQ25">
            <v>11100</v>
          </cell>
          <cell r="AR25">
            <v>0</v>
          </cell>
          <cell r="AS25">
            <v>6900</v>
          </cell>
          <cell r="AT25">
            <v>0</v>
          </cell>
          <cell r="AU25">
            <v>0</v>
          </cell>
          <cell r="AV25">
            <v>0</v>
          </cell>
          <cell r="AW25">
            <v>0</v>
          </cell>
          <cell r="AX25">
            <v>0</v>
          </cell>
          <cell r="AY25">
            <v>0</v>
          </cell>
          <cell r="AZ25">
            <v>0</v>
          </cell>
          <cell r="BA25">
            <v>0</v>
          </cell>
          <cell r="BB25">
            <v>9611</v>
          </cell>
          <cell r="BC25" t="str">
            <v>AC</v>
          </cell>
          <cell r="BD25" t="str">
            <v>9705販売終了</v>
          </cell>
        </row>
        <row r="26">
          <cell r="B26" t="str">
            <v>ACW-53-B1W0</v>
          </cell>
          <cell r="C26" t="str">
            <v>M3553-B1W0</v>
          </cell>
          <cell r="D26" t="str">
            <v>LS550 ﾓﾃﾞﾙ 5166-21CW</v>
          </cell>
          <cell r="E26" t="str">
            <v>Pentium-166､ﾒﾓﾘ:16MB､HDD:2.1GB､8倍速CD-ROM､ｻｳﾝﾄﾞ機能､
ｷｰﾎﾞｰﾄﾞ､ﾏｳｽ､Windows3.1</v>
          </cell>
          <cell r="F26">
            <v>323000</v>
          </cell>
          <cell r="G26">
            <v>190000</v>
          </cell>
          <cell r="H26">
            <v>19400</v>
          </cell>
          <cell r="I26">
            <v>16500</v>
          </cell>
          <cell r="J26">
            <v>6800</v>
          </cell>
          <cell r="K26">
            <v>12900</v>
          </cell>
          <cell r="L26">
            <v>11000</v>
          </cell>
          <cell r="M26">
            <v>6800</v>
          </cell>
          <cell r="N26">
            <v>9611</v>
          </cell>
          <cell r="O26" t="str">
            <v>AC</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323000</v>
          </cell>
          <cell r="AE26">
            <v>0</v>
          </cell>
          <cell r="AF26">
            <v>0</v>
          </cell>
          <cell r="AG26">
            <v>190000</v>
          </cell>
          <cell r="AH26">
            <v>0</v>
          </cell>
          <cell r="AI26">
            <v>19400</v>
          </cell>
          <cell r="AJ26">
            <v>0</v>
          </cell>
          <cell r="AK26">
            <v>16500</v>
          </cell>
          <cell r="AL26">
            <v>0</v>
          </cell>
          <cell r="AM26">
            <v>6800</v>
          </cell>
          <cell r="AN26">
            <v>0</v>
          </cell>
          <cell r="AO26">
            <v>12900</v>
          </cell>
          <cell r="AP26">
            <v>0</v>
          </cell>
          <cell r="AQ26">
            <v>11000</v>
          </cell>
          <cell r="AR26">
            <v>0</v>
          </cell>
          <cell r="AS26">
            <v>6800</v>
          </cell>
          <cell r="AT26">
            <v>0</v>
          </cell>
          <cell r="AU26">
            <v>0</v>
          </cell>
          <cell r="AV26">
            <v>0</v>
          </cell>
          <cell r="AW26">
            <v>0</v>
          </cell>
          <cell r="AX26">
            <v>0</v>
          </cell>
          <cell r="AY26">
            <v>0</v>
          </cell>
          <cell r="AZ26">
            <v>0</v>
          </cell>
          <cell r="BA26">
            <v>0</v>
          </cell>
          <cell r="BB26">
            <v>9611</v>
          </cell>
          <cell r="BC26" t="str">
            <v>AC</v>
          </cell>
        </row>
        <row r="27">
          <cell r="B27" t="str">
            <v>ACW-51-E1C0</v>
          </cell>
          <cell r="C27" t="str">
            <v>M3551-E1C0</v>
          </cell>
          <cell r="D27" t="str">
            <v>LS550 ﾓﾃﾞﾙ 5166-21X</v>
          </cell>
          <cell r="E27" t="str">
            <v>Pentium-166､ﾒﾓﾘ:16MB､HDD:2.1GB､ｷｰﾎﾞｰﾄﾞ､ﾏｳｽ､Windows95</v>
          </cell>
          <cell r="F27">
            <v>238000</v>
          </cell>
          <cell r="G27">
            <v>155000</v>
          </cell>
          <cell r="H27">
            <v>14300</v>
          </cell>
          <cell r="I27">
            <v>12200</v>
          </cell>
          <cell r="J27">
            <v>5000</v>
          </cell>
          <cell r="K27">
            <v>9500</v>
          </cell>
          <cell r="L27">
            <v>8100</v>
          </cell>
          <cell r="M27">
            <v>5000</v>
          </cell>
          <cell r="N27">
            <v>9704</v>
          </cell>
          <cell r="O27" t="str">
            <v>AC</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238000</v>
          </cell>
          <cell r="AE27">
            <v>0</v>
          </cell>
          <cell r="AF27">
            <v>0</v>
          </cell>
          <cell r="AG27">
            <v>155000</v>
          </cell>
          <cell r="AH27">
            <v>0</v>
          </cell>
          <cell r="AI27">
            <v>14300</v>
          </cell>
          <cell r="AJ27">
            <v>0</v>
          </cell>
          <cell r="AK27">
            <v>12200</v>
          </cell>
          <cell r="AL27">
            <v>0</v>
          </cell>
          <cell r="AM27">
            <v>5000</v>
          </cell>
          <cell r="AN27">
            <v>0</v>
          </cell>
          <cell r="AO27">
            <v>9500</v>
          </cell>
          <cell r="AP27">
            <v>0</v>
          </cell>
          <cell r="AQ27">
            <v>8100</v>
          </cell>
          <cell r="AR27">
            <v>0</v>
          </cell>
          <cell r="AS27">
            <v>5000</v>
          </cell>
          <cell r="AT27">
            <v>0</v>
          </cell>
          <cell r="AU27">
            <v>0</v>
          </cell>
          <cell r="AV27">
            <v>0</v>
          </cell>
          <cell r="AW27">
            <v>0</v>
          </cell>
          <cell r="AX27">
            <v>0</v>
          </cell>
          <cell r="AY27">
            <v>0</v>
          </cell>
          <cell r="AZ27">
            <v>0</v>
          </cell>
          <cell r="BA27">
            <v>0</v>
          </cell>
          <cell r="BB27">
            <v>9704</v>
          </cell>
          <cell r="BC27" t="str">
            <v>AC</v>
          </cell>
        </row>
        <row r="28">
          <cell r="B28" t="str">
            <v>ACW-51-E1W0</v>
          </cell>
          <cell r="C28" t="str">
            <v>M3551-E1W0</v>
          </cell>
          <cell r="D28" t="str">
            <v>LS550 ﾓﾃﾞﾙ 5166-21W</v>
          </cell>
          <cell r="E28" t="str">
            <v>Pentium-166､ﾒﾓﾘ:16MB､HDD:2.1GB､ｷｰﾎﾞｰﾄﾞ､ﾏｳｽ､Windows3.1</v>
          </cell>
          <cell r="F28">
            <v>245000</v>
          </cell>
          <cell r="G28">
            <v>159000</v>
          </cell>
          <cell r="H28">
            <v>14700</v>
          </cell>
          <cell r="I28">
            <v>12500</v>
          </cell>
          <cell r="J28">
            <v>5100</v>
          </cell>
          <cell r="K28">
            <v>9800</v>
          </cell>
          <cell r="L28">
            <v>8300</v>
          </cell>
          <cell r="M28">
            <v>5100</v>
          </cell>
          <cell r="N28">
            <v>9704</v>
          </cell>
          <cell r="O28" t="str">
            <v>AC</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245000</v>
          </cell>
          <cell r="AE28">
            <v>0</v>
          </cell>
          <cell r="AF28">
            <v>0</v>
          </cell>
          <cell r="AG28">
            <v>159000</v>
          </cell>
          <cell r="AH28">
            <v>0</v>
          </cell>
          <cell r="AI28">
            <v>14700</v>
          </cell>
          <cell r="AJ28">
            <v>0</v>
          </cell>
          <cell r="AK28">
            <v>12500</v>
          </cell>
          <cell r="AL28">
            <v>0</v>
          </cell>
          <cell r="AM28">
            <v>5100</v>
          </cell>
          <cell r="AN28">
            <v>0</v>
          </cell>
          <cell r="AO28">
            <v>9800</v>
          </cell>
          <cell r="AP28">
            <v>0</v>
          </cell>
          <cell r="AQ28">
            <v>8300</v>
          </cell>
          <cell r="AR28">
            <v>0</v>
          </cell>
          <cell r="AS28">
            <v>5100</v>
          </cell>
          <cell r="AT28">
            <v>0</v>
          </cell>
          <cell r="AU28">
            <v>0</v>
          </cell>
          <cell r="AV28">
            <v>0</v>
          </cell>
          <cell r="AW28">
            <v>0</v>
          </cell>
          <cell r="AX28">
            <v>0</v>
          </cell>
          <cell r="AY28">
            <v>0</v>
          </cell>
          <cell r="AZ28">
            <v>0</v>
          </cell>
          <cell r="BA28">
            <v>0</v>
          </cell>
          <cell r="BB28">
            <v>9704</v>
          </cell>
          <cell r="BC28" t="str">
            <v>AC</v>
          </cell>
        </row>
        <row r="29">
          <cell r="B29" t="str">
            <v>ACW-51-D1C0</v>
          </cell>
          <cell r="C29" t="str">
            <v>M3551-D1C0</v>
          </cell>
          <cell r="D29" t="str">
            <v>LS550 ﾓﾃﾞﾙ 5133-21X</v>
          </cell>
          <cell r="E29" t="str">
            <v>Pentium-133､ﾒﾓﾘ:16MB､HDD:2.1GB､ｷｰﾎﾞｰﾄﾞ､ﾏｳｽ､Windows95</v>
          </cell>
          <cell r="F29">
            <v>238000</v>
          </cell>
          <cell r="G29">
            <v>150000</v>
          </cell>
          <cell r="H29">
            <v>14300</v>
          </cell>
          <cell r="I29">
            <v>12200</v>
          </cell>
          <cell r="J29">
            <v>5000</v>
          </cell>
          <cell r="K29">
            <v>9500</v>
          </cell>
          <cell r="L29">
            <v>8100</v>
          </cell>
          <cell r="M29">
            <v>5000</v>
          </cell>
          <cell r="N29">
            <v>9611</v>
          </cell>
          <cell r="O29" t="str">
            <v>AC</v>
          </cell>
          <cell r="P29" t="str">
            <v>9705販売終了</v>
          </cell>
          <cell r="Q29">
            <v>0</v>
          </cell>
          <cell r="R29">
            <v>0</v>
          </cell>
          <cell r="S29">
            <v>0</v>
          </cell>
          <cell r="T29">
            <v>0</v>
          </cell>
          <cell r="U29">
            <v>0</v>
          </cell>
          <cell r="V29">
            <v>0</v>
          </cell>
          <cell r="W29">
            <v>0</v>
          </cell>
          <cell r="X29">
            <v>0</v>
          </cell>
          <cell r="Y29">
            <v>0</v>
          </cell>
          <cell r="Z29">
            <v>0</v>
          </cell>
          <cell r="AA29">
            <v>0</v>
          </cell>
          <cell r="AB29">
            <v>0</v>
          </cell>
          <cell r="AC29">
            <v>0</v>
          </cell>
          <cell r="AD29">
            <v>238000</v>
          </cell>
          <cell r="AE29">
            <v>0</v>
          </cell>
          <cell r="AF29">
            <v>0</v>
          </cell>
          <cell r="AG29">
            <v>150000</v>
          </cell>
          <cell r="AH29">
            <v>0</v>
          </cell>
          <cell r="AI29">
            <v>14300</v>
          </cell>
          <cell r="AJ29">
            <v>0</v>
          </cell>
          <cell r="AK29">
            <v>12200</v>
          </cell>
          <cell r="AL29">
            <v>0</v>
          </cell>
          <cell r="AM29">
            <v>5000</v>
          </cell>
          <cell r="AN29">
            <v>0</v>
          </cell>
          <cell r="AO29">
            <v>9500</v>
          </cell>
          <cell r="AP29">
            <v>0</v>
          </cell>
          <cell r="AQ29">
            <v>8100</v>
          </cell>
          <cell r="AR29">
            <v>0</v>
          </cell>
          <cell r="AS29">
            <v>5000</v>
          </cell>
          <cell r="AT29">
            <v>0</v>
          </cell>
          <cell r="AU29">
            <v>0</v>
          </cell>
          <cell r="AV29">
            <v>0</v>
          </cell>
          <cell r="AW29">
            <v>0</v>
          </cell>
          <cell r="AX29">
            <v>0</v>
          </cell>
          <cell r="AY29">
            <v>0</v>
          </cell>
          <cell r="AZ29">
            <v>0</v>
          </cell>
          <cell r="BA29">
            <v>0</v>
          </cell>
          <cell r="BB29">
            <v>9611</v>
          </cell>
          <cell r="BC29" t="str">
            <v>AC</v>
          </cell>
          <cell r="BD29" t="str">
            <v>9705販売終了</v>
          </cell>
        </row>
        <row r="30">
          <cell r="B30" t="str">
            <v>ACW-51-D1W0</v>
          </cell>
          <cell r="C30" t="str">
            <v>M3551-D1W0</v>
          </cell>
          <cell r="D30" t="str">
            <v>LS550 ﾓﾃﾞﾙ 5133-21W</v>
          </cell>
          <cell r="E30" t="str">
            <v>Pentium-133､ﾒﾓﾘ:16MB､HDD:2.1GB､ｷｰﾎﾞｰﾄﾞ､ﾏｳｽ､Windows3.1</v>
          </cell>
          <cell r="F30">
            <v>238000</v>
          </cell>
          <cell r="G30">
            <v>150000</v>
          </cell>
          <cell r="H30">
            <v>14300</v>
          </cell>
          <cell r="I30">
            <v>12200</v>
          </cell>
          <cell r="J30">
            <v>5000</v>
          </cell>
          <cell r="K30">
            <v>9500</v>
          </cell>
          <cell r="L30">
            <v>8100</v>
          </cell>
          <cell r="M30">
            <v>5000</v>
          </cell>
          <cell r="N30">
            <v>9611</v>
          </cell>
          <cell r="O30" t="str">
            <v>AC</v>
          </cell>
          <cell r="P30" t="str">
            <v>9704販売終了</v>
          </cell>
          <cell r="Q30">
            <v>0</v>
          </cell>
          <cell r="R30">
            <v>0</v>
          </cell>
          <cell r="S30">
            <v>0</v>
          </cell>
          <cell r="T30">
            <v>0</v>
          </cell>
          <cell r="U30">
            <v>0</v>
          </cell>
          <cell r="V30">
            <v>0</v>
          </cell>
          <cell r="W30">
            <v>0</v>
          </cell>
          <cell r="X30">
            <v>0</v>
          </cell>
          <cell r="Y30">
            <v>0</v>
          </cell>
          <cell r="Z30">
            <v>0</v>
          </cell>
          <cell r="AA30">
            <v>0</v>
          </cell>
          <cell r="AB30">
            <v>0</v>
          </cell>
          <cell r="AC30">
            <v>0</v>
          </cell>
          <cell r="AD30">
            <v>238000</v>
          </cell>
          <cell r="AE30">
            <v>0</v>
          </cell>
          <cell r="AF30">
            <v>0</v>
          </cell>
          <cell r="AG30">
            <v>150000</v>
          </cell>
          <cell r="AH30">
            <v>0</v>
          </cell>
          <cell r="AI30">
            <v>14300</v>
          </cell>
          <cell r="AJ30">
            <v>0</v>
          </cell>
          <cell r="AK30">
            <v>12200</v>
          </cell>
          <cell r="AL30">
            <v>0</v>
          </cell>
          <cell r="AM30">
            <v>5000</v>
          </cell>
          <cell r="AN30">
            <v>0</v>
          </cell>
          <cell r="AO30">
            <v>9500</v>
          </cell>
          <cell r="AP30">
            <v>0</v>
          </cell>
          <cell r="AQ30">
            <v>8100</v>
          </cell>
          <cell r="AR30">
            <v>0</v>
          </cell>
          <cell r="AS30">
            <v>5000</v>
          </cell>
          <cell r="AT30">
            <v>0</v>
          </cell>
          <cell r="AU30">
            <v>0</v>
          </cell>
          <cell r="AV30">
            <v>0</v>
          </cell>
          <cell r="AW30">
            <v>0</v>
          </cell>
          <cell r="AX30">
            <v>0</v>
          </cell>
          <cell r="AY30">
            <v>0</v>
          </cell>
          <cell r="AZ30">
            <v>0</v>
          </cell>
          <cell r="BA30">
            <v>0</v>
          </cell>
          <cell r="BB30">
            <v>9611</v>
          </cell>
          <cell r="BC30" t="str">
            <v>AC</v>
          </cell>
          <cell r="BD30" t="str">
            <v>9704販売終了</v>
          </cell>
        </row>
        <row r="31">
          <cell r="B31" t="str">
            <v>ノートＰＣ</v>
          </cell>
        </row>
        <row r="32">
          <cell r="B32" t="str">
            <v>ACN-35-AL1</v>
          </cell>
          <cell r="C32" t="str">
            <v>M3435-A1C0
3C589D-TP</v>
          </cell>
          <cell r="D32" t="str">
            <v>apricotNOTE AL
ﾓﾃﾞﾙ 5150M-14TX
LANｾｯﾄﾓﾃﾞﾙ</v>
          </cell>
          <cell r="E32" t="str">
            <v>MMXﾃｸﾉﾛｼﾞPentium-150､ﾒﾓﾘ:32MB､HDD:1.44GB､
12.1ｲﾝﾁTFTｶﾗｰ(1024*768)､Windows95､
3Com社製LANｱﾀﾞﾌﾟﾀ(10BASE-T)付き</v>
          </cell>
          <cell r="F32">
            <v>558000</v>
          </cell>
          <cell r="G32">
            <v>363000</v>
          </cell>
          <cell r="H32">
            <v>33500</v>
          </cell>
          <cell r="I32">
            <v>28500</v>
          </cell>
          <cell r="J32">
            <v>11700</v>
          </cell>
          <cell r="K32">
            <v>22300</v>
          </cell>
          <cell r="L32">
            <v>19000</v>
          </cell>
          <cell r="M32">
            <v>11700</v>
          </cell>
          <cell r="N32">
            <v>9706</v>
          </cell>
          <cell r="O32" t="str">
            <v>AC</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558000</v>
          </cell>
          <cell r="AE32">
            <v>0</v>
          </cell>
          <cell r="AF32">
            <v>0</v>
          </cell>
          <cell r="AG32">
            <v>363000</v>
          </cell>
          <cell r="AH32">
            <v>0</v>
          </cell>
          <cell r="AI32">
            <v>33500</v>
          </cell>
          <cell r="AJ32">
            <v>0</v>
          </cell>
          <cell r="AK32">
            <v>28500</v>
          </cell>
          <cell r="AL32">
            <v>0</v>
          </cell>
          <cell r="AM32">
            <v>11700</v>
          </cell>
          <cell r="AN32">
            <v>0</v>
          </cell>
          <cell r="AO32">
            <v>22300</v>
          </cell>
          <cell r="AP32">
            <v>0</v>
          </cell>
          <cell r="AQ32">
            <v>19000</v>
          </cell>
          <cell r="AR32">
            <v>0</v>
          </cell>
          <cell r="AS32">
            <v>11700</v>
          </cell>
          <cell r="AT32">
            <v>0</v>
          </cell>
          <cell r="AU32">
            <v>0</v>
          </cell>
          <cell r="AV32">
            <v>0</v>
          </cell>
          <cell r="AW32">
            <v>0</v>
          </cell>
          <cell r="AX32">
            <v>0</v>
          </cell>
          <cell r="AY32">
            <v>0</v>
          </cell>
          <cell r="AZ32">
            <v>0</v>
          </cell>
          <cell r="BA32">
            <v>0</v>
          </cell>
          <cell r="BB32">
            <v>9706</v>
          </cell>
          <cell r="BC32" t="str">
            <v>AC</v>
          </cell>
        </row>
        <row r="33">
          <cell r="B33" t="str">
            <v>ACN-35-AL2</v>
          </cell>
          <cell r="C33" t="str">
            <v>M3435-A2C0
3C589D-TP</v>
          </cell>
          <cell r="D33" t="str">
            <v>apricotNOTE AL
ﾓﾃﾞﾙ 5133M-14TX
LANｾｯﾄﾓﾃﾞﾙ</v>
          </cell>
          <cell r="E33" t="str">
            <v>MMXﾃｸﾉﾛｼﾞPentium-133､ﾒﾓﾘ:16MB､HDD:1.44GB､
12.1ｲﾝﾁTFTｶﾗｰ(800*600)､Windows95､
3Com社製LANｱﾀﾞﾌﾟﾀ(10BASE-T)付き</v>
          </cell>
          <cell r="F33">
            <v>458000</v>
          </cell>
          <cell r="G33">
            <v>298000</v>
          </cell>
          <cell r="H33">
            <v>27500</v>
          </cell>
          <cell r="I33">
            <v>23400</v>
          </cell>
          <cell r="J33">
            <v>9600</v>
          </cell>
          <cell r="K33">
            <v>18300</v>
          </cell>
          <cell r="L33">
            <v>15600</v>
          </cell>
          <cell r="M33">
            <v>9600</v>
          </cell>
          <cell r="N33">
            <v>9706</v>
          </cell>
          <cell r="O33" t="str">
            <v>AC</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458000</v>
          </cell>
          <cell r="AE33">
            <v>0</v>
          </cell>
          <cell r="AF33">
            <v>0</v>
          </cell>
          <cell r="AG33">
            <v>298000</v>
          </cell>
          <cell r="AH33">
            <v>0</v>
          </cell>
          <cell r="AI33">
            <v>27500</v>
          </cell>
          <cell r="AJ33">
            <v>0</v>
          </cell>
          <cell r="AK33">
            <v>23400</v>
          </cell>
          <cell r="AL33">
            <v>0</v>
          </cell>
          <cell r="AM33">
            <v>9600</v>
          </cell>
          <cell r="AN33">
            <v>0</v>
          </cell>
          <cell r="AO33">
            <v>18300</v>
          </cell>
          <cell r="AP33">
            <v>0</v>
          </cell>
          <cell r="AQ33">
            <v>15600</v>
          </cell>
          <cell r="AR33">
            <v>0</v>
          </cell>
          <cell r="AS33">
            <v>9600</v>
          </cell>
          <cell r="AT33">
            <v>0</v>
          </cell>
          <cell r="AU33">
            <v>0</v>
          </cell>
          <cell r="AV33">
            <v>0</v>
          </cell>
          <cell r="AW33">
            <v>0</v>
          </cell>
          <cell r="AX33">
            <v>0</v>
          </cell>
          <cell r="AY33">
            <v>0</v>
          </cell>
          <cell r="AZ33">
            <v>0</v>
          </cell>
          <cell r="BA33">
            <v>0</v>
          </cell>
          <cell r="BB33">
            <v>9706</v>
          </cell>
          <cell r="BC33" t="str">
            <v>AC</v>
          </cell>
        </row>
        <row r="34">
          <cell r="B34" t="str">
            <v>ACN-35-A1C0</v>
          </cell>
          <cell r="C34" t="str">
            <v>M3435-A1C0</v>
          </cell>
          <cell r="D34" t="str">
            <v>apricotNOTE AL
ﾓﾃﾞﾙ 5150M-14TX</v>
          </cell>
          <cell r="E34" t="str">
            <v>MMXﾃｸﾉﾛｼﾞPentium-150､ﾒﾓﾘ:32MB､HDD:1.44GB､
12.1ｲﾝﾁTFTｶﾗｰ(1024*768)､Windows95</v>
          </cell>
          <cell r="F34">
            <v>538000</v>
          </cell>
          <cell r="G34">
            <v>350000</v>
          </cell>
          <cell r="H34">
            <v>32300</v>
          </cell>
          <cell r="I34">
            <v>27500</v>
          </cell>
          <cell r="J34">
            <v>11300</v>
          </cell>
          <cell r="K34">
            <v>21500</v>
          </cell>
          <cell r="L34">
            <v>18300</v>
          </cell>
          <cell r="M34">
            <v>11300</v>
          </cell>
          <cell r="N34">
            <v>9706</v>
          </cell>
          <cell r="O34" t="str">
            <v>AC</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538000</v>
          </cell>
          <cell r="AE34">
            <v>0</v>
          </cell>
          <cell r="AF34">
            <v>0</v>
          </cell>
          <cell r="AG34">
            <v>350000</v>
          </cell>
          <cell r="AH34">
            <v>0</v>
          </cell>
          <cell r="AI34">
            <v>32300</v>
          </cell>
          <cell r="AJ34">
            <v>0</v>
          </cell>
          <cell r="AK34">
            <v>27500</v>
          </cell>
          <cell r="AL34">
            <v>0</v>
          </cell>
          <cell r="AM34">
            <v>11300</v>
          </cell>
          <cell r="AN34">
            <v>0</v>
          </cell>
          <cell r="AO34">
            <v>21500</v>
          </cell>
          <cell r="AP34">
            <v>0</v>
          </cell>
          <cell r="AQ34">
            <v>18300</v>
          </cell>
          <cell r="AR34">
            <v>0</v>
          </cell>
          <cell r="AS34">
            <v>11300</v>
          </cell>
          <cell r="AT34">
            <v>0</v>
          </cell>
          <cell r="AU34">
            <v>0</v>
          </cell>
          <cell r="AV34">
            <v>0</v>
          </cell>
          <cell r="AW34">
            <v>0</v>
          </cell>
          <cell r="AX34">
            <v>0</v>
          </cell>
          <cell r="AY34">
            <v>0</v>
          </cell>
          <cell r="AZ34">
            <v>0</v>
          </cell>
          <cell r="BA34">
            <v>0</v>
          </cell>
          <cell r="BB34">
            <v>9706</v>
          </cell>
          <cell r="BC34" t="str">
            <v>AC</v>
          </cell>
        </row>
        <row r="35">
          <cell r="B35" t="str">
            <v>ACN-35-A2C0</v>
          </cell>
          <cell r="C35" t="str">
            <v>M3435-A2C0</v>
          </cell>
          <cell r="D35" t="str">
            <v>apricotNOTE AL
ﾓﾃﾞﾙ 5133M-14TX</v>
          </cell>
          <cell r="E35" t="str">
            <v>MMXﾃｸﾉﾛｼﾞPentium-133､ﾒﾓﾘ:16MB､HDD:1.44GB､
12.1ｲﾝﾁTFTｶﾗｰ(800*600)､Windows95</v>
          </cell>
          <cell r="F35">
            <v>438000</v>
          </cell>
          <cell r="G35">
            <v>285000</v>
          </cell>
          <cell r="H35">
            <v>26300</v>
          </cell>
          <cell r="I35">
            <v>22400</v>
          </cell>
          <cell r="J35">
            <v>9200</v>
          </cell>
          <cell r="K35">
            <v>17500</v>
          </cell>
          <cell r="L35">
            <v>14900</v>
          </cell>
          <cell r="M35">
            <v>9200</v>
          </cell>
          <cell r="N35">
            <v>9706</v>
          </cell>
          <cell r="O35" t="str">
            <v>AC</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438000</v>
          </cell>
          <cell r="AE35">
            <v>0</v>
          </cell>
          <cell r="AF35">
            <v>0</v>
          </cell>
          <cell r="AG35">
            <v>285000</v>
          </cell>
          <cell r="AH35">
            <v>0</v>
          </cell>
          <cell r="AI35">
            <v>26300</v>
          </cell>
          <cell r="AJ35">
            <v>0</v>
          </cell>
          <cell r="AK35">
            <v>22400</v>
          </cell>
          <cell r="AL35">
            <v>0</v>
          </cell>
          <cell r="AM35">
            <v>9200</v>
          </cell>
          <cell r="AN35">
            <v>0</v>
          </cell>
          <cell r="AO35">
            <v>17500</v>
          </cell>
          <cell r="AP35">
            <v>0</v>
          </cell>
          <cell r="AQ35">
            <v>14900</v>
          </cell>
          <cell r="AR35">
            <v>0</v>
          </cell>
          <cell r="AS35">
            <v>9200</v>
          </cell>
          <cell r="AT35">
            <v>0</v>
          </cell>
          <cell r="AU35">
            <v>0</v>
          </cell>
          <cell r="AV35">
            <v>0</v>
          </cell>
          <cell r="AW35">
            <v>0</v>
          </cell>
          <cell r="AX35">
            <v>0</v>
          </cell>
          <cell r="AY35">
            <v>0</v>
          </cell>
          <cell r="AZ35">
            <v>0</v>
          </cell>
          <cell r="BA35">
            <v>0</v>
          </cell>
          <cell r="BB35">
            <v>9706</v>
          </cell>
          <cell r="BC35" t="str">
            <v>AC</v>
          </cell>
        </row>
        <row r="36">
          <cell r="B36" t="str">
            <v>ACN-45-AL1</v>
          </cell>
          <cell r="C36" t="str">
            <v>M3445-A1C0
3C589D-TP</v>
          </cell>
          <cell r="D36" t="str">
            <v>apricotNOTE EL
ﾓﾃﾞﾙ 5150-14TX
LANｾｯﾄﾓﾃﾞﾙ</v>
          </cell>
          <cell r="E36" t="str">
            <v>Pentium-150､ﾒﾓﾘ:16MB､HDD:1.44GB､11.3ｲﾝﾁTFTｶﾗｰ(800*600)､
Windows95､3Com社製LANｱﾀﾞﾌﾟﾀ(10BASE-T)付き</v>
          </cell>
          <cell r="F36">
            <v>378000</v>
          </cell>
          <cell r="G36">
            <v>246000</v>
          </cell>
          <cell r="H36">
            <v>22700</v>
          </cell>
          <cell r="I36">
            <v>19300</v>
          </cell>
          <cell r="J36">
            <v>7900</v>
          </cell>
          <cell r="K36">
            <v>15000</v>
          </cell>
          <cell r="L36">
            <v>12800</v>
          </cell>
          <cell r="M36">
            <v>7900</v>
          </cell>
          <cell r="N36">
            <v>9708</v>
          </cell>
          <cell r="O36" t="str">
            <v>AC</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378000</v>
          </cell>
          <cell r="AE36">
            <v>0</v>
          </cell>
          <cell r="AF36">
            <v>0</v>
          </cell>
          <cell r="AG36">
            <v>246000</v>
          </cell>
          <cell r="AH36">
            <v>0</v>
          </cell>
          <cell r="AI36">
            <v>22700</v>
          </cell>
          <cell r="AJ36">
            <v>0</v>
          </cell>
          <cell r="AK36">
            <v>19300</v>
          </cell>
          <cell r="AL36">
            <v>0</v>
          </cell>
          <cell r="AM36">
            <v>7900</v>
          </cell>
          <cell r="AN36">
            <v>0</v>
          </cell>
          <cell r="AO36">
            <v>15000</v>
          </cell>
          <cell r="AP36">
            <v>0</v>
          </cell>
          <cell r="AQ36">
            <v>12800</v>
          </cell>
          <cell r="AR36">
            <v>0</v>
          </cell>
          <cell r="AS36">
            <v>7900</v>
          </cell>
          <cell r="AT36">
            <v>0</v>
          </cell>
          <cell r="AU36">
            <v>0</v>
          </cell>
          <cell r="AV36">
            <v>0</v>
          </cell>
          <cell r="AW36">
            <v>0</v>
          </cell>
          <cell r="AX36">
            <v>0</v>
          </cell>
          <cell r="AY36">
            <v>0</v>
          </cell>
          <cell r="AZ36">
            <v>0</v>
          </cell>
          <cell r="BA36">
            <v>0</v>
          </cell>
          <cell r="BB36">
            <v>9708</v>
          </cell>
          <cell r="BC36" t="str">
            <v>AC</v>
          </cell>
        </row>
        <row r="37">
          <cell r="B37" t="str">
            <v>ACN-45-AL2</v>
          </cell>
          <cell r="C37" t="str">
            <v>M3445-A2C0
3C589D-TP</v>
          </cell>
          <cell r="D37" t="str">
            <v>apricotNOTE EL
ﾓﾃﾞﾙ 5150-14DX
LANｾｯﾄﾓﾃﾞﾙ</v>
          </cell>
          <cell r="E37" t="str">
            <v>Pentium-150､ﾒﾓﾘ:16MB､HDD:1.44GB､
11.3ｲﾝﾁASA方式DSTNｶﾗｰ(800*600)､Windows95､
3Com社製LANｱﾀﾞﾌﾟﾀ(10BASE-T)付き</v>
          </cell>
          <cell r="F37">
            <v>308000</v>
          </cell>
          <cell r="G37">
            <v>200000</v>
          </cell>
          <cell r="H37">
            <v>18500</v>
          </cell>
          <cell r="I37">
            <v>15700</v>
          </cell>
          <cell r="J37">
            <v>6500</v>
          </cell>
          <cell r="K37">
            <v>12300</v>
          </cell>
          <cell r="L37">
            <v>10500</v>
          </cell>
          <cell r="M37">
            <v>6500</v>
          </cell>
          <cell r="N37">
            <v>9708</v>
          </cell>
          <cell r="O37" t="str">
            <v>AC</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308000</v>
          </cell>
          <cell r="AE37">
            <v>0</v>
          </cell>
          <cell r="AF37">
            <v>0</v>
          </cell>
          <cell r="AG37">
            <v>200000</v>
          </cell>
          <cell r="AH37">
            <v>0</v>
          </cell>
          <cell r="AI37">
            <v>18500</v>
          </cell>
          <cell r="AJ37">
            <v>0</v>
          </cell>
          <cell r="AK37">
            <v>15700</v>
          </cell>
          <cell r="AL37">
            <v>0</v>
          </cell>
          <cell r="AM37">
            <v>6500</v>
          </cell>
          <cell r="AN37">
            <v>0</v>
          </cell>
          <cell r="AO37">
            <v>12300</v>
          </cell>
          <cell r="AP37">
            <v>0</v>
          </cell>
          <cell r="AQ37">
            <v>10500</v>
          </cell>
          <cell r="AR37">
            <v>0</v>
          </cell>
          <cell r="AS37">
            <v>6500</v>
          </cell>
          <cell r="AT37">
            <v>0</v>
          </cell>
          <cell r="AU37">
            <v>0</v>
          </cell>
          <cell r="AV37">
            <v>0</v>
          </cell>
          <cell r="AW37">
            <v>0</v>
          </cell>
          <cell r="AX37">
            <v>0</v>
          </cell>
          <cell r="AY37">
            <v>0</v>
          </cell>
          <cell r="AZ37">
            <v>0</v>
          </cell>
          <cell r="BA37">
            <v>0</v>
          </cell>
          <cell r="BB37">
            <v>9708</v>
          </cell>
          <cell r="BC37" t="str">
            <v>AC</v>
          </cell>
        </row>
        <row r="38">
          <cell r="B38" t="str">
            <v>ACN-45-AL2W</v>
          </cell>
          <cell r="C38" t="str">
            <v>M3445-A2W0
3C589D-TP</v>
          </cell>
          <cell r="D38" t="str">
            <v>apricotNOTE EL
ﾓﾃﾞﾙ 5150-14DW
LANｾｯﾄﾓﾃﾞﾙ</v>
          </cell>
          <cell r="E38" t="str">
            <v>Pentium-150､ﾒﾓﾘ:16MB､HDD:1.44GB､
11.3ｲﾝﾁASA方式DSTNｶﾗｰ(800*600)､Windows3.1､
3Com社製LANｱﾀﾞﾌﾟﾀ(10BASE-T)付き</v>
          </cell>
          <cell r="F38">
            <v>318000</v>
          </cell>
          <cell r="G38">
            <v>207000</v>
          </cell>
          <cell r="H38">
            <v>19100</v>
          </cell>
          <cell r="I38">
            <v>16200</v>
          </cell>
          <cell r="J38">
            <v>6700</v>
          </cell>
          <cell r="K38">
            <v>12700</v>
          </cell>
          <cell r="L38">
            <v>10800</v>
          </cell>
          <cell r="M38">
            <v>6700</v>
          </cell>
          <cell r="N38">
            <v>9709</v>
          </cell>
          <cell r="O38" t="str">
            <v>AC</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318000</v>
          </cell>
          <cell r="AE38">
            <v>0</v>
          </cell>
          <cell r="AF38">
            <v>0</v>
          </cell>
          <cell r="AG38">
            <v>207000</v>
          </cell>
          <cell r="AH38">
            <v>0</v>
          </cell>
          <cell r="AI38">
            <v>19100</v>
          </cell>
          <cell r="AJ38">
            <v>0</v>
          </cell>
          <cell r="AK38">
            <v>16200</v>
          </cell>
          <cell r="AL38">
            <v>0</v>
          </cell>
          <cell r="AM38">
            <v>6700</v>
          </cell>
          <cell r="AN38">
            <v>0</v>
          </cell>
          <cell r="AO38">
            <v>12700</v>
          </cell>
          <cell r="AP38">
            <v>0</v>
          </cell>
          <cell r="AQ38">
            <v>10800</v>
          </cell>
          <cell r="AR38">
            <v>0</v>
          </cell>
          <cell r="AS38">
            <v>6700</v>
          </cell>
          <cell r="AT38">
            <v>0</v>
          </cell>
          <cell r="AU38">
            <v>0</v>
          </cell>
          <cell r="AV38">
            <v>0</v>
          </cell>
          <cell r="AW38">
            <v>0</v>
          </cell>
          <cell r="AX38">
            <v>0</v>
          </cell>
          <cell r="AY38">
            <v>0</v>
          </cell>
          <cell r="AZ38">
            <v>0</v>
          </cell>
          <cell r="BA38">
            <v>0</v>
          </cell>
          <cell r="BB38">
            <v>9709</v>
          </cell>
          <cell r="BC38" t="str">
            <v>AC</v>
          </cell>
        </row>
        <row r="39">
          <cell r="B39" t="str">
            <v>ACN-45-A1C0</v>
          </cell>
          <cell r="C39" t="str">
            <v>M3445-A1C0</v>
          </cell>
          <cell r="D39" t="str">
            <v>apricotNOTE EL
ﾓﾃﾞﾙ 5150-14TX</v>
          </cell>
          <cell r="E39" t="str">
            <v>Pentium-150､ﾒﾓﾘ:16MB､HDD:1.44GB､11.3ｲﾝﾁTFTｶﾗｰ(800*600)､
Windows95</v>
          </cell>
          <cell r="F39">
            <v>358000</v>
          </cell>
          <cell r="G39">
            <v>233000</v>
          </cell>
          <cell r="H39">
            <v>21500</v>
          </cell>
          <cell r="I39">
            <v>18300</v>
          </cell>
          <cell r="J39">
            <v>7500</v>
          </cell>
          <cell r="K39">
            <v>14300</v>
          </cell>
          <cell r="L39">
            <v>12200</v>
          </cell>
          <cell r="M39">
            <v>7500</v>
          </cell>
          <cell r="N39">
            <v>9708</v>
          </cell>
          <cell r="O39" t="str">
            <v>AC</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358000</v>
          </cell>
          <cell r="AE39">
            <v>0</v>
          </cell>
          <cell r="AF39">
            <v>0</v>
          </cell>
          <cell r="AG39">
            <v>233000</v>
          </cell>
          <cell r="AH39">
            <v>0</v>
          </cell>
          <cell r="AI39">
            <v>21500</v>
          </cell>
          <cell r="AJ39">
            <v>0</v>
          </cell>
          <cell r="AK39">
            <v>18300</v>
          </cell>
          <cell r="AL39">
            <v>0</v>
          </cell>
          <cell r="AM39">
            <v>7500</v>
          </cell>
          <cell r="AN39">
            <v>0</v>
          </cell>
          <cell r="AO39">
            <v>14300</v>
          </cell>
          <cell r="AP39">
            <v>0</v>
          </cell>
          <cell r="AQ39">
            <v>12200</v>
          </cell>
          <cell r="AR39">
            <v>0</v>
          </cell>
          <cell r="AS39">
            <v>7500</v>
          </cell>
          <cell r="AT39">
            <v>0</v>
          </cell>
          <cell r="AU39">
            <v>0</v>
          </cell>
          <cell r="AV39">
            <v>0</v>
          </cell>
          <cell r="AW39">
            <v>0</v>
          </cell>
          <cell r="AX39">
            <v>0</v>
          </cell>
          <cell r="AY39">
            <v>0</v>
          </cell>
          <cell r="AZ39">
            <v>0</v>
          </cell>
          <cell r="BA39">
            <v>0</v>
          </cell>
          <cell r="BB39">
            <v>9708</v>
          </cell>
          <cell r="BC39" t="str">
            <v>AC</v>
          </cell>
        </row>
        <row r="40">
          <cell r="B40" t="str">
            <v>ACN-45-A2C0</v>
          </cell>
          <cell r="C40" t="str">
            <v>M3445-A2C0</v>
          </cell>
          <cell r="D40" t="str">
            <v>apricotNOTE EL
ﾓﾃﾞﾙ 5150-14DX</v>
          </cell>
          <cell r="E40" t="str">
            <v>Pentium-150､ﾒﾓﾘ:16MB､HDD:1.44GB､
11.3ｲﾝﾁASA方式DSTNｶﾗｰ(800*600)､Windows95</v>
          </cell>
          <cell r="F40">
            <v>288000</v>
          </cell>
          <cell r="G40">
            <v>187000</v>
          </cell>
          <cell r="H40">
            <v>17300</v>
          </cell>
          <cell r="I40">
            <v>14700</v>
          </cell>
          <cell r="J40">
            <v>6100</v>
          </cell>
          <cell r="K40">
            <v>11500</v>
          </cell>
          <cell r="L40">
            <v>9800</v>
          </cell>
          <cell r="M40">
            <v>6100</v>
          </cell>
          <cell r="N40">
            <v>9708</v>
          </cell>
          <cell r="O40" t="str">
            <v>AC</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288000</v>
          </cell>
          <cell r="AE40">
            <v>0</v>
          </cell>
          <cell r="AF40">
            <v>0</v>
          </cell>
          <cell r="AG40">
            <v>187000</v>
          </cell>
          <cell r="AH40">
            <v>0</v>
          </cell>
          <cell r="AI40">
            <v>17300</v>
          </cell>
          <cell r="AJ40">
            <v>0</v>
          </cell>
          <cell r="AK40">
            <v>14700</v>
          </cell>
          <cell r="AL40">
            <v>0</v>
          </cell>
          <cell r="AM40">
            <v>6100</v>
          </cell>
          <cell r="AN40">
            <v>0</v>
          </cell>
          <cell r="AO40">
            <v>11500</v>
          </cell>
          <cell r="AP40">
            <v>0</v>
          </cell>
          <cell r="AQ40">
            <v>9800</v>
          </cell>
          <cell r="AR40">
            <v>0</v>
          </cell>
          <cell r="AS40">
            <v>6100</v>
          </cell>
          <cell r="AT40">
            <v>0</v>
          </cell>
          <cell r="AU40">
            <v>0</v>
          </cell>
          <cell r="AV40">
            <v>0</v>
          </cell>
          <cell r="AW40">
            <v>0</v>
          </cell>
          <cell r="AX40">
            <v>0</v>
          </cell>
          <cell r="AY40">
            <v>0</v>
          </cell>
          <cell r="AZ40">
            <v>0</v>
          </cell>
          <cell r="BA40">
            <v>0</v>
          </cell>
          <cell r="BB40">
            <v>9708</v>
          </cell>
          <cell r="BC40" t="str">
            <v>AC</v>
          </cell>
        </row>
        <row r="41">
          <cell r="B41" t="str">
            <v>ACN-45-A2W0</v>
          </cell>
          <cell r="C41" t="str">
            <v>M3445-A2W0</v>
          </cell>
          <cell r="D41" t="str">
            <v>apricotNOTE EL
ﾓﾃﾞﾙ 5150-14DW</v>
          </cell>
          <cell r="E41" t="str">
            <v>Pentium-150､ﾒﾓﾘ:16MB､HDD:1.44GB､
11.3ｲﾝﾁASA方式DSTNｶﾗｰ(800*600)､Windows3.1</v>
          </cell>
          <cell r="F41">
            <v>298000</v>
          </cell>
          <cell r="G41">
            <v>194000</v>
          </cell>
          <cell r="H41">
            <v>17900</v>
          </cell>
          <cell r="I41">
            <v>15200</v>
          </cell>
          <cell r="J41">
            <v>6300</v>
          </cell>
          <cell r="K41">
            <v>11900</v>
          </cell>
          <cell r="L41">
            <v>10100</v>
          </cell>
          <cell r="M41">
            <v>6300</v>
          </cell>
          <cell r="N41">
            <v>9709</v>
          </cell>
          <cell r="O41" t="str">
            <v>AC</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298000</v>
          </cell>
          <cell r="AE41">
            <v>0</v>
          </cell>
          <cell r="AF41">
            <v>0</v>
          </cell>
          <cell r="AG41">
            <v>194000</v>
          </cell>
          <cell r="AH41">
            <v>0</v>
          </cell>
          <cell r="AI41">
            <v>17900</v>
          </cell>
          <cell r="AJ41">
            <v>0</v>
          </cell>
          <cell r="AK41">
            <v>15200</v>
          </cell>
          <cell r="AL41">
            <v>0</v>
          </cell>
          <cell r="AM41">
            <v>6300</v>
          </cell>
          <cell r="AN41">
            <v>0</v>
          </cell>
          <cell r="AO41">
            <v>11900</v>
          </cell>
          <cell r="AP41">
            <v>0</v>
          </cell>
          <cell r="AQ41">
            <v>10100</v>
          </cell>
          <cell r="AR41">
            <v>0</v>
          </cell>
          <cell r="AS41">
            <v>6300</v>
          </cell>
          <cell r="AT41">
            <v>0</v>
          </cell>
          <cell r="AU41">
            <v>0</v>
          </cell>
          <cell r="AV41">
            <v>0</v>
          </cell>
          <cell r="AW41">
            <v>0</v>
          </cell>
          <cell r="AX41">
            <v>0</v>
          </cell>
          <cell r="AY41">
            <v>0</v>
          </cell>
          <cell r="AZ41">
            <v>0</v>
          </cell>
          <cell r="BA41">
            <v>0</v>
          </cell>
          <cell r="BB41">
            <v>9709</v>
          </cell>
          <cell r="BC41" t="str">
            <v>AC</v>
          </cell>
        </row>
        <row r="42">
          <cell r="B42" t="str">
            <v>ACN-23-C3C0</v>
          </cell>
          <cell r="C42" t="str">
            <v>M3423-C3C0</v>
          </cell>
          <cell r="D42" t="str">
            <v>apricotNOTE SX
ﾓﾃﾞﾙ 5166M-21TX</v>
          </cell>
          <cell r="E42" t="str">
            <v>MMXﾃｸﾉﾛｼﾞPentium-166､ﾒﾓﾘ:16MB､HDD:2.1GB､
12.1ｲﾝﾁTFTｶﾗｰ(1024*768)､DSVD対応FAXﾓﾃﾞﾑ､Windows95</v>
          </cell>
          <cell r="F42">
            <v>698000</v>
          </cell>
          <cell r="G42">
            <v>453700</v>
          </cell>
          <cell r="H42">
            <v>41900</v>
          </cell>
          <cell r="I42">
            <v>35600</v>
          </cell>
          <cell r="J42">
            <v>14700</v>
          </cell>
          <cell r="K42">
            <v>27900</v>
          </cell>
          <cell r="L42">
            <v>23700</v>
          </cell>
          <cell r="M42">
            <v>14700</v>
          </cell>
          <cell r="N42">
            <v>9703</v>
          </cell>
          <cell r="O42" t="str">
            <v>MI</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698000</v>
          </cell>
          <cell r="AE42">
            <v>0</v>
          </cell>
          <cell r="AF42">
            <v>0</v>
          </cell>
          <cell r="AG42">
            <v>453700</v>
          </cell>
          <cell r="AH42">
            <v>0</v>
          </cell>
          <cell r="AI42">
            <v>41900</v>
          </cell>
          <cell r="AJ42">
            <v>0</v>
          </cell>
          <cell r="AK42">
            <v>35600</v>
          </cell>
          <cell r="AL42">
            <v>0</v>
          </cell>
          <cell r="AM42">
            <v>14700</v>
          </cell>
          <cell r="AN42">
            <v>0</v>
          </cell>
          <cell r="AO42">
            <v>27900</v>
          </cell>
          <cell r="AP42">
            <v>0</v>
          </cell>
          <cell r="AQ42">
            <v>23700</v>
          </cell>
          <cell r="AR42">
            <v>0</v>
          </cell>
          <cell r="AS42">
            <v>14700</v>
          </cell>
          <cell r="AT42">
            <v>0</v>
          </cell>
          <cell r="AU42">
            <v>0</v>
          </cell>
          <cell r="AV42">
            <v>0</v>
          </cell>
          <cell r="AW42">
            <v>0</v>
          </cell>
          <cell r="AX42">
            <v>0</v>
          </cell>
          <cell r="AY42">
            <v>0</v>
          </cell>
          <cell r="AZ42">
            <v>0</v>
          </cell>
          <cell r="BA42">
            <v>0</v>
          </cell>
          <cell r="BB42">
            <v>9703</v>
          </cell>
          <cell r="BC42" t="str">
            <v>MI</v>
          </cell>
        </row>
        <row r="43">
          <cell r="B43" t="str">
            <v>ACN-84-C1C0</v>
          </cell>
          <cell r="C43" t="str">
            <v>M3484-C1C0</v>
          </cell>
          <cell r="D43" t="str">
            <v>apricotNOTE FX
ﾓﾃﾞﾙ 5150-21X</v>
          </cell>
          <cell r="E43" t="str">
            <v>Pentium-150､ﾒﾓﾘ:16MB､HDD:2.1GB､12.1ｲﾝﾁTFTｶﾗｰ(800*600)､
Windows95</v>
          </cell>
          <cell r="F43">
            <v>548000</v>
          </cell>
          <cell r="G43">
            <v>308000</v>
          </cell>
          <cell r="H43">
            <v>32900</v>
          </cell>
          <cell r="I43">
            <v>28000</v>
          </cell>
          <cell r="J43">
            <v>11500</v>
          </cell>
          <cell r="K43">
            <v>21900</v>
          </cell>
          <cell r="L43">
            <v>18600</v>
          </cell>
          <cell r="M43">
            <v>11500</v>
          </cell>
          <cell r="N43">
            <v>9611</v>
          </cell>
          <cell r="O43" t="str">
            <v>AC</v>
          </cell>
          <cell r="P43" t="str">
            <v>9707販売終了</v>
          </cell>
          <cell r="Q43">
            <v>0</v>
          </cell>
          <cell r="R43">
            <v>0</v>
          </cell>
          <cell r="S43">
            <v>0</v>
          </cell>
          <cell r="T43">
            <v>0</v>
          </cell>
          <cell r="U43">
            <v>0</v>
          </cell>
          <cell r="V43">
            <v>0</v>
          </cell>
          <cell r="W43">
            <v>0</v>
          </cell>
          <cell r="X43">
            <v>0</v>
          </cell>
          <cell r="Y43">
            <v>0</v>
          </cell>
          <cell r="Z43">
            <v>0</v>
          </cell>
          <cell r="AA43">
            <v>0</v>
          </cell>
          <cell r="AB43">
            <v>0</v>
          </cell>
          <cell r="AC43">
            <v>0</v>
          </cell>
          <cell r="AD43">
            <v>548000</v>
          </cell>
          <cell r="AE43">
            <v>0</v>
          </cell>
          <cell r="AF43">
            <v>0</v>
          </cell>
          <cell r="AG43">
            <v>308000</v>
          </cell>
          <cell r="AH43">
            <v>0</v>
          </cell>
          <cell r="AI43">
            <v>32900</v>
          </cell>
          <cell r="AJ43">
            <v>0</v>
          </cell>
          <cell r="AK43">
            <v>28000</v>
          </cell>
          <cell r="AL43">
            <v>0</v>
          </cell>
          <cell r="AM43">
            <v>11500</v>
          </cell>
          <cell r="AN43">
            <v>0</v>
          </cell>
          <cell r="AO43">
            <v>21900</v>
          </cell>
          <cell r="AP43">
            <v>0</v>
          </cell>
          <cell r="AQ43">
            <v>18600</v>
          </cell>
          <cell r="AR43">
            <v>0</v>
          </cell>
          <cell r="AS43">
            <v>11500</v>
          </cell>
          <cell r="AT43">
            <v>0</v>
          </cell>
          <cell r="AU43">
            <v>0</v>
          </cell>
          <cell r="AV43">
            <v>0</v>
          </cell>
          <cell r="AW43">
            <v>0</v>
          </cell>
          <cell r="AX43">
            <v>0</v>
          </cell>
          <cell r="AY43">
            <v>0</v>
          </cell>
          <cell r="AZ43">
            <v>0</v>
          </cell>
          <cell r="BA43">
            <v>0</v>
          </cell>
          <cell r="BB43">
            <v>9611</v>
          </cell>
          <cell r="BC43" t="str">
            <v>AC</v>
          </cell>
          <cell r="BD43" t="str">
            <v>9707販売終了</v>
          </cell>
        </row>
        <row r="44">
          <cell r="B44" t="str">
            <v>ACN-84-C1W0</v>
          </cell>
          <cell r="C44" t="str">
            <v>M3484-C1W0</v>
          </cell>
          <cell r="D44" t="str">
            <v>apricotNOTE FX
ﾓﾃﾞﾙ 5150-21W</v>
          </cell>
          <cell r="E44" t="str">
            <v>Pentium-150､ﾒﾓﾘ:16MB､HDD:2.1GB､12.1ｲﾝﾁTFTｶﾗｰ(800*600)､
Windows3.1</v>
          </cell>
          <cell r="F44">
            <v>548000</v>
          </cell>
          <cell r="G44">
            <v>312000</v>
          </cell>
          <cell r="H44">
            <v>32900</v>
          </cell>
          <cell r="I44">
            <v>28000</v>
          </cell>
          <cell r="J44">
            <v>11500</v>
          </cell>
          <cell r="K44">
            <v>21900</v>
          </cell>
          <cell r="L44">
            <v>18600</v>
          </cell>
          <cell r="M44">
            <v>11500</v>
          </cell>
          <cell r="N44">
            <v>9611</v>
          </cell>
          <cell r="O44" t="str">
            <v>AC</v>
          </cell>
          <cell r="P44" t="str">
            <v>在庫終了次第、
販売終了</v>
          </cell>
          <cell r="Q44">
            <v>0</v>
          </cell>
          <cell r="R44">
            <v>0</v>
          </cell>
          <cell r="S44">
            <v>0</v>
          </cell>
          <cell r="T44">
            <v>0</v>
          </cell>
          <cell r="U44">
            <v>0</v>
          </cell>
          <cell r="V44">
            <v>0</v>
          </cell>
          <cell r="W44">
            <v>0</v>
          </cell>
          <cell r="X44">
            <v>0</v>
          </cell>
          <cell r="Y44">
            <v>0</v>
          </cell>
          <cell r="Z44">
            <v>0</v>
          </cell>
          <cell r="AA44">
            <v>0</v>
          </cell>
          <cell r="AB44">
            <v>0</v>
          </cell>
          <cell r="AC44">
            <v>0</v>
          </cell>
          <cell r="AD44">
            <v>548000</v>
          </cell>
          <cell r="AE44">
            <v>0</v>
          </cell>
          <cell r="AF44">
            <v>0</v>
          </cell>
          <cell r="AG44">
            <v>312000</v>
          </cell>
          <cell r="AH44">
            <v>0</v>
          </cell>
          <cell r="AI44">
            <v>32900</v>
          </cell>
          <cell r="AJ44">
            <v>0</v>
          </cell>
          <cell r="AK44">
            <v>28000</v>
          </cell>
          <cell r="AL44">
            <v>0</v>
          </cell>
          <cell r="AM44">
            <v>11500</v>
          </cell>
          <cell r="AN44">
            <v>0</v>
          </cell>
          <cell r="AO44">
            <v>21900</v>
          </cell>
          <cell r="AP44">
            <v>0</v>
          </cell>
          <cell r="AQ44">
            <v>18600</v>
          </cell>
          <cell r="AR44">
            <v>0</v>
          </cell>
          <cell r="AS44">
            <v>11500</v>
          </cell>
          <cell r="AT44">
            <v>0</v>
          </cell>
          <cell r="AU44">
            <v>0</v>
          </cell>
          <cell r="AV44">
            <v>0</v>
          </cell>
          <cell r="AW44">
            <v>0</v>
          </cell>
          <cell r="AX44">
            <v>0</v>
          </cell>
          <cell r="AY44">
            <v>0</v>
          </cell>
          <cell r="AZ44">
            <v>0</v>
          </cell>
          <cell r="BA44">
            <v>0</v>
          </cell>
          <cell r="BB44">
            <v>9611</v>
          </cell>
          <cell r="BC44" t="str">
            <v>AC</v>
          </cell>
          <cell r="BD44" t="str">
            <v>在庫終了次第、
販売終了</v>
          </cell>
        </row>
        <row r="45">
          <cell r="B45" t="str">
            <v>ACN-64-D3C0</v>
          </cell>
          <cell r="C45" t="str">
            <v>M3464-D3C0</v>
          </cell>
          <cell r="D45" t="str">
            <v>apricotNOTE GX
ﾓﾃﾞﾙ 5133-14DX</v>
          </cell>
          <cell r="E45" t="str">
            <v>Pentium-133､ﾒﾓﾘ:16MB､HDD:1.44GB､11.3ｲﾝﾁDSTNｶﾗｰ(800*600)､
Windows95</v>
          </cell>
          <cell r="F45">
            <v>318000</v>
          </cell>
          <cell r="G45">
            <v>190000</v>
          </cell>
          <cell r="H45">
            <v>19100</v>
          </cell>
          <cell r="I45">
            <v>16200</v>
          </cell>
          <cell r="J45">
            <v>6700</v>
          </cell>
          <cell r="K45">
            <v>12700</v>
          </cell>
          <cell r="L45">
            <v>10800</v>
          </cell>
          <cell r="M45">
            <v>6700</v>
          </cell>
          <cell r="N45">
            <v>9703</v>
          </cell>
          <cell r="O45" t="str">
            <v>AC</v>
          </cell>
          <cell r="P45" t="str">
            <v>在庫終了次第、
販売終了</v>
          </cell>
          <cell r="Q45">
            <v>0</v>
          </cell>
          <cell r="R45">
            <v>0</v>
          </cell>
          <cell r="S45">
            <v>0</v>
          </cell>
          <cell r="T45">
            <v>0</v>
          </cell>
          <cell r="U45">
            <v>0</v>
          </cell>
          <cell r="V45">
            <v>0</v>
          </cell>
          <cell r="W45">
            <v>0</v>
          </cell>
          <cell r="X45">
            <v>0</v>
          </cell>
          <cell r="Y45">
            <v>0</v>
          </cell>
          <cell r="Z45">
            <v>0</v>
          </cell>
          <cell r="AA45">
            <v>0</v>
          </cell>
          <cell r="AB45">
            <v>0</v>
          </cell>
          <cell r="AC45">
            <v>0</v>
          </cell>
          <cell r="AD45">
            <v>318000</v>
          </cell>
          <cell r="AE45">
            <v>0</v>
          </cell>
          <cell r="AF45">
            <v>0</v>
          </cell>
          <cell r="AG45">
            <v>190000</v>
          </cell>
          <cell r="AH45">
            <v>0</v>
          </cell>
          <cell r="AI45">
            <v>19100</v>
          </cell>
          <cell r="AJ45">
            <v>0</v>
          </cell>
          <cell r="AK45">
            <v>16200</v>
          </cell>
          <cell r="AL45">
            <v>0</v>
          </cell>
          <cell r="AM45">
            <v>6700</v>
          </cell>
          <cell r="AN45">
            <v>0</v>
          </cell>
          <cell r="AO45">
            <v>12700</v>
          </cell>
          <cell r="AP45">
            <v>0</v>
          </cell>
          <cell r="AQ45">
            <v>10800</v>
          </cell>
          <cell r="AR45">
            <v>0</v>
          </cell>
          <cell r="AS45">
            <v>6700</v>
          </cell>
          <cell r="AT45">
            <v>0</v>
          </cell>
          <cell r="AU45">
            <v>0</v>
          </cell>
          <cell r="AV45">
            <v>0</v>
          </cell>
          <cell r="AW45">
            <v>0</v>
          </cell>
          <cell r="AX45">
            <v>0</v>
          </cell>
          <cell r="AY45">
            <v>0</v>
          </cell>
          <cell r="AZ45">
            <v>0</v>
          </cell>
          <cell r="BA45">
            <v>0</v>
          </cell>
          <cell r="BB45">
            <v>9703</v>
          </cell>
          <cell r="BC45" t="str">
            <v>AC</v>
          </cell>
          <cell r="BD45" t="str">
            <v>在庫終了次第、
販売終了</v>
          </cell>
        </row>
        <row r="46">
          <cell r="B46" t="str">
            <v>ACN-64-D3W0</v>
          </cell>
          <cell r="C46" t="str">
            <v>M3464-D3W0</v>
          </cell>
          <cell r="D46" t="str">
            <v>apricotNOTE GX
ﾓﾃﾞﾙ 5133-14DW</v>
          </cell>
          <cell r="E46" t="str">
            <v>Pentium-133､ﾒﾓﾘ:16MB､HDD:1.44GB､11.3ｲﾝﾁDSTNｶﾗｰ(800*600)､
Windows3.1</v>
          </cell>
          <cell r="F46">
            <v>318000</v>
          </cell>
          <cell r="G46">
            <v>194000</v>
          </cell>
          <cell r="H46">
            <v>19100</v>
          </cell>
          <cell r="I46">
            <v>16200</v>
          </cell>
          <cell r="J46">
            <v>6700</v>
          </cell>
          <cell r="K46">
            <v>12700</v>
          </cell>
          <cell r="L46">
            <v>10800</v>
          </cell>
          <cell r="M46">
            <v>6700</v>
          </cell>
          <cell r="N46">
            <v>9703</v>
          </cell>
          <cell r="O46" t="str">
            <v>AC</v>
          </cell>
          <cell r="P46" t="str">
            <v>9707販売終了</v>
          </cell>
          <cell r="Q46">
            <v>0</v>
          </cell>
          <cell r="R46">
            <v>0</v>
          </cell>
          <cell r="S46">
            <v>0</v>
          </cell>
          <cell r="T46">
            <v>0</v>
          </cell>
          <cell r="U46">
            <v>0</v>
          </cell>
          <cell r="V46">
            <v>0</v>
          </cell>
          <cell r="W46">
            <v>0</v>
          </cell>
          <cell r="X46">
            <v>0</v>
          </cell>
          <cell r="Y46">
            <v>0</v>
          </cell>
          <cell r="Z46">
            <v>0</v>
          </cell>
          <cell r="AA46">
            <v>0</v>
          </cell>
          <cell r="AB46">
            <v>0</v>
          </cell>
          <cell r="AC46">
            <v>0</v>
          </cell>
          <cell r="AD46">
            <v>318000</v>
          </cell>
          <cell r="AE46">
            <v>0</v>
          </cell>
          <cell r="AF46">
            <v>0</v>
          </cell>
          <cell r="AG46">
            <v>194000</v>
          </cell>
          <cell r="AH46">
            <v>0</v>
          </cell>
          <cell r="AI46">
            <v>19100</v>
          </cell>
          <cell r="AJ46">
            <v>0</v>
          </cell>
          <cell r="AK46">
            <v>16200</v>
          </cell>
          <cell r="AL46">
            <v>0</v>
          </cell>
          <cell r="AM46">
            <v>6700</v>
          </cell>
          <cell r="AN46">
            <v>0</v>
          </cell>
          <cell r="AO46">
            <v>12700</v>
          </cell>
          <cell r="AP46">
            <v>0</v>
          </cell>
          <cell r="AQ46">
            <v>10800</v>
          </cell>
          <cell r="AR46">
            <v>0</v>
          </cell>
          <cell r="AS46">
            <v>6700</v>
          </cell>
          <cell r="AT46">
            <v>0</v>
          </cell>
          <cell r="AU46">
            <v>0</v>
          </cell>
          <cell r="AV46">
            <v>0</v>
          </cell>
          <cell r="AW46">
            <v>0</v>
          </cell>
          <cell r="AX46">
            <v>0</v>
          </cell>
          <cell r="AY46">
            <v>0</v>
          </cell>
          <cell r="AZ46">
            <v>0</v>
          </cell>
          <cell r="BA46">
            <v>0</v>
          </cell>
          <cell r="BB46">
            <v>9703</v>
          </cell>
          <cell r="BC46" t="str">
            <v>AC</v>
          </cell>
          <cell r="BD46" t="str">
            <v>9707販売終了</v>
          </cell>
        </row>
        <row r="47">
          <cell r="B47" t="str">
            <v>ACN-64-D2C0</v>
          </cell>
          <cell r="C47" t="str">
            <v>M3464-D2C0</v>
          </cell>
          <cell r="D47" t="str">
            <v>apricotNOTE GX
ﾓﾃﾞﾙ 5133-14X</v>
          </cell>
          <cell r="E47" t="str">
            <v>Pentium-133､ﾒﾓﾘ:16MB､HDD:1.44GB､11.3ｲﾝﾁTFTｶﾗｰ(800*600)､
Windows95</v>
          </cell>
          <cell r="F47">
            <v>378000</v>
          </cell>
          <cell r="G47">
            <v>231000</v>
          </cell>
          <cell r="H47">
            <v>22700</v>
          </cell>
          <cell r="I47">
            <v>19300</v>
          </cell>
          <cell r="J47">
            <v>7900</v>
          </cell>
          <cell r="K47">
            <v>15100</v>
          </cell>
          <cell r="L47">
            <v>12800</v>
          </cell>
          <cell r="M47">
            <v>7900</v>
          </cell>
          <cell r="N47">
            <v>9611</v>
          </cell>
          <cell r="O47" t="str">
            <v>AC</v>
          </cell>
          <cell r="P47" t="str">
            <v>9707販売終了</v>
          </cell>
          <cell r="Q47">
            <v>0</v>
          </cell>
          <cell r="R47">
            <v>0</v>
          </cell>
          <cell r="S47">
            <v>0</v>
          </cell>
          <cell r="T47">
            <v>0</v>
          </cell>
          <cell r="U47">
            <v>0</v>
          </cell>
          <cell r="V47">
            <v>0</v>
          </cell>
          <cell r="W47">
            <v>0</v>
          </cell>
          <cell r="X47">
            <v>0</v>
          </cell>
          <cell r="Y47">
            <v>0</v>
          </cell>
          <cell r="Z47">
            <v>0</v>
          </cell>
          <cell r="AA47">
            <v>0</v>
          </cell>
          <cell r="AB47">
            <v>0</v>
          </cell>
          <cell r="AC47">
            <v>0</v>
          </cell>
          <cell r="AD47">
            <v>378000</v>
          </cell>
          <cell r="AE47">
            <v>0</v>
          </cell>
          <cell r="AF47">
            <v>0</v>
          </cell>
          <cell r="AG47">
            <v>231000</v>
          </cell>
          <cell r="AH47">
            <v>0</v>
          </cell>
          <cell r="AI47">
            <v>22700</v>
          </cell>
          <cell r="AJ47">
            <v>0</v>
          </cell>
          <cell r="AK47">
            <v>19300</v>
          </cell>
          <cell r="AL47">
            <v>0</v>
          </cell>
          <cell r="AM47">
            <v>7900</v>
          </cell>
          <cell r="AN47">
            <v>0</v>
          </cell>
          <cell r="AO47">
            <v>15100</v>
          </cell>
          <cell r="AP47">
            <v>0</v>
          </cell>
          <cell r="AQ47">
            <v>12800</v>
          </cell>
          <cell r="AR47">
            <v>0</v>
          </cell>
          <cell r="AS47">
            <v>7900</v>
          </cell>
          <cell r="AT47">
            <v>0</v>
          </cell>
          <cell r="AU47">
            <v>0</v>
          </cell>
          <cell r="AV47">
            <v>0</v>
          </cell>
          <cell r="AW47">
            <v>0</v>
          </cell>
          <cell r="AX47">
            <v>0</v>
          </cell>
          <cell r="AY47">
            <v>0</v>
          </cell>
          <cell r="AZ47">
            <v>0</v>
          </cell>
          <cell r="BA47">
            <v>0</v>
          </cell>
          <cell r="BB47">
            <v>9611</v>
          </cell>
          <cell r="BC47" t="str">
            <v>AC</v>
          </cell>
          <cell r="BD47" t="str">
            <v>9707販売終了</v>
          </cell>
        </row>
        <row r="48">
          <cell r="B48" t="str">
            <v>ACN-64-D2W0</v>
          </cell>
          <cell r="C48" t="str">
            <v>M3464-D2W0</v>
          </cell>
          <cell r="D48" t="str">
            <v>apricotNOTE GX
ﾓﾃﾞﾙ 5133-14W</v>
          </cell>
          <cell r="E48" t="str">
            <v>Pentium-133､ﾒﾓﾘ:16MB､HDD:1.44GB､11.3ｲﾝﾁTFTｶﾗｰ(800*600)､
Windows3.1</v>
          </cell>
          <cell r="F48">
            <v>378000</v>
          </cell>
          <cell r="G48">
            <v>235000</v>
          </cell>
          <cell r="H48">
            <v>22700</v>
          </cell>
          <cell r="I48">
            <v>19300</v>
          </cell>
          <cell r="J48">
            <v>7900</v>
          </cell>
          <cell r="K48">
            <v>15100</v>
          </cell>
          <cell r="L48">
            <v>12800</v>
          </cell>
          <cell r="M48">
            <v>7900</v>
          </cell>
          <cell r="N48">
            <v>9611</v>
          </cell>
          <cell r="O48" t="str">
            <v>AC</v>
          </cell>
          <cell r="P48" t="str">
            <v>9707販売終了</v>
          </cell>
          <cell r="Q48">
            <v>0</v>
          </cell>
          <cell r="R48">
            <v>0</v>
          </cell>
          <cell r="S48">
            <v>0</v>
          </cell>
          <cell r="T48">
            <v>0</v>
          </cell>
          <cell r="U48">
            <v>0</v>
          </cell>
          <cell r="V48">
            <v>0</v>
          </cell>
          <cell r="W48">
            <v>0</v>
          </cell>
          <cell r="X48">
            <v>0</v>
          </cell>
          <cell r="Y48">
            <v>0</v>
          </cell>
          <cell r="Z48">
            <v>0</v>
          </cell>
          <cell r="AA48">
            <v>0</v>
          </cell>
          <cell r="AB48">
            <v>0</v>
          </cell>
          <cell r="AC48">
            <v>0</v>
          </cell>
          <cell r="AD48">
            <v>378000</v>
          </cell>
          <cell r="AE48">
            <v>0</v>
          </cell>
          <cell r="AF48">
            <v>0</v>
          </cell>
          <cell r="AG48">
            <v>235000</v>
          </cell>
          <cell r="AH48">
            <v>0</v>
          </cell>
          <cell r="AI48">
            <v>22700</v>
          </cell>
          <cell r="AJ48">
            <v>0</v>
          </cell>
          <cell r="AK48">
            <v>19300</v>
          </cell>
          <cell r="AL48">
            <v>0</v>
          </cell>
          <cell r="AM48">
            <v>7900</v>
          </cell>
          <cell r="AN48">
            <v>0</v>
          </cell>
          <cell r="AO48">
            <v>15100</v>
          </cell>
          <cell r="AP48">
            <v>0</v>
          </cell>
          <cell r="AQ48">
            <v>12800</v>
          </cell>
          <cell r="AR48">
            <v>0</v>
          </cell>
          <cell r="AS48">
            <v>7900</v>
          </cell>
          <cell r="AT48">
            <v>0</v>
          </cell>
          <cell r="AU48">
            <v>0</v>
          </cell>
          <cell r="AV48">
            <v>0</v>
          </cell>
          <cell r="AW48">
            <v>0</v>
          </cell>
          <cell r="AX48">
            <v>0</v>
          </cell>
          <cell r="AY48">
            <v>0</v>
          </cell>
          <cell r="AZ48">
            <v>0</v>
          </cell>
          <cell r="BA48">
            <v>0</v>
          </cell>
          <cell r="BB48">
            <v>9611</v>
          </cell>
          <cell r="BC48" t="str">
            <v>AC</v>
          </cell>
          <cell r="BD48" t="str">
            <v>9707販売終了</v>
          </cell>
        </row>
        <row r="49">
          <cell r="B49" t="str">
            <v>ACN-64-D1C0</v>
          </cell>
          <cell r="C49" t="str">
            <v>M3464-D1C0</v>
          </cell>
          <cell r="D49" t="str">
            <v>apricotNOTE GX
ﾓﾃﾞﾙ 5120-14X</v>
          </cell>
          <cell r="E49" t="str">
            <v>Pentium-120､ﾒﾓﾘ:16MB､HDD:1.08GB､11.3ｲﾝﾁDSTNｶﾗｰ(800*600)､
Windows95</v>
          </cell>
          <cell r="F49">
            <v>328000</v>
          </cell>
          <cell r="G49">
            <v>190000</v>
          </cell>
          <cell r="H49">
            <v>19700</v>
          </cell>
          <cell r="I49">
            <v>16700</v>
          </cell>
          <cell r="J49">
            <v>6900</v>
          </cell>
          <cell r="K49">
            <v>13100</v>
          </cell>
          <cell r="L49">
            <v>11100</v>
          </cell>
          <cell r="M49">
            <v>6900</v>
          </cell>
          <cell r="N49">
            <v>9611</v>
          </cell>
          <cell r="O49" t="str">
            <v>AC</v>
          </cell>
          <cell r="P49" t="str">
            <v>9703販売終了</v>
          </cell>
          <cell r="Q49">
            <v>0</v>
          </cell>
          <cell r="R49">
            <v>0</v>
          </cell>
          <cell r="S49">
            <v>0</v>
          </cell>
          <cell r="T49">
            <v>0</v>
          </cell>
          <cell r="U49">
            <v>0</v>
          </cell>
          <cell r="V49">
            <v>0</v>
          </cell>
          <cell r="W49">
            <v>0</v>
          </cell>
          <cell r="X49">
            <v>0</v>
          </cell>
          <cell r="Y49">
            <v>0</v>
          </cell>
          <cell r="Z49">
            <v>0</v>
          </cell>
          <cell r="AA49">
            <v>0</v>
          </cell>
          <cell r="AB49">
            <v>0</v>
          </cell>
          <cell r="AC49">
            <v>0</v>
          </cell>
          <cell r="AD49">
            <v>328000</v>
          </cell>
          <cell r="AE49">
            <v>0</v>
          </cell>
          <cell r="AF49">
            <v>0</v>
          </cell>
          <cell r="AG49">
            <v>190000</v>
          </cell>
          <cell r="AH49">
            <v>0</v>
          </cell>
          <cell r="AI49">
            <v>19700</v>
          </cell>
          <cell r="AJ49">
            <v>0</v>
          </cell>
          <cell r="AK49">
            <v>16700</v>
          </cell>
          <cell r="AL49">
            <v>0</v>
          </cell>
          <cell r="AM49">
            <v>6900</v>
          </cell>
          <cell r="AN49">
            <v>0</v>
          </cell>
          <cell r="AO49">
            <v>13100</v>
          </cell>
          <cell r="AP49">
            <v>0</v>
          </cell>
          <cell r="AQ49">
            <v>11100</v>
          </cell>
          <cell r="AR49">
            <v>0</v>
          </cell>
          <cell r="AS49">
            <v>6900</v>
          </cell>
          <cell r="AT49">
            <v>0</v>
          </cell>
          <cell r="AU49">
            <v>0</v>
          </cell>
          <cell r="AV49">
            <v>0</v>
          </cell>
          <cell r="AW49">
            <v>0</v>
          </cell>
          <cell r="AX49">
            <v>0</v>
          </cell>
          <cell r="AY49">
            <v>0</v>
          </cell>
          <cell r="AZ49">
            <v>0</v>
          </cell>
          <cell r="BA49">
            <v>0</v>
          </cell>
          <cell r="BB49">
            <v>9611</v>
          </cell>
          <cell r="BC49" t="str">
            <v>AC</v>
          </cell>
          <cell r="BD49" t="str">
            <v>9703販売終了</v>
          </cell>
        </row>
        <row r="50">
          <cell r="B50" t="str">
            <v>ACN-64-D1W0</v>
          </cell>
          <cell r="C50" t="str">
            <v>M3464-D1W0</v>
          </cell>
          <cell r="D50" t="str">
            <v>apricotNOTE GX
ﾓﾃﾞﾙ 5120-14W</v>
          </cell>
          <cell r="E50" t="str">
            <v>Pentium-120､ﾒﾓﾘ:16MB､HDD:1.08GB､11.3ｲﾝﾁDSTNｶﾗｰ(800*600)､
Windows3.1</v>
          </cell>
          <cell r="F50">
            <v>328000</v>
          </cell>
          <cell r="G50">
            <v>190000</v>
          </cell>
          <cell r="H50">
            <v>19700</v>
          </cell>
          <cell r="I50">
            <v>16700</v>
          </cell>
          <cell r="J50">
            <v>6900</v>
          </cell>
          <cell r="K50">
            <v>13100</v>
          </cell>
          <cell r="L50">
            <v>11100</v>
          </cell>
          <cell r="M50">
            <v>6900</v>
          </cell>
          <cell r="N50">
            <v>9611</v>
          </cell>
          <cell r="O50" t="str">
            <v>AC</v>
          </cell>
          <cell r="P50" t="str">
            <v>9703販売終了</v>
          </cell>
          <cell r="Q50">
            <v>0</v>
          </cell>
          <cell r="R50">
            <v>0</v>
          </cell>
          <cell r="S50">
            <v>0</v>
          </cell>
          <cell r="T50">
            <v>0</v>
          </cell>
          <cell r="U50">
            <v>0</v>
          </cell>
          <cell r="V50">
            <v>0</v>
          </cell>
          <cell r="W50">
            <v>0</v>
          </cell>
          <cell r="X50">
            <v>0</v>
          </cell>
          <cell r="Y50">
            <v>0</v>
          </cell>
          <cell r="Z50">
            <v>0</v>
          </cell>
          <cell r="AA50">
            <v>0</v>
          </cell>
          <cell r="AB50">
            <v>0</v>
          </cell>
          <cell r="AC50">
            <v>0</v>
          </cell>
          <cell r="AD50">
            <v>328000</v>
          </cell>
          <cell r="AE50">
            <v>0</v>
          </cell>
          <cell r="AF50">
            <v>0</v>
          </cell>
          <cell r="AG50">
            <v>190000</v>
          </cell>
          <cell r="AH50">
            <v>0</v>
          </cell>
          <cell r="AI50">
            <v>19700</v>
          </cell>
          <cell r="AJ50">
            <v>0</v>
          </cell>
          <cell r="AK50">
            <v>16700</v>
          </cell>
          <cell r="AL50">
            <v>0</v>
          </cell>
          <cell r="AM50">
            <v>6900</v>
          </cell>
          <cell r="AN50">
            <v>0</v>
          </cell>
          <cell r="AO50">
            <v>13100</v>
          </cell>
          <cell r="AP50">
            <v>0</v>
          </cell>
          <cell r="AQ50">
            <v>11100</v>
          </cell>
          <cell r="AR50">
            <v>0</v>
          </cell>
          <cell r="AS50">
            <v>6900</v>
          </cell>
          <cell r="AT50">
            <v>0</v>
          </cell>
          <cell r="AU50">
            <v>0</v>
          </cell>
          <cell r="AV50">
            <v>0</v>
          </cell>
          <cell r="AW50">
            <v>0</v>
          </cell>
          <cell r="AX50">
            <v>0</v>
          </cell>
          <cell r="AY50">
            <v>0</v>
          </cell>
          <cell r="AZ50">
            <v>0</v>
          </cell>
          <cell r="BA50">
            <v>0</v>
          </cell>
          <cell r="BB50">
            <v>9611</v>
          </cell>
          <cell r="BC50" t="str">
            <v>AC</v>
          </cell>
          <cell r="BD50" t="str">
            <v>9703販売終了</v>
          </cell>
        </row>
        <row r="51">
          <cell r="B51" t="str">
            <v>増設メモリ</v>
          </cell>
        </row>
        <row r="52">
          <cell r="B52" t="str">
            <v>AC-32MB-K7</v>
          </cell>
          <cell r="C52" t="str">
            <v>B4049-5</v>
          </cell>
          <cell r="D52" t="str">
            <v>32MB増設ﾒﾓﾘｷｯﾄ</v>
          </cell>
          <cell r="E52" t="str">
            <v>FT1200､LS550(M3557-Bﾓﾃﾞﾙ)用｡32MB(DIMM)×1個｡</v>
          </cell>
          <cell r="F52">
            <v>160000</v>
          </cell>
          <cell r="G52">
            <v>80000</v>
          </cell>
          <cell r="H52">
            <v>9600</v>
          </cell>
          <cell r="I52">
            <v>8200</v>
          </cell>
          <cell r="J52">
            <v>3400</v>
          </cell>
          <cell r="K52">
            <v>6400</v>
          </cell>
          <cell r="L52">
            <v>5400</v>
          </cell>
          <cell r="M52">
            <v>3400</v>
          </cell>
          <cell r="N52">
            <v>9612</v>
          </cell>
          <cell r="O52" t="str">
            <v>AC</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160000</v>
          </cell>
          <cell r="AE52">
            <v>0</v>
          </cell>
          <cell r="AF52">
            <v>0</v>
          </cell>
          <cell r="AG52">
            <v>80000</v>
          </cell>
          <cell r="AH52">
            <v>0</v>
          </cell>
          <cell r="AI52">
            <v>9600</v>
          </cell>
          <cell r="AJ52">
            <v>0</v>
          </cell>
          <cell r="AK52">
            <v>8200</v>
          </cell>
          <cell r="AL52">
            <v>0</v>
          </cell>
          <cell r="AM52">
            <v>3400</v>
          </cell>
          <cell r="AN52">
            <v>0</v>
          </cell>
          <cell r="AO52">
            <v>6400</v>
          </cell>
          <cell r="AP52">
            <v>0</v>
          </cell>
          <cell r="AQ52">
            <v>5400</v>
          </cell>
          <cell r="AR52">
            <v>0</v>
          </cell>
          <cell r="AS52">
            <v>3400</v>
          </cell>
          <cell r="AT52">
            <v>0</v>
          </cell>
          <cell r="AU52">
            <v>0</v>
          </cell>
          <cell r="AV52">
            <v>0</v>
          </cell>
          <cell r="AW52">
            <v>0</v>
          </cell>
          <cell r="AX52">
            <v>0</v>
          </cell>
          <cell r="AY52">
            <v>0</v>
          </cell>
          <cell r="AZ52">
            <v>0</v>
          </cell>
          <cell r="BA52">
            <v>0</v>
          </cell>
          <cell r="BB52">
            <v>9612</v>
          </cell>
          <cell r="BC52" t="str">
            <v>AC</v>
          </cell>
        </row>
        <row r="53">
          <cell r="B53" t="str">
            <v>AC-64MB-K7</v>
          </cell>
          <cell r="C53" t="str">
            <v>B4049-6</v>
          </cell>
          <cell r="D53" t="str">
            <v>64MB増設ﾒﾓﾘｷｯﾄ</v>
          </cell>
          <cell r="E53" t="str">
            <v>FT1200､LS550(M3557-Bﾓﾃﾞﾙ)用｡64MB(DIMM)×1個｡</v>
          </cell>
          <cell r="F53">
            <v>320000</v>
          </cell>
          <cell r="G53">
            <v>160000</v>
          </cell>
          <cell r="H53">
            <v>19200</v>
          </cell>
          <cell r="I53">
            <v>16300</v>
          </cell>
          <cell r="J53">
            <v>6700</v>
          </cell>
          <cell r="K53">
            <v>12800</v>
          </cell>
          <cell r="L53">
            <v>10900</v>
          </cell>
          <cell r="M53">
            <v>6700</v>
          </cell>
          <cell r="N53">
            <v>9612</v>
          </cell>
          <cell r="O53" t="str">
            <v>AC</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320000</v>
          </cell>
          <cell r="AE53">
            <v>0</v>
          </cell>
          <cell r="AF53">
            <v>0</v>
          </cell>
          <cell r="AG53">
            <v>160000</v>
          </cell>
          <cell r="AH53">
            <v>0</v>
          </cell>
          <cell r="AI53">
            <v>19200</v>
          </cell>
          <cell r="AJ53">
            <v>0</v>
          </cell>
          <cell r="AK53">
            <v>16300</v>
          </cell>
          <cell r="AL53">
            <v>0</v>
          </cell>
          <cell r="AM53">
            <v>6700</v>
          </cell>
          <cell r="AN53">
            <v>0</v>
          </cell>
          <cell r="AO53">
            <v>12800</v>
          </cell>
          <cell r="AP53">
            <v>0</v>
          </cell>
          <cell r="AQ53">
            <v>10900</v>
          </cell>
          <cell r="AR53">
            <v>0</v>
          </cell>
          <cell r="AS53">
            <v>6700</v>
          </cell>
          <cell r="AT53">
            <v>0</v>
          </cell>
          <cell r="AU53">
            <v>0</v>
          </cell>
          <cell r="AV53">
            <v>0</v>
          </cell>
          <cell r="AW53">
            <v>0</v>
          </cell>
          <cell r="AX53">
            <v>0</v>
          </cell>
          <cell r="AY53">
            <v>0</v>
          </cell>
          <cell r="AZ53">
            <v>0</v>
          </cell>
          <cell r="BA53">
            <v>0</v>
          </cell>
          <cell r="BB53">
            <v>9612</v>
          </cell>
          <cell r="BC53" t="str">
            <v>AC</v>
          </cell>
        </row>
        <row r="54">
          <cell r="B54" t="str">
            <v>AC-32MB-K6</v>
          </cell>
          <cell r="C54" t="str">
            <v>B4049-2</v>
          </cell>
          <cell r="D54" t="str">
            <v>32MB増設ﾒﾓﾘｷｯﾄ</v>
          </cell>
          <cell r="E54" t="str">
            <v>LS550(M3557-Aﾓﾃﾞﾙ)用｡32MB(DIMM)×1個｡</v>
          </cell>
          <cell r="F54">
            <v>240000</v>
          </cell>
          <cell r="G54">
            <v>104000</v>
          </cell>
          <cell r="H54">
            <v>14400</v>
          </cell>
          <cell r="I54">
            <v>12200</v>
          </cell>
          <cell r="J54">
            <v>5000</v>
          </cell>
          <cell r="K54">
            <v>9600</v>
          </cell>
          <cell r="L54">
            <v>8200</v>
          </cell>
          <cell r="M54">
            <v>5000</v>
          </cell>
          <cell r="N54">
            <v>9606</v>
          </cell>
          <cell r="O54" t="str">
            <v>AC</v>
          </cell>
          <cell r="P54" t="str">
            <v>9701販売終了</v>
          </cell>
          <cell r="Q54">
            <v>0</v>
          </cell>
          <cell r="R54">
            <v>0</v>
          </cell>
          <cell r="S54">
            <v>0</v>
          </cell>
          <cell r="T54">
            <v>0</v>
          </cell>
          <cell r="U54">
            <v>0</v>
          </cell>
          <cell r="V54">
            <v>0</v>
          </cell>
          <cell r="W54">
            <v>0</v>
          </cell>
          <cell r="X54">
            <v>0</v>
          </cell>
          <cell r="Y54">
            <v>0</v>
          </cell>
          <cell r="Z54">
            <v>0</v>
          </cell>
          <cell r="AA54">
            <v>0</v>
          </cell>
          <cell r="AB54">
            <v>0</v>
          </cell>
          <cell r="AC54">
            <v>0</v>
          </cell>
          <cell r="AD54">
            <v>240000</v>
          </cell>
          <cell r="AE54">
            <v>0</v>
          </cell>
          <cell r="AF54">
            <v>0</v>
          </cell>
          <cell r="AG54">
            <v>104000</v>
          </cell>
          <cell r="AH54">
            <v>0</v>
          </cell>
          <cell r="AI54">
            <v>14400</v>
          </cell>
          <cell r="AJ54">
            <v>0</v>
          </cell>
          <cell r="AK54">
            <v>12200</v>
          </cell>
          <cell r="AL54">
            <v>0</v>
          </cell>
          <cell r="AM54">
            <v>5000</v>
          </cell>
          <cell r="AN54">
            <v>0</v>
          </cell>
          <cell r="AO54">
            <v>9600</v>
          </cell>
          <cell r="AP54">
            <v>0</v>
          </cell>
          <cell r="AQ54">
            <v>8200</v>
          </cell>
          <cell r="AR54">
            <v>0</v>
          </cell>
          <cell r="AS54">
            <v>5000</v>
          </cell>
          <cell r="AT54">
            <v>0</v>
          </cell>
          <cell r="AU54">
            <v>0</v>
          </cell>
          <cell r="AV54">
            <v>0</v>
          </cell>
          <cell r="AW54">
            <v>0</v>
          </cell>
          <cell r="AX54">
            <v>0</v>
          </cell>
          <cell r="AY54">
            <v>0</v>
          </cell>
          <cell r="AZ54">
            <v>0</v>
          </cell>
          <cell r="BA54">
            <v>0</v>
          </cell>
          <cell r="BB54">
            <v>9606</v>
          </cell>
          <cell r="BC54" t="str">
            <v>AC</v>
          </cell>
          <cell r="BD54" t="str">
            <v>9701販売終了</v>
          </cell>
        </row>
        <row r="55">
          <cell r="B55" t="str">
            <v>AC-64MB-K6</v>
          </cell>
          <cell r="C55" t="str">
            <v>B4049-3</v>
          </cell>
          <cell r="D55" t="str">
            <v>64MB増設ﾒﾓﾘｷｯﾄ</v>
          </cell>
          <cell r="E55" t="str">
            <v>FT2400用｡64MB(DIMM)×1個｡</v>
          </cell>
          <cell r="F55">
            <v>320000</v>
          </cell>
          <cell r="G55">
            <v>160000</v>
          </cell>
          <cell r="H55">
            <v>20800</v>
          </cell>
          <cell r="I55">
            <v>17700</v>
          </cell>
          <cell r="J55">
            <v>7300</v>
          </cell>
          <cell r="K55">
            <v>12800</v>
          </cell>
          <cell r="L55">
            <v>10900</v>
          </cell>
          <cell r="M55">
            <v>7300</v>
          </cell>
          <cell r="N55">
            <v>9706</v>
          </cell>
          <cell r="O55" t="str">
            <v>AC</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320000</v>
          </cell>
          <cell r="AE55">
            <v>0</v>
          </cell>
          <cell r="AF55">
            <v>0</v>
          </cell>
          <cell r="AG55">
            <v>160000</v>
          </cell>
          <cell r="AH55">
            <v>0</v>
          </cell>
          <cell r="AI55">
            <v>20800</v>
          </cell>
          <cell r="AJ55">
            <v>0</v>
          </cell>
          <cell r="AK55">
            <v>17700</v>
          </cell>
          <cell r="AL55">
            <v>0</v>
          </cell>
          <cell r="AM55">
            <v>7300</v>
          </cell>
          <cell r="AN55">
            <v>0</v>
          </cell>
          <cell r="AO55">
            <v>12800</v>
          </cell>
          <cell r="AP55">
            <v>0</v>
          </cell>
          <cell r="AQ55">
            <v>10900</v>
          </cell>
          <cell r="AR55">
            <v>0</v>
          </cell>
          <cell r="AS55">
            <v>7300</v>
          </cell>
          <cell r="AT55">
            <v>0</v>
          </cell>
          <cell r="AU55">
            <v>0</v>
          </cell>
          <cell r="AV55">
            <v>0</v>
          </cell>
          <cell r="AW55">
            <v>0</v>
          </cell>
          <cell r="AX55">
            <v>0</v>
          </cell>
          <cell r="AY55">
            <v>0</v>
          </cell>
          <cell r="AZ55">
            <v>0</v>
          </cell>
          <cell r="BA55">
            <v>0</v>
          </cell>
          <cell r="BB55">
            <v>9706</v>
          </cell>
          <cell r="BC55" t="str">
            <v>AC</v>
          </cell>
        </row>
        <row r="56">
          <cell r="B56" t="str">
            <v>AC-8MB-K5A</v>
          </cell>
          <cell r="C56" t="str">
            <v>B4029-1A</v>
          </cell>
          <cell r="D56" t="str">
            <v>EDO増設ﾒﾓﾘｷｯﾄ 8MB</v>
          </cell>
          <cell r="E56" t="str">
            <v>LS660､LS550(M3551､M3553､M3554)用｡4MB(SIMM)×2個｡</v>
          </cell>
          <cell r="F56">
            <v>16000</v>
          </cell>
          <cell r="G56">
            <v>8000</v>
          </cell>
          <cell r="H56">
            <v>2400</v>
          </cell>
          <cell r="I56">
            <v>2000</v>
          </cell>
          <cell r="J56">
            <v>800</v>
          </cell>
          <cell r="K56">
            <v>1600</v>
          </cell>
          <cell r="L56">
            <v>1400</v>
          </cell>
          <cell r="M56">
            <v>800</v>
          </cell>
          <cell r="N56">
            <v>9609</v>
          </cell>
          <cell r="O56" t="str">
            <v>AC</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16000</v>
          </cell>
          <cell r="AE56">
            <v>0</v>
          </cell>
          <cell r="AF56">
            <v>0</v>
          </cell>
          <cell r="AG56">
            <v>8000</v>
          </cell>
          <cell r="AH56">
            <v>0</v>
          </cell>
          <cell r="AI56">
            <v>2400</v>
          </cell>
          <cell r="AJ56">
            <v>0</v>
          </cell>
          <cell r="AK56">
            <v>2000</v>
          </cell>
          <cell r="AL56">
            <v>0</v>
          </cell>
          <cell r="AM56">
            <v>800</v>
          </cell>
          <cell r="AN56">
            <v>0</v>
          </cell>
          <cell r="AO56">
            <v>1600</v>
          </cell>
          <cell r="AP56">
            <v>0</v>
          </cell>
          <cell r="AQ56">
            <v>1400</v>
          </cell>
          <cell r="AR56">
            <v>0</v>
          </cell>
          <cell r="AS56">
            <v>800</v>
          </cell>
          <cell r="AT56">
            <v>0</v>
          </cell>
          <cell r="AU56">
            <v>0</v>
          </cell>
          <cell r="AV56">
            <v>0</v>
          </cell>
          <cell r="AW56">
            <v>0</v>
          </cell>
          <cell r="AX56">
            <v>0</v>
          </cell>
          <cell r="AY56">
            <v>0</v>
          </cell>
          <cell r="AZ56">
            <v>0</v>
          </cell>
          <cell r="BA56">
            <v>0</v>
          </cell>
          <cell r="BB56">
            <v>9609</v>
          </cell>
          <cell r="BC56" t="str">
            <v>AC</v>
          </cell>
        </row>
        <row r="57">
          <cell r="B57" t="str">
            <v>AC-16MB-K5A</v>
          </cell>
          <cell r="C57" t="str">
            <v>B4029-2A</v>
          </cell>
          <cell r="D57" t="str">
            <v>EDO増設ﾒﾓﾘｷｯﾄ 16MB</v>
          </cell>
          <cell r="E57" t="str">
            <v>LS660､LS550(M3551､M3553､M3554)用｡8MB(SIMM)×2個｡</v>
          </cell>
          <cell r="F57">
            <v>32000</v>
          </cell>
          <cell r="G57">
            <v>16000</v>
          </cell>
          <cell r="H57">
            <v>4800</v>
          </cell>
          <cell r="I57">
            <v>4100</v>
          </cell>
          <cell r="J57">
            <v>1700</v>
          </cell>
          <cell r="K57">
            <v>3200</v>
          </cell>
          <cell r="L57">
            <v>2700</v>
          </cell>
          <cell r="M57">
            <v>1700</v>
          </cell>
          <cell r="N57">
            <v>9609</v>
          </cell>
          <cell r="O57" t="str">
            <v>AC</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32000</v>
          </cell>
          <cell r="AE57">
            <v>0</v>
          </cell>
          <cell r="AF57">
            <v>0</v>
          </cell>
          <cell r="AG57">
            <v>16000</v>
          </cell>
          <cell r="AH57">
            <v>0</v>
          </cell>
          <cell r="AI57">
            <v>4800</v>
          </cell>
          <cell r="AJ57">
            <v>0</v>
          </cell>
          <cell r="AK57">
            <v>4100</v>
          </cell>
          <cell r="AL57">
            <v>0</v>
          </cell>
          <cell r="AM57">
            <v>1700</v>
          </cell>
          <cell r="AN57">
            <v>0</v>
          </cell>
          <cell r="AO57">
            <v>3200</v>
          </cell>
          <cell r="AP57">
            <v>0</v>
          </cell>
          <cell r="AQ57">
            <v>2700</v>
          </cell>
          <cell r="AR57">
            <v>0</v>
          </cell>
          <cell r="AS57">
            <v>1700</v>
          </cell>
          <cell r="AT57">
            <v>0</v>
          </cell>
          <cell r="AU57">
            <v>0</v>
          </cell>
          <cell r="AV57">
            <v>0</v>
          </cell>
          <cell r="AW57">
            <v>0</v>
          </cell>
          <cell r="AX57">
            <v>0</v>
          </cell>
          <cell r="AY57">
            <v>0</v>
          </cell>
          <cell r="AZ57">
            <v>0</v>
          </cell>
          <cell r="BA57">
            <v>0</v>
          </cell>
          <cell r="BB57">
            <v>9609</v>
          </cell>
          <cell r="BC57" t="str">
            <v>AC</v>
          </cell>
        </row>
        <row r="58">
          <cell r="B58" t="str">
            <v>AC-32MB-K5A</v>
          </cell>
          <cell r="C58" t="str">
            <v>B4029-3A</v>
          </cell>
          <cell r="D58" t="str">
            <v>EDO増設ﾒﾓﾘｷｯﾄ 32MB</v>
          </cell>
          <cell r="E58" t="str">
            <v>LS660､LS550(M3551､M3553､M3554)用｡16MB(SIMM)×2個｡</v>
          </cell>
          <cell r="F58">
            <v>64000</v>
          </cell>
          <cell r="G58">
            <v>32000</v>
          </cell>
          <cell r="H58">
            <v>9600</v>
          </cell>
          <cell r="I58">
            <v>8200</v>
          </cell>
          <cell r="J58">
            <v>3400</v>
          </cell>
          <cell r="K58">
            <v>6400</v>
          </cell>
          <cell r="L58">
            <v>5400</v>
          </cell>
          <cell r="M58">
            <v>3400</v>
          </cell>
          <cell r="N58">
            <v>9609</v>
          </cell>
          <cell r="O58" t="str">
            <v>AC</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64000</v>
          </cell>
          <cell r="AE58">
            <v>0</v>
          </cell>
          <cell r="AF58">
            <v>0</v>
          </cell>
          <cell r="AG58">
            <v>32000</v>
          </cell>
          <cell r="AH58">
            <v>0</v>
          </cell>
          <cell r="AI58">
            <v>9600</v>
          </cell>
          <cell r="AJ58">
            <v>0</v>
          </cell>
          <cell r="AK58">
            <v>8200</v>
          </cell>
          <cell r="AL58">
            <v>0</v>
          </cell>
          <cell r="AM58">
            <v>3400</v>
          </cell>
          <cell r="AN58">
            <v>0</v>
          </cell>
          <cell r="AO58">
            <v>6400</v>
          </cell>
          <cell r="AP58">
            <v>0</v>
          </cell>
          <cell r="AQ58">
            <v>5400</v>
          </cell>
          <cell r="AR58">
            <v>0</v>
          </cell>
          <cell r="AS58">
            <v>3400</v>
          </cell>
          <cell r="AT58">
            <v>0</v>
          </cell>
          <cell r="AU58">
            <v>0</v>
          </cell>
          <cell r="AV58">
            <v>0</v>
          </cell>
          <cell r="AW58">
            <v>0</v>
          </cell>
          <cell r="AX58">
            <v>0</v>
          </cell>
          <cell r="AY58">
            <v>0</v>
          </cell>
          <cell r="AZ58">
            <v>0</v>
          </cell>
          <cell r="BA58">
            <v>0</v>
          </cell>
          <cell r="BB58">
            <v>9609</v>
          </cell>
          <cell r="BC58" t="str">
            <v>AC</v>
          </cell>
        </row>
        <row r="59">
          <cell r="B59" t="str">
            <v>AC-64MB-K5A</v>
          </cell>
          <cell r="C59" t="str">
            <v>B4029-4A</v>
          </cell>
          <cell r="D59" t="str">
            <v>EDO増設ﾒﾓﾘｷｯﾄ 64MB</v>
          </cell>
          <cell r="E59" t="str">
            <v>LS660､LS550(M3551､M3553､M3554)用｡32MB(SIMM)×2個｡</v>
          </cell>
          <cell r="F59">
            <v>128000</v>
          </cell>
          <cell r="G59">
            <v>64000</v>
          </cell>
          <cell r="H59">
            <v>19200</v>
          </cell>
          <cell r="I59">
            <v>16300</v>
          </cell>
          <cell r="J59">
            <v>6700</v>
          </cell>
          <cell r="K59">
            <v>12800</v>
          </cell>
          <cell r="L59">
            <v>10900</v>
          </cell>
          <cell r="M59">
            <v>6700</v>
          </cell>
          <cell r="N59">
            <v>9609</v>
          </cell>
          <cell r="O59" t="str">
            <v>AC</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128000</v>
          </cell>
          <cell r="AE59">
            <v>0</v>
          </cell>
          <cell r="AF59">
            <v>0</v>
          </cell>
          <cell r="AG59">
            <v>64000</v>
          </cell>
          <cell r="AH59">
            <v>0</v>
          </cell>
          <cell r="AI59">
            <v>19200</v>
          </cell>
          <cell r="AJ59">
            <v>0</v>
          </cell>
          <cell r="AK59">
            <v>16300</v>
          </cell>
          <cell r="AL59">
            <v>0</v>
          </cell>
          <cell r="AM59">
            <v>6700</v>
          </cell>
          <cell r="AN59">
            <v>0</v>
          </cell>
          <cell r="AO59">
            <v>12800</v>
          </cell>
          <cell r="AP59">
            <v>0</v>
          </cell>
          <cell r="AQ59">
            <v>10900</v>
          </cell>
          <cell r="AR59">
            <v>0</v>
          </cell>
          <cell r="AS59">
            <v>6700</v>
          </cell>
          <cell r="AT59">
            <v>0</v>
          </cell>
          <cell r="AU59">
            <v>0</v>
          </cell>
          <cell r="AV59">
            <v>0</v>
          </cell>
          <cell r="AW59">
            <v>0</v>
          </cell>
          <cell r="AX59">
            <v>0</v>
          </cell>
          <cell r="AY59">
            <v>0</v>
          </cell>
          <cell r="AZ59">
            <v>0</v>
          </cell>
          <cell r="BA59">
            <v>0</v>
          </cell>
          <cell r="BB59">
            <v>9609</v>
          </cell>
          <cell r="BC59" t="str">
            <v>AC</v>
          </cell>
        </row>
        <row r="60">
          <cell r="B60" t="str">
            <v>AC-4MB-K3</v>
          </cell>
          <cell r="C60" t="str">
            <v>B4019-1</v>
          </cell>
          <cell r="D60" t="str">
            <v>4MB増設ﾒﾓﾘｷｯﾄ</v>
          </cell>
          <cell r="E60" t="str">
            <v>LS550(M3551-A/B/Cﾓﾃﾞﾙ､M3553-Aﾓﾃﾞﾙ､M3554-Aﾓﾃﾞﾙ)､XEN-PC､
XEN-LSⅡ用｡4MB(SIMM)×1個｡但し､CPUがPentiumの場合は同じ容量
のﾒﾓﾘを2個ずつ増設する必要あり｡</v>
          </cell>
          <cell r="F60" t="str">
            <v>OPEN価格</v>
          </cell>
          <cell r="G60">
            <v>5000</v>
          </cell>
          <cell r="H60">
            <v>2700</v>
          </cell>
          <cell r="I60">
            <v>2300</v>
          </cell>
          <cell r="J60">
            <v>900</v>
          </cell>
          <cell r="K60">
            <v>1800</v>
          </cell>
          <cell r="L60">
            <v>1500</v>
          </cell>
          <cell r="M60">
            <v>900</v>
          </cell>
          <cell r="N60">
            <v>9403</v>
          </cell>
          <cell r="O60" t="str">
            <v>AC</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t="str">
            <v>OPEN価格</v>
          </cell>
          <cell r="AE60">
            <v>0</v>
          </cell>
          <cell r="AF60">
            <v>0</v>
          </cell>
          <cell r="AG60">
            <v>5000</v>
          </cell>
          <cell r="AH60">
            <v>0</v>
          </cell>
          <cell r="AI60">
            <v>2700</v>
          </cell>
          <cell r="AJ60">
            <v>0</v>
          </cell>
          <cell r="AK60">
            <v>2300</v>
          </cell>
          <cell r="AL60">
            <v>0</v>
          </cell>
          <cell r="AM60">
            <v>900</v>
          </cell>
          <cell r="AN60">
            <v>0</v>
          </cell>
          <cell r="AO60">
            <v>1800</v>
          </cell>
          <cell r="AP60">
            <v>0</v>
          </cell>
          <cell r="AQ60">
            <v>1500</v>
          </cell>
          <cell r="AR60">
            <v>0</v>
          </cell>
          <cell r="AS60">
            <v>900</v>
          </cell>
          <cell r="AT60">
            <v>0</v>
          </cell>
          <cell r="AU60">
            <v>0</v>
          </cell>
          <cell r="AV60">
            <v>0</v>
          </cell>
          <cell r="AW60">
            <v>0</v>
          </cell>
          <cell r="AX60">
            <v>0</v>
          </cell>
          <cell r="AY60">
            <v>0</v>
          </cell>
          <cell r="AZ60">
            <v>0</v>
          </cell>
          <cell r="BA60">
            <v>0</v>
          </cell>
          <cell r="BB60">
            <v>9403</v>
          </cell>
          <cell r="BC60" t="str">
            <v>AC</v>
          </cell>
        </row>
        <row r="61">
          <cell r="B61" t="str">
            <v>AC-8MB-K3</v>
          </cell>
          <cell r="C61" t="str">
            <v>B4019-2</v>
          </cell>
          <cell r="D61" t="str">
            <v>8MB増設ﾒﾓﾘｷｯﾄ</v>
          </cell>
          <cell r="E61" t="str">
            <v>FT//ex(M3517､M3518､M3519､M3520､M3521)､
LS550(M3551-A/B/Cﾓﾃﾞﾙ､M3553-Aﾓﾃﾞﾙ､M3554-Aﾓﾃﾞﾙ)､XEN-PC､
XEN-LSⅡ用｡4MB(SIMM)×1個｡但し､CPUがPentiumの場合は同じ容量
のﾒﾓﾘを2個ずつ増設する必要あり｡</v>
          </cell>
          <cell r="F61">
            <v>60000</v>
          </cell>
          <cell r="G61">
            <v>16000</v>
          </cell>
          <cell r="H61">
            <v>4800</v>
          </cell>
          <cell r="I61">
            <v>4100</v>
          </cell>
          <cell r="J61">
            <v>1700</v>
          </cell>
          <cell r="K61">
            <v>3200</v>
          </cell>
          <cell r="L61">
            <v>2700</v>
          </cell>
          <cell r="M61">
            <v>1700</v>
          </cell>
          <cell r="N61">
            <v>9403</v>
          </cell>
          <cell r="O61" t="str">
            <v>AC</v>
          </cell>
          <cell r="P61" t="str">
            <v>9609販売終了</v>
          </cell>
          <cell r="Q61">
            <v>0</v>
          </cell>
          <cell r="R61">
            <v>0</v>
          </cell>
          <cell r="S61">
            <v>0</v>
          </cell>
          <cell r="T61">
            <v>0</v>
          </cell>
          <cell r="U61">
            <v>0</v>
          </cell>
          <cell r="V61">
            <v>0</v>
          </cell>
          <cell r="W61">
            <v>0</v>
          </cell>
          <cell r="X61">
            <v>0</v>
          </cell>
          <cell r="Y61">
            <v>0</v>
          </cell>
          <cell r="Z61">
            <v>0</v>
          </cell>
          <cell r="AA61">
            <v>0</v>
          </cell>
          <cell r="AB61">
            <v>0</v>
          </cell>
          <cell r="AC61">
            <v>0</v>
          </cell>
          <cell r="AD61">
            <v>60000</v>
          </cell>
          <cell r="AE61">
            <v>0</v>
          </cell>
          <cell r="AF61">
            <v>0</v>
          </cell>
          <cell r="AG61">
            <v>16000</v>
          </cell>
          <cell r="AH61">
            <v>0</v>
          </cell>
          <cell r="AI61">
            <v>4800</v>
          </cell>
          <cell r="AJ61">
            <v>0</v>
          </cell>
          <cell r="AK61">
            <v>4100</v>
          </cell>
          <cell r="AL61">
            <v>0</v>
          </cell>
          <cell r="AM61">
            <v>1700</v>
          </cell>
          <cell r="AN61">
            <v>0</v>
          </cell>
          <cell r="AO61">
            <v>3200</v>
          </cell>
          <cell r="AP61">
            <v>0</v>
          </cell>
          <cell r="AQ61">
            <v>2700</v>
          </cell>
          <cell r="AR61">
            <v>0</v>
          </cell>
          <cell r="AS61">
            <v>1700</v>
          </cell>
          <cell r="AT61">
            <v>0</v>
          </cell>
          <cell r="AU61">
            <v>0</v>
          </cell>
          <cell r="AV61">
            <v>0</v>
          </cell>
          <cell r="AW61">
            <v>0</v>
          </cell>
          <cell r="AX61">
            <v>0</v>
          </cell>
          <cell r="AY61">
            <v>0</v>
          </cell>
          <cell r="AZ61">
            <v>0</v>
          </cell>
          <cell r="BA61">
            <v>0</v>
          </cell>
          <cell r="BB61">
            <v>9403</v>
          </cell>
          <cell r="BC61" t="str">
            <v>AC</v>
          </cell>
          <cell r="BD61" t="str">
            <v>9609販売終了</v>
          </cell>
        </row>
        <row r="62">
          <cell r="B62" t="str">
            <v>AC-8MB-K3H</v>
          </cell>
          <cell r="C62" t="str">
            <v>B4019-2H</v>
          </cell>
          <cell r="D62" t="str">
            <v>8MB増設ﾒﾓﾘｷｯﾄ</v>
          </cell>
          <cell r="E62" t="str">
            <v>FT//ex(M3517､M3518､M3519､M3520､M3521)､
LS550(M3551-A/B/Cﾓﾃﾞﾙ､M3553-Aﾓﾃﾞﾙ､M3554-Aﾓﾃﾞﾙ)､
XEN-PC(M3456-Cﾓﾃﾞﾙ､M3466-Bﾓﾃﾞﾙ､M3476-Aﾓﾃﾞﾙ)用｡但し､CPUが
Pentiumの場合は同じ容量のﾒﾓﾘを2個ずつ増設する必要あり｡</v>
          </cell>
          <cell r="F62">
            <v>60000</v>
          </cell>
          <cell r="G62">
            <v>16000</v>
          </cell>
          <cell r="H62">
            <v>4800</v>
          </cell>
          <cell r="I62">
            <v>4100</v>
          </cell>
          <cell r="J62">
            <v>1700</v>
          </cell>
          <cell r="K62">
            <v>3200</v>
          </cell>
          <cell r="L62">
            <v>2700</v>
          </cell>
          <cell r="M62">
            <v>1700</v>
          </cell>
          <cell r="N62">
            <v>9512</v>
          </cell>
          <cell r="O62" t="str">
            <v>AC</v>
          </cell>
          <cell r="P62" t="str">
            <v>9609販売終了</v>
          </cell>
          <cell r="Q62">
            <v>0</v>
          </cell>
          <cell r="R62">
            <v>0</v>
          </cell>
          <cell r="S62">
            <v>0</v>
          </cell>
          <cell r="T62">
            <v>0</v>
          </cell>
          <cell r="U62">
            <v>0</v>
          </cell>
          <cell r="V62">
            <v>0</v>
          </cell>
          <cell r="W62">
            <v>0</v>
          </cell>
          <cell r="X62">
            <v>0</v>
          </cell>
          <cell r="Y62">
            <v>0</v>
          </cell>
          <cell r="Z62">
            <v>0</v>
          </cell>
          <cell r="AA62">
            <v>0</v>
          </cell>
          <cell r="AB62">
            <v>0</v>
          </cell>
          <cell r="AC62">
            <v>0</v>
          </cell>
          <cell r="AD62">
            <v>60000</v>
          </cell>
          <cell r="AE62">
            <v>0</v>
          </cell>
          <cell r="AF62">
            <v>0</v>
          </cell>
          <cell r="AG62">
            <v>16000</v>
          </cell>
          <cell r="AH62">
            <v>0</v>
          </cell>
          <cell r="AI62">
            <v>4800</v>
          </cell>
          <cell r="AJ62">
            <v>0</v>
          </cell>
          <cell r="AK62">
            <v>4100</v>
          </cell>
          <cell r="AL62">
            <v>0</v>
          </cell>
          <cell r="AM62">
            <v>1700</v>
          </cell>
          <cell r="AN62">
            <v>0</v>
          </cell>
          <cell r="AO62">
            <v>3200</v>
          </cell>
          <cell r="AP62">
            <v>0</v>
          </cell>
          <cell r="AQ62">
            <v>2700</v>
          </cell>
          <cell r="AR62">
            <v>0</v>
          </cell>
          <cell r="AS62">
            <v>1700</v>
          </cell>
          <cell r="AT62">
            <v>0</v>
          </cell>
          <cell r="AU62">
            <v>0</v>
          </cell>
          <cell r="AV62">
            <v>0</v>
          </cell>
          <cell r="AW62">
            <v>0</v>
          </cell>
          <cell r="AX62">
            <v>0</v>
          </cell>
          <cell r="AY62">
            <v>0</v>
          </cell>
          <cell r="AZ62">
            <v>0</v>
          </cell>
          <cell r="BA62">
            <v>0</v>
          </cell>
          <cell r="BB62">
            <v>9512</v>
          </cell>
          <cell r="BC62" t="str">
            <v>AC</v>
          </cell>
          <cell r="BD62" t="str">
            <v>9609販売終了</v>
          </cell>
        </row>
        <row r="63">
          <cell r="B63" t="str">
            <v>AC-16MB-K3</v>
          </cell>
          <cell r="C63" t="str">
            <v>B4019-3</v>
          </cell>
          <cell r="D63" t="str">
            <v>16MB増設ﾒﾓﾘｷｯﾄ</v>
          </cell>
          <cell r="E63" t="str">
            <v>FT//ex(M3516､M3517､M3518､M3519､M3520､M3521)､FT2200､
LS550(M3551-A/B/Cﾓﾃﾞﾙ､M3553-Aﾓﾃﾞﾙ､M3554-Aﾓﾃﾞﾙ)､XEN-PC､
XEN-LSⅡ用｡16MB(SIMM)×1個｡但し､CPUがPentiumの場合は同じ容量
のﾒﾓﾘを2個ずつ増設する必要あり｡</v>
          </cell>
          <cell r="F63">
            <v>80000</v>
          </cell>
          <cell r="G63">
            <v>52000</v>
          </cell>
          <cell r="H63">
            <v>14400</v>
          </cell>
          <cell r="I63">
            <v>12200</v>
          </cell>
          <cell r="J63">
            <v>5000</v>
          </cell>
          <cell r="K63">
            <v>9600</v>
          </cell>
          <cell r="L63">
            <v>8200</v>
          </cell>
          <cell r="M63">
            <v>5000</v>
          </cell>
          <cell r="N63">
            <v>9403</v>
          </cell>
          <cell r="O63" t="str">
            <v>AC</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80000</v>
          </cell>
          <cell r="AE63">
            <v>0</v>
          </cell>
          <cell r="AF63">
            <v>0</v>
          </cell>
          <cell r="AG63">
            <v>52000</v>
          </cell>
          <cell r="AH63">
            <v>0</v>
          </cell>
          <cell r="AI63">
            <v>14400</v>
          </cell>
          <cell r="AJ63">
            <v>0</v>
          </cell>
          <cell r="AK63">
            <v>12200</v>
          </cell>
          <cell r="AL63">
            <v>0</v>
          </cell>
          <cell r="AM63">
            <v>5000</v>
          </cell>
          <cell r="AN63">
            <v>0</v>
          </cell>
          <cell r="AO63">
            <v>9600</v>
          </cell>
          <cell r="AP63">
            <v>0</v>
          </cell>
          <cell r="AQ63">
            <v>8200</v>
          </cell>
          <cell r="AR63">
            <v>0</v>
          </cell>
          <cell r="AS63">
            <v>5000</v>
          </cell>
          <cell r="AT63">
            <v>0</v>
          </cell>
          <cell r="AU63">
            <v>0</v>
          </cell>
          <cell r="AV63">
            <v>0</v>
          </cell>
          <cell r="AW63">
            <v>0</v>
          </cell>
          <cell r="AX63">
            <v>0</v>
          </cell>
          <cell r="AY63">
            <v>0</v>
          </cell>
          <cell r="AZ63">
            <v>0</v>
          </cell>
          <cell r="BA63">
            <v>0</v>
          </cell>
          <cell r="BB63">
            <v>9403</v>
          </cell>
          <cell r="BC63" t="str">
            <v>AC</v>
          </cell>
        </row>
        <row r="64">
          <cell r="B64" t="str">
            <v>AC-32MB-K3</v>
          </cell>
          <cell r="C64" t="str">
            <v>B4019-4</v>
          </cell>
          <cell r="D64" t="str">
            <v>32MB増設ﾒﾓﾘｷｯﾄ</v>
          </cell>
          <cell r="E64" t="str">
            <v>FT//ex(M3517､M3518､M3519､M3520､M3521)､FT2200､
LS550(M3551-A/B/Cﾓﾃﾞﾙ､M3553-Aﾓﾃﾞﾙ､M3554-Aﾓﾃﾞﾙ)､
XEN-PC(M3456､M3466､M3476)用｡32MB(SIMM)×1個｡但し､CPUが
Pentiumの場合は同じ容量のﾒﾓﾘを2個ずつ増設する必要あり｡</v>
          </cell>
          <cell r="F64">
            <v>160000</v>
          </cell>
          <cell r="G64">
            <v>104000</v>
          </cell>
          <cell r="H64">
            <v>27000</v>
          </cell>
          <cell r="I64">
            <v>23000</v>
          </cell>
          <cell r="J64">
            <v>9500</v>
          </cell>
          <cell r="K64">
            <v>18000</v>
          </cell>
          <cell r="L64">
            <v>15300</v>
          </cell>
          <cell r="M64">
            <v>9500</v>
          </cell>
          <cell r="N64">
            <v>9409</v>
          </cell>
          <cell r="O64" t="str">
            <v>AC</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160000</v>
          </cell>
          <cell r="AE64">
            <v>0</v>
          </cell>
          <cell r="AF64">
            <v>0</v>
          </cell>
          <cell r="AG64">
            <v>104000</v>
          </cell>
          <cell r="AH64">
            <v>0</v>
          </cell>
          <cell r="AI64">
            <v>27000</v>
          </cell>
          <cell r="AJ64">
            <v>0</v>
          </cell>
          <cell r="AK64">
            <v>23000</v>
          </cell>
          <cell r="AL64">
            <v>0</v>
          </cell>
          <cell r="AM64">
            <v>9500</v>
          </cell>
          <cell r="AN64">
            <v>0</v>
          </cell>
          <cell r="AO64">
            <v>18000</v>
          </cell>
          <cell r="AP64">
            <v>0</v>
          </cell>
          <cell r="AQ64">
            <v>15300</v>
          </cell>
          <cell r="AR64">
            <v>0</v>
          </cell>
          <cell r="AS64">
            <v>9500</v>
          </cell>
          <cell r="AT64">
            <v>0</v>
          </cell>
          <cell r="AU64">
            <v>0</v>
          </cell>
          <cell r="AV64">
            <v>0</v>
          </cell>
          <cell r="AW64">
            <v>0</v>
          </cell>
          <cell r="AX64">
            <v>0</v>
          </cell>
          <cell r="AY64">
            <v>0</v>
          </cell>
          <cell r="AZ64">
            <v>0</v>
          </cell>
          <cell r="BA64">
            <v>0</v>
          </cell>
          <cell r="BB64">
            <v>9409</v>
          </cell>
          <cell r="BC64" t="str">
            <v>AC</v>
          </cell>
        </row>
        <row r="65">
          <cell r="B65" t="str">
            <v>ACS-16MB-K4</v>
          </cell>
          <cell r="C65" t="str">
            <v>････</v>
          </cell>
          <cell r="D65" t="str">
            <v>16MB増設ﾒﾓﾘｷｯﾄ</v>
          </cell>
          <cell r="E65" t="str">
            <v>FT//s､FT//e用｡4MB(SIMM)×4個｡</v>
          </cell>
          <cell r="F65">
            <v>120000</v>
          </cell>
          <cell r="G65">
            <v>84000</v>
          </cell>
          <cell r="H65">
            <v>10800</v>
          </cell>
          <cell r="I65">
            <v>9200</v>
          </cell>
          <cell r="J65">
            <v>3800</v>
          </cell>
          <cell r="K65">
            <v>7200</v>
          </cell>
          <cell r="L65">
            <v>6100</v>
          </cell>
          <cell r="M65">
            <v>3800</v>
          </cell>
          <cell r="N65">
            <v>9403</v>
          </cell>
          <cell r="O65" t="str">
            <v>AC</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120000</v>
          </cell>
          <cell r="AE65">
            <v>0</v>
          </cell>
          <cell r="AF65">
            <v>0</v>
          </cell>
          <cell r="AG65">
            <v>84000</v>
          </cell>
          <cell r="AH65">
            <v>0</v>
          </cell>
          <cell r="AI65">
            <v>10800</v>
          </cell>
          <cell r="AJ65">
            <v>0</v>
          </cell>
          <cell r="AK65">
            <v>9200</v>
          </cell>
          <cell r="AL65">
            <v>0</v>
          </cell>
          <cell r="AM65">
            <v>3800</v>
          </cell>
          <cell r="AN65">
            <v>0</v>
          </cell>
          <cell r="AO65">
            <v>7200</v>
          </cell>
          <cell r="AP65">
            <v>0</v>
          </cell>
          <cell r="AQ65">
            <v>6100</v>
          </cell>
          <cell r="AR65">
            <v>0</v>
          </cell>
          <cell r="AS65">
            <v>3800</v>
          </cell>
          <cell r="AT65">
            <v>0</v>
          </cell>
          <cell r="AU65">
            <v>0</v>
          </cell>
          <cell r="AV65">
            <v>0</v>
          </cell>
          <cell r="AW65">
            <v>0</v>
          </cell>
          <cell r="AX65">
            <v>0</v>
          </cell>
          <cell r="AY65">
            <v>0</v>
          </cell>
          <cell r="AZ65">
            <v>0</v>
          </cell>
          <cell r="BA65">
            <v>0</v>
          </cell>
          <cell r="BB65">
            <v>9403</v>
          </cell>
          <cell r="BC65" t="str">
            <v>AC</v>
          </cell>
        </row>
        <row r="66">
          <cell r="B66" t="str">
            <v>ACS-32MB-K4</v>
          </cell>
          <cell r="C66" t="str">
            <v>････</v>
          </cell>
          <cell r="D66" t="str">
            <v>32MB増設ﾒﾓﾘｷｯﾄ</v>
          </cell>
          <cell r="E66" t="str">
            <v>FT//s､FT//e用｡8MB(SIMM)×4個｡</v>
          </cell>
          <cell r="F66">
            <v>240000</v>
          </cell>
          <cell r="G66">
            <v>168000</v>
          </cell>
          <cell r="H66">
            <v>19200</v>
          </cell>
          <cell r="I66">
            <v>16300</v>
          </cell>
          <cell r="J66">
            <v>6700</v>
          </cell>
          <cell r="K66">
            <v>12800</v>
          </cell>
          <cell r="L66">
            <v>10900</v>
          </cell>
          <cell r="M66">
            <v>6700</v>
          </cell>
          <cell r="N66">
            <v>9403</v>
          </cell>
          <cell r="O66" t="str">
            <v>AC</v>
          </cell>
          <cell r="P66" t="str">
            <v>9609販売終了</v>
          </cell>
          <cell r="Q66">
            <v>0</v>
          </cell>
          <cell r="R66">
            <v>0</v>
          </cell>
          <cell r="S66">
            <v>0</v>
          </cell>
          <cell r="T66">
            <v>0</v>
          </cell>
          <cell r="U66">
            <v>0</v>
          </cell>
          <cell r="V66">
            <v>0</v>
          </cell>
          <cell r="W66">
            <v>0</v>
          </cell>
          <cell r="X66">
            <v>0</v>
          </cell>
          <cell r="Y66">
            <v>0</v>
          </cell>
          <cell r="Z66">
            <v>0</v>
          </cell>
          <cell r="AA66">
            <v>0</v>
          </cell>
          <cell r="AB66">
            <v>0</v>
          </cell>
          <cell r="AC66">
            <v>0</v>
          </cell>
          <cell r="AD66">
            <v>240000</v>
          </cell>
          <cell r="AE66">
            <v>0</v>
          </cell>
          <cell r="AF66">
            <v>0</v>
          </cell>
          <cell r="AG66">
            <v>168000</v>
          </cell>
          <cell r="AH66">
            <v>0</v>
          </cell>
          <cell r="AI66">
            <v>19200</v>
          </cell>
          <cell r="AJ66">
            <v>0</v>
          </cell>
          <cell r="AK66">
            <v>16300</v>
          </cell>
          <cell r="AL66">
            <v>0</v>
          </cell>
          <cell r="AM66">
            <v>6700</v>
          </cell>
          <cell r="AN66">
            <v>0</v>
          </cell>
          <cell r="AO66">
            <v>12800</v>
          </cell>
          <cell r="AP66">
            <v>0</v>
          </cell>
          <cell r="AQ66">
            <v>10900</v>
          </cell>
          <cell r="AR66">
            <v>0</v>
          </cell>
          <cell r="AS66">
            <v>6700</v>
          </cell>
          <cell r="AT66">
            <v>0</v>
          </cell>
          <cell r="AU66">
            <v>0</v>
          </cell>
          <cell r="AV66">
            <v>0</v>
          </cell>
          <cell r="AW66">
            <v>0</v>
          </cell>
          <cell r="AX66">
            <v>0</v>
          </cell>
          <cell r="AY66">
            <v>0</v>
          </cell>
          <cell r="AZ66">
            <v>0</v>
          </cell>
          <cell r="BA66">
            <v>0</v>
          </cell>
          <cell r="BB66">
            <v>9403</v>
          </cell>
          <cell r="BC66" t="str">
            <v>AC</v>
          </cell>
          <cell r="BD66" t="str">
            <v>9609販売終了</v>
          </cell>
        </row>
        <row r="67">
          <cell r="B67" t="str">
            <v>ACS-64MB-K4</v>
          </cell>
          <cell r="C67" t="str">
            <v>････</v>
          </cell>
          <cell r="D67" t="str">
            <v>64MB増設ﾒﾓﾘｷｯﾄ</v>
          </cell>
          <cell r="E67" t="str">
            <v>FT//s､FT//e用｡16MB(SIMM)×4個｡</v>
          </cell>
          <cell r="F67">
            <v>480000</v>
          </cell>
          <cell r="G67">
            <v>336000</v>
          </cell>
          <cell r="H67">
            <v>57600</v>
          </cell>
          <cell r="I67">
            <v>49000</v>
          </cell>
          <cell r="J67">
            <v>20200</v>
          </cell>
          <cell r="K67">
            <v>38400</v>
          </cell>
          <cell r="L67">
            <v>32600</v>
          </cell>
          <cell r="M67">
            <v>20200</v>
          </cell>
          <cell r="N67">
            <v>9403</v>
          </cell>
          <cell r="O67" t="str">
            <v>AC</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480000</v>
          </cell>
          <cell r="AE67">
            <v>0</v>
          </cell>
          <cell r="AF67">
            <v>0</v>
          </cell>
          <cell r="AG67">
            <v>336000</v>
          </cell>
          <cell r="AH67">
            <v>0</v>
          </cell>
          <cell r="AI67">
            <v>57600</v>
          </cell>
          <cell r="AJ67">
            <v>0</v>
          </cell>
          <cell r="AK67">
            <v>49000</v>
          </cell>
          <cell r="AL67">
            <v>0</v>
          </cell>
          <cell r="AM67">
            <v>20200</v>
          </cell>
          <cell r="AN67">
            <v>0</v>
          </cell>
          <cell r="AO67">
            <v>38400</v>
          </cell>
          <cell r="AP67">
            <v>0</v>
          </cell>
          <cell r="AQ67">
            <v>32600</v>
          </cell>
          <cell r="AR67">
            <v>0</v>
          </cell>
          <cell r="AS67">
            <v>20200</v>
          </cell>
          <cell r="AT67">
            <v>0</v>
          </cell>
          <cell r="AU67">
            <v>0</v>
          </cell>
          <cell r="AV67">
            <v>0</v>
          </cell>
          <cell r="AW67">
            <v>0</v>
          </cell>
          <cell r="AX67">
            <v>0</v>
          </cell>
          <cell r="AY67">
            <v>0</v>
          </cell>
          <cell r="AZ67">
            <v>0</v>
          </cell>
          <cell r="BA67">
            <v>0</v>
          </cell>
          <cell r="BB67">
            <v>9403</v>
          </cell>
          <cell r="BC67" t="str">
            <v>AC</v>
          </cell>
        </row>
        <row r="68">
          <cell r="B68" t="str">
            <v>ACS-128MB-K4</v>
          </cell>
          <cell r="C68" t="str">
            <v>････</v>
          </cell>
          <cell r="D68" t="str">
            <v>128MB増設ﾒﾓﾘｷｯﾄ</v>
          </cell>
          <cell r="E68" t="str">
            <v>FT//s､FT//e用｡32MB(SIMM)×4個｡</v>
          </cell>
          <cell r="F68">
            <v>960000</v>
          </cell>
          <cell r="G68">
            <v>672000</v>
          </cell>
          <cell r="H68">
            <v>108000</v>
          </cell>
          <cell r="I68">
            <v>91800</v>
          </cell>
          <cell r="J68">
            <v>37800</v>
          </cell>
          <cell r="K68">
            <v>72000</v>
          </cell>
          <cell r="L68">
            <v>61200</v>
          </cell>
          <cell r="M68">
            <v>37800</v>
          </cell>
          <cell r="N68">
            <v>9403</v>
          </cell>
          <cell r="O68" t="str">
            <v>AC</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960000</v>
          </cell>
          <cell r="AE68">
            <v>0</v>
          </cell>
          <cell r="AF68">
            <v>0</v>
          </cell>
          <cell r="AG68">
            <v>672000</v>
          </cell>
          <cell r="AH68">
            <v>0</v>
          </cell>
          <cell r="AI68">
            <v>108000</v>
          </cell>
          <cell r="AJ68">
            <v>0</v>
          </cell>
          <cell r="AK68">
            <v>91800</v>
          </cell>
          <cell r="AL68">
            <v>0</v>
          </cell>
          <cell r="AM68">
            <v>37800</v>
          </cell>
          <cell r="AN68">
            <v>0</v>
          </cell>
          <cell r="AO68">
            <v>72000</v>
          </cell>
          <cell r="AP68">
            <v>0</v>
          </cell>
          <cell r="AQ68">
            <v>61200</v>
          </cell>
          <cell r="AR68">
            <v>0</v>
          </cell>
          <cell r="AS68">
            <v>37800</v>
          </cell>
          <cell r="AT68">
            <v>0</v>
          </cell>
          <cell r="AU68">
            <v>0</v>
          </cell>
          <cell r="AV68">
            <v>0</v>
          </cell>
          <cell r="AW68">
            <v>0</v>
          </cell>
          <cell r="AX68">
            <v>0</v>
          </cell>
          <cell r="AY68">
            <v>0</v>
          </cell>
          <cell r="AZ68">
            <v>0</v>
          </cell>
          <cell r="BA68">
            <v>0</v>
          </cell>
          <cell r="BB68">
            <v>9403</v>
          </cell>
          <cell r="BC68" t="str">
            <v>AC</v>
          </cell>
        </row>
        <row r="69">
          <cell r="B69" t="str">
            <v>ACN-8MB-K5</v>
          </cell>
          <cell r="C69" t="str">
            <v>B4018-1</v>
          </cell>
          <cell r="D69" t="str">
            <v>8MB増設EDOﾒﾓﾘｷｯﾄ</v>
          </cell>
          <cell r="E69" t="str">
            <v>AL､EL､SX(M3423-Cﾓﾃﾞﾙ)､FX(M3484-Cﾓﾃﾞﾙ)､GX(M3464-Dﾓﾃﾞﾙ)用。
8MB(DIMM)×1個｡</v>
          </cell>
          <cell r="F69">
            <v>16000</v>
          </cell>
          <cell r="G69">
            <v>8000</v>
          </cell>
          <cell r="H69">
            <v>2400</v>
          </cell>
          <cell r="I69">
            <v>2000</v>
          </cell>
          <cell r="J69">
            <v>800</v>
          </cell>
          <cell r="K69">
            <v>1600</v>
          </cell>
          <cell r="L69">
            <v>1400</v>
          </cell>
          <cell r="M69">
            <v>800</v>
          </cell>
          <cell r="N69">
            <v>9611</v>
          </cell>
          <cell r="O69" t="str">
            <v>AC</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16000</v>
          </cell>
          <cell r="AE69">
            <v>0</v>
          </cell>
          <cell r="AF69">
            <v>0</v>
          </cell>
          <cell r="AG69">
            <v>8000</v>
          </cell>
          <cell r="AH69">
            <v>0</v>
          </cell>
          <cell r="AI69">
            <v>2400</v>
          </cell>
          <cell r="AJ69">
            <v>0</v>
          </cell>
          <cell r="AK69">
            <v>2000</v>
          </cell>
          <cell r="AL69">
            <v>0</v>
          </cell>
          <cell r="AM69">
            <v>800</v>
          </cell>
          <cell r="AN69">
            <v>0</v>
          </cell>
          <cell r="AO69">
            <v>1600</v>
          </cell>
          <cell r="AP69">
            <v>0</v>
          </cell>
          <cell r="AQ69">
            <v>1400</v>
          </cell>
          <cell r="AR69">
            <v>0</v>
          </cell>
          <cell r="AS69">
            <v>800</v>
          </cell>
          <cell r="AT69">
            <v>0</v>
          </cell>
          <cell r="AU69">
            <v>0</v>
          </cell>
          <cell r="AV69">
            <v>0</v>
          </cell>
          <cell r="AW69">
            <v>0</v>
          </cell>
          <cell r="AX69">
            <v>0</v>
          </cell>
          <cell r="AY69">
            <v>0</v>
          </cell>
          <cell r="AZ69">
            <v>0</v>
          </cell>
          <cell r="BA69">
            <v>0</v>
          </cell>
          <cell r="BB69">
            <v>9611</v>
          </cell>
          <cell r="BC69" t="str">
            <v>AC</v>
          </cell>
        </row>
        <row r="70">
          <cell r="B70" t="str">
            <v>ACN-16MB-K5</v>
          </cell>
          <cell r="C70" t="str">
            <v>B4018-2</v>
          </cell>
          <cell r="D70" t="str">
            <v>16MB増設EDOﾒﾓﾘｷｯﾄ</v>
          </cell>
          <cell r="E70" t="str">
            <v>AL､EL､SX(M3423-Cﾓﾃﾞﾙ)､FX(M3484-Cﾓﾃﾞﾙ)､GX(M3464-Dﾓﾃﾞﾙ)用。
16MB(DIMM)×1個｡</v>
          </cell>
          <cell r="F70">
            <v>32000</v>
          </cell>
          <cell r="G70">
            <v>16000</v>
          </cell>
          <cell r="H70">
            <v>4800</v>
          </cell>
          <cell r="I70">
            <v>4100</v>
          </cell>
          <cell r="J70">
            <v>1700</v>
          </cell>
          <cell r="K70">
            <v>3200</v>
          </cell>
          <cell r="L70">
            <v>2700</v>
          </cell>
          <cell r="M70">
            <v>1700</v>
          </cell>
          <cell r="N70">
            <v>9611</v>
          </cell>
          <cell r="O70" t="str">
            <v>AC</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32000</v>
          </cell>
          <cell r="AE70">
            <v>0</v>
          </cell>
          <cell r="AF70">
            <v>0</v>
          </cell>
          <cell r="AG70">
            <v>16000</v>
          </cell>
          <cell r="AH70">
            <v>0</v>
          </cell>
          <cell r="AI70">
            <v>4800</v>
          </cell>
          <cell r="AJ70">
            <v>0</v>
          </cell>
          <cell r="AK70">
            <v>4100</v>
          </cell>
          <cell r="AL70">
            <v>0</v>
          </cell>
          <cell r="AM70">
            <v>1700</v>
          </cell>
          <cell r="AN70">
            <v>0</v>
          </cell>
          <cell r="AO70">
            <v>3200</v>
          </cell>
          <cell r="AP70">
            <v>0</v>
          </cell>
          <cell r="AQ70">
            <v>2700</v>
          </cell>
          <cell r="AR70">
            <v>0</v>
          </cell>
          <cell r="AS70">
            <v>1700</v>
          </cell>
          <cell r="AT70">
            <v>0</v>
          </cell>
          <cell r="AU70">
            <v>0</v>
          </cell>
          <cell r="AV70">
            <v>0</v>
          </cell>
          <cell r="AW70">
            <v>0</v>
          </cell>
          <cell r="AX70">
            <v>0</v>
          </cell>
          <cell r="AY70">
            <v>0</v>
          </cell>
          <cell r="AZ70">
            <v>0</v>
          </cell>
          <cell r="BA70">
            <v>0</v>
          </cell>
          <cell r="BB70">
            <v>9611</v>
          </cell>
          <cell r="BC70" t="str">
            <v>AC</v>
          </cell>
        </row>
        <row r="71">
          <cell r="B71" t="str">
            <v>ACN-32MB-K5</v>
          </cell>
          <cell r="C71" t="str">
            <v>B4018-3</v>
          </cell>
          <cell r="D71" t="str">
            <v>32MB増設EDOﾒﾓﾘｷｯﾄ</v>
          </cell>
          <cell r="E71" t="str">
            <v>AL､EL､SX(M3423-Cﾓﾃﾞﾙ)､FX(M3484-Cﾓﾃﾞﾙ)､GX(M3464-Dﾓﾃﾞﾙ)用。
32MB(DIMM)×1個｡</v>
          </cell>
          <cell r="F71">
            <v>90000</v>
          </cell>
          <cell r="G71">
            <v>45000</v>
          </cell>
          <cell r="H71">
            <v>9600</v>
          </cell>
          <cell r="I71">
            <v>8200</v>
          </cell>
          <cell r="J71">
            <v>3400</v>
          </cell>
          <cell r="K71">
            <v>6400</v>
          </cell>
          <cell r="L71">
            <v>5400</v>
          </cell>
          <cell r="M71">
            <v>3400</v>
          </cell>
          <cell r="N71">
            <v>9611</v>
          </cell>
          <cell r="O71" t="str">
            <v>AC</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90000</v>
          </cell>
          <cell r="AE71">
            <v>0</v>
          </cell>
          <cell r="AF71">
            <v>0</v>
          </cell>
          <cell r="AG71">
            <v>45000</v>
          </cell>
          <cell r="AH71">
            <v>0</v>
          </cell>
          <cell r="AI71">
            <v>9600</v>
          </cell>
          <cell r="AJ71">
            <v>0</v>
          </cell>
          <cell r="AK71">
            <v>8200</v>
          </cell>
          <cell r="AL71">
            <v>0</v>
          </cell>
          <cell r="AM71">
            <v>3400</v>
          </cell>
          <cell r="AN71">
            <v>0</v>
          </cell>
          <cell r="AO71">
            <v>6400</v>
          </cell>
          <cell r="AP71">
            <v>0</v>
          </cell>
          <cell r="AQ71">
            <v>5400</v>
          </cell>
          <cell r="AR71">
            <v>0</v>
          </cell>
          <cell r="AS71">
            <v>3400</v>
          </cell>
          <cell r="AT71">
            <v>0</v>
          </cell>
          <cell r="AU71">
            <v>0</v>
          </cell>
          <cell r="AV71">
            <v>0</v>
          </cell>
          <cell r="AW71">
            <v>0</v>
          </cell>
          <cell r="AX71">
            <v>0</v>
          </cell>
          <cell r="AY71">
            <v>0</v>
          </cell>
          <cell r="AZ71">
            <v>0</v>
          </cell>
          <cell r="BA71">
            <v>0</v>
          </cell>
          <cell r="BB71">
            <v>9611</v>
          </cell>
          <cell r="BC71" t="str">
            <v>AC</v>
          </cell>
        </row>
        <row r="72">
          <cell r="B72" t="str">
            <v>ACN-8MB-S2</v>
          </cell>
          <cell r="C72" t="str">
            <v>････</v>
          </cell>
          <cell r="D72" t="str">
            <v>8MB増設EDOﾒﾓﾘｷｯﾄ</v>
          </cell>
          <cell r="E72" t="str">
            <v>GX(M3464-Cﾓﾃﾞﾙ)用｡4MB(DIMM)×2個｡</v>
          </cell>
          <cell r="F72">
            <v>24000</v>
          </cell>
          <cell r="G72">
            <v>12000</v>
          </cell>
          <cell r="H72">
            <v>3600</v>
          </cell>
          <cell r="I72">
            <v>3100</v>
          </cell>
          <cell r="J72">
            <v>1300</v>
          </cell>
          <cell r="K72">
            <v>2400</v>
          </cell>
          <cell r="L72">
            <v>2000</v>
          </cell>
          <cell r="M72">
            <v>1300</v>
          </cell>
          <cell r="N72">
            <v>9606</v>
          </cell>
          <cell r="O72" t="str">
            <v>AC</v>
          </cell>
          <cell r="P72" t="str">
            <v>在庫終了次第、
販売終了</v>
          </cell>
          <cell r="Q72">
            <v>0</v>
          </cell>
          <cell r="R72">
            <v>0</v>
          </cell>
          <cell r="S72">
            <v>0</v>
          </cell>
          <cell r="T72">
            <v>0</v>
          </cell>
          <cell r="U72">
            <v>0</v>
          </cell>
          <cell r="V72">
            <v>0</v>
          </cell>
          <cell r="W72">
            <v>0</v>
          </cell>
          <cell r="X72">
            <v>0</v>
          </cell>
          <cell r="Y72">
            <v>0</v>
          </cell>
          <cell r="Z72">
            <v>0</v>
          </cell>
          <cell r="AA72">
            <v>0</v>
          </cell>
          <cell r="AB72">
            <v>0</v>
          </cell>
          <cell r="AC72">
            <v>0</v>
          </cell>
          <cell r="AD72">
            <v>24000</v>
          </cell>
          <cell r="AE72">
            <v>0</v>
          </cell>
          <cell r="AF72">
            <v>0</v>
          </cell>
          <cell r="AG72">
            <v>12000</v>
          </cell>
          <cell r="AH72">
            <v>0</v>
          </cell>
          <cell r="AI72">
            <v>3600</v>
          </cell>
          <cell r="AJ72">
            <v>0</v>
          </cell>
          <cell r="AK72">
            <v>3100</v>
          </cell>
          <cell r="AL72">
            <v>0</v>
          </cell>
          <cell r="AM72">
            <v>1300</v>
          </cell>
          <cell r="AN72">
            <v>0</v>
          </cell>
          <cell r="AO72">
            <v>2400</v>
          </cell>
          <cell r="AP72">
            <v>0</v>
          </cell>
          <cell r="AQ72">
            <v>2000</v>
          </cell>
          <cell r="AR72">
            <v>0</v>
          </cell>
          <cell r="AS72">
            <v>1300</v>
          </cell>
          <cell r="AT72">
            <v>0</v>
          </cell>
          <cell r="AU72">
            <v>0</v>
          </cell>
          <cell r="AV72">
            <v>0</v>
          </cell>
          <cell r="AW72">
            <v>0</v>
          </cell>
          <cell r="AX72">
            <v>0</v>
          </cell>
          <cell r="AY72">
            <v>0</v>
          </cell>
          <cell r="AZ72">
            <v>0</v>
          </cell>
          <cell r="BA72">
            <v>0</v>
          </cell>
          <cell r="BB72">
            <v>9606</v>
          </cell>
          <cell r="BC72" t="str">
            <v>AC</v>
          </cell>
          <cell r="BD72" t="str">
            <v>在庫終了次第、
販売終了</v>
          </cell>
        </row>
        <row r="73">
          <cell r="B73" t="str">
            <v>ACN-16MB-S2</v>
          </cell>
          <cell r="C73" t="str">
            <v>････</v>
          </cell>
          <cell r="D73" t="str">
            <v>16MB増設EDOﾒﾓﾘｷｯﾄ</v>
          </cell>
          <cell r="E73" t="str">
            <v>GX(M3464-Cﾓﾃﾞﾙ)用｡8MB(DIMM)×2個｡</v>
          </cell>
          <cell r="F73">
            <v>120000</v>
          </cell>
          <cell r="G73">
            <v>36000</v>
          </cell>
          <cell r="H73">
            <v>7200</v>
          </cell>
          <cell r="I73">
            <v>6100</v>
          </cell>
          <cell r="J73">
            <v>2500</v>
          </cell>
          <cell r="K73">
            <v>4800</v>
          </cell>
          <cell r="L73">
            <v>4100</v>
          </cell>
          <cell r="M73">
            <v>2500</v>
          </cell>
          <cell r="N73">
            <v>9606</v>
          </cell>
          <cell r="O73" t="str">
            <v>AC</v>
          </cell>
          <cell r="P73" t="str">
            <v>在庫終了次第、
販売終了</v>
          </cell>
          <cell r="Q73">
            <v>0</v>
          </cell>
          <cell r="R73">
            <v>0</v>
          </cell>
          <cell r="S73">
            <v>0</v>
          </cell>
          <cell r="T73">
            <v>0</v>
          </cell>
          <cell r="U73">
            <v>0</v>
          </cell>
          <cell r="V73">
            <v>0</v>
          </cell>
          <cell r="W73">
            <v>0</v>
          </cell>
          <cell r="X73">
            <v>0</v>
          </cell>
          <cell r="Y73">
            <v>0</v>
          </cell>
          <cell r="Z73">
            <v>0</v>
          </cell>
          <cell r="AA73">
            <v>0</v>
          </cell>
          <cell r="AB73">
            <v>0</v>
          </cell>
          <cell r="AC73">
            <v>0</v>
          </cell>
          <cell r="AD73">
            <v>120000</v>
          </cell>
          <cell r="AE73">
            <v>0</v>
          </cell>
          <cell r="AF73">
            <v>0</v>
          </cell>
          <cell r="AG73">
            <v>36000</v>
          </cell>
          <cell r="AH73">
            <v>0</v>
          </cell>
          <cell r="AI73">
            <v>7200</v>
          </cell>
          <cell r="AJ73">
            <v>0</v>
          </cell>
          <cell r="AK73">
            <v>6100</v>
          </cell>
          <cell r="AL73">
            <v>0</v>
          </cell>
          <cell r="AM73">
            <v>2500</v>
          </cell>
          <cell r="AN73">
            <v>0</v>
          </cell>
          <cell r="AO73">
            <v>4800</v>
          </cell>
          <cell r="AP73">
            <v>0</v>
          </cell>
          <cell r="AQ73">
            <v>4100</v>
          </cell>
          <cell r="AR73">
            <v>0</v>
          </cell>
          <cell r="AS73">
            <v>2500</v>
          </cell>
          <cell r="AT73">
            <v>0</v>
          </cell>
          <cell r="AU73">
            <v>0</v>
          </cell>
          <cell r="AV73">
            <v>0</v>
          </cell>
          <cell r="AW73">
            <v>0</v>
          </cell>
          <cell r="AX73">
            <v>0</v>
          </cell>
          <cell r="AY73">
            <v>0</v>
          </cell>
          <cell r="AZ73">
            <v>0</v>
          </cell>
          <cell r="BA73">
            <v>0</v>
          </cell>
          <cell r="BB73">
            <v>9606</v>
          </cell>
          <cell r="BC73" t="str">
            <v>AC</v>
          </cell>
          <cell r="BD73" t="str">
            <v>在庫終了次第、
販売終了</v>
          </cell>
        </row>
        <row r="74">
          <cell r="B74" t="str">
            <v>ACN-32MB-S2</v>
          </cell>
          <cell r="C74" t="str">
            <v>････</v>
          </cell>
          <cell r="D74" t="str">
            <v>32MB増設EDOﾒﾓﾘｷｯﾄ</v>
          </cell>
          <cell r="E74" t="str">
            <v>GX(M3464-Cﾓﾃﾞﾙ)用｡16MB(DIMM)×2個｡</v>
          </cell>
          <cell r="F74">
            <v>240000</v>
          </cell>
          <cell r="G74">
            <v>126000</v>
          </cell>
          <cell r="H74">
            <v>14400</v>
          </cell>
          <cell r="I74">
            <v>12200</v>
          </cell>
          <cell r="J74">
            <v>5000</v>
          </cell>
          <cell r="K74">
            <v>9600</v>
          </cell>
          <cell r="L74">
            <v>8200</v>
          </cell>
          <cell r="M74">
            <v>5000</v>
          </cell>
          <cell r="N74">
            <v>9607</v>
          </cell>
          <cell r="O74" t="str">
            <v>AC</v>
          </cell>
          <cell r="P74" t="str">
            <v>9610販売終了</v>
          </cell>
          <cell r="Q74">
            <v>0</v>
          </cell>
          <cell r="R74">
            <v>0</v>
          </cell>
          <cell r="S74">
            <v>0</v>
          </cell>
          <cell r="T74">
            <v>0</v>
          </cell>
          <cell r="U74">
            <v>0</v>
          </cell>
          <cell r="V74">
            <v>0</v>
          </cell>
          <cell r="W74">
            <v>0</v>
          </cell>
          <cell r="X74">
            <v>0</v>
          </cell>
          <cell r="Y74">
            <v>0</v>
          </cell>
          <cell r="Z74">
            <v>0</v>
          </cell>
          <cell r="AA74">
            <v>0</v>
          </cell>
          <cell r="AB74">
            <v>0</v>
          </cell>
          <cell r="AC74">
            <v>0</v>
          </cell>
          <cell r="AD74">
            <v>240000</v>
          </cell>
          <cell r="AE74">
            <v>0</v>
          </cell>
          <cell r="AF74">
            <v>0</v>
          </cell>
          <cell r="AG74">
            <v>126000</v>
          </cell>
          <cell r="AH74">
            <v>0</v>
          </cell>
          <cell r="AI74">
            <v>14400</v>
          </cell>
          <cell r="AJ74">
            <v>0</v>
          </cell>
          <cell r="AK74">
            <v>12200</v>
          </cell>
          <cell r="AL74">
            <v>0</v>
          </cell>
          <cell r="AM74">
            <v>5000</v>
          </cell>
          <cell r="AN74">
            <v>0</v>
          </cell>
          <cell r="AO74">
            <v>9600</v>
          </cell>
          <cell r="AP74">
            <v>0</v>
          </cell>
          <cell r="AQ74">
            <v>8200</v>
          </cell>
          <cell r="AR74">
            <v>0</v>
          </cell>
          <cell r="AS74">
            <v>5000</v>
          </cell>
          <cell r="AT74">
            <v>0</v>
          </cell>
          <cell r="AU74">
            <v>0</v>
          </cell>
          <cell r="AV74">
            <v>0</v>
          </cell>
          <cell r="AW74">
            <v>0</v>
          </cell>
          <cell r="AX74">
            <v>0</v>
          </cell>
          <cell r="AY74">
            <v>0</v>
          </cell>
          <cell r="AZ74">
            <v>0</v>
          </cell>
          <cell r="BA74">
            <v>0</v>
          </cell>
          <cell r="BB74">
            <v>9607</v>
          </cell>
          <cell r="BC74" t="str">
            <v>AC</v>
          </cell>
          <cell r="BD74" t="str">
            <v>9610販売終了</v>
          </cell>
        </row>
        <row r="75">
          <cell r="B75" t="str">
            <v>ACN-4MB-K2</v>
          </cell>
          <cell r="C75" t="str">
            <v>B4028-1</v>
          </cell>
          <cell r="D75" t="str">
            <v>4MB増設ﾒﾓﾘｷｯﾄ</v>
          </cell>
          <cell r="E75" t="str">
            <v>NS(M3452-Bﾓﾃﾞﾙ､M3472-Bﾓﾃﾞﾙ)用｡4MB(DIMM)×1個｡</v>
          </cell>
          <cell r="F75">
            <v>12000</v>
          </cell>
          <cell r="G75">
            <v>6000</v>
          </cell>
          <cell r="H75">
            <v>2100</v>
          </cell>
          <cell r="I75">
            <v>1800</v>
          </cell>
          <cell r="J75">
            <v>700</v>
          </cell>
          <cell r="K75">
            <v>1400</v>
          </cell>
          <cell r="L75">
            <v>1200</v>
          </cell>
          <cell r="M75">
            <v>700</v>
          </cell>
          <cell r="N75">
            <v>9507</v>
          </cell>
          <cell r="O75" t="str">
            <v>AC</v>
          </cell>
          <cell r="P75" t="str">
            <v>在庫終了次第、
販売終了</v>
          </cell>
          <cell r="Q75">
            <v>0</v>
          </cell>
          <cell r="R75">
            <v>0</v>
          </cell>
          <cell r="S75">
            <v>0</v>
          </cell>
          <cell r="T75">
            <v>0</v>
          </cell>
          <cell r="U75">
            <v>0</v>
          </cell>
          <cell r="V75">
            <v>0</v>
          </cell>
          <cell r="W75">
            <v>0</v>
          </cell>
          <cell r="X75">
            <v>0</v>
          </cell>
          <cell r="Y75">
            <v>0</v>
          </cell>
          <cell r="Z75">
            <v>0</v>
          </cell>
          <cell r="AA75">
            <v>0</v>
          </cell>
          <cell r="AB75">
            <v>0</v>
          </cell>
          <cell r="AC75">
            <v>0</v>
          </cell>
          <cell r="AD75">
            <v>12000</v>
          </cell>
          <cell r="AE75">
            <v>0</v>
          </cell>
          <cell r="AF75">
            <v>0</v>
          </cell>
          <cell r="AG75">
            <v>6000</v>
          </cell>
          <cell r="AH75">
            <v>0</v>
          </cell>
          <cell r="AI75">
            <v>2100</v>
          </cell>
          <cell r="AJ75">
            <v>0</v>
          </cell>
          <cell r="AK75">
            <v>1800</v>
          </cell>
          <cell r="AL75">
            <v>0</v>
          </cell>
          <cell r="AM75">
            <v>700</v>
          </cell>
          <cell r="AN75">
            <v>0</v>
          </cell>
          <cell r="AO75">
            <v>1400</v>
          </cell>
          <cell r="AP75">
            <v>0</v>
          </cell>
          <cell r="AQ75">
            <v>1200</v>
          </cell>
          <cell r="AR75">
            <v>0</v>
          </cell>
          <cell r="AS75">
            <v>700</v>
          </cell>
          <cell r="AT75">
            <v>0</v>
          </cell>
          <cell r="AU75">
            <v>0</v>
          </cell>
          <cell r="AV75">
            <v>0</v>
          </cell>
          <cell r="AW75">
            <v>0</v>
          </cell>
          <cell r="AX75">
            <v>0</v>
          </cell>
          <cell r="AY75">
            <v>0</v>
          </cell>
          <cell r="AZ75">
            <v>0</v>
          </cell>
          <cell r="BA75">
            <v>0</v>
          </cell>
          <cell r="BB75">
            <v>9507</v>
          </cell>
          <cell r="BC75" t="str">
            <v>AC</v>
          </cell>
          <cell r="BD75" t="str">
            <v>在庫終了次第、
販売終了</v>
          </cell>
        </row>
        <row r="76">
          <cell r="B76" t="str">
            <v>ACN-8MB-K2</v>
          </cell>
          <cell r="C76" t="str">
            <v>B4028-2</v>
          </cell>
          <cell r="D76" t="str">
            <v>8MB増設ﾒﾓﾘｷｯﾄ</v>
          </cell>
          <cell r="E76" t="str">
            <v>GX(M3464-Bﾓﾃﾞﾙ)､NS(M3452-Bﾓﾃﾞﾙ､M3472-Bﾓﾃﾞﾙ)用｡
8MB(DIMM)×1個｡</v>
          </cell>
          <cell r="F76">
            <v>60000</v>
          </cell>
          <cell r="G76">
            <v>27000</v>
          </cell>
          <cell r="H76">
            <v>4200</v>
          </cell>
          <cell r="I76">
            <v>3600</v>
          </cell>
          <cell r="J76">
            <v>1500</v>
          </cell>
          <cell r="K76">
            <v>2800</v>
          </cell>
          <cell r="L76">
            <v>2400</v>
          </cell>
          <cell r="M76">
            <v>1500</v>
          </cell>
          <cell r="N76">
            <v>9505</v>
          </cell>
          <cell r="O76" t="str">
            <v>AC</v>
          </cell>
          <cell r="P76" t="str">
            <v>9611販売終了</v>
          </cell>
          <cell r="Q76">
            <v>0</v>
          </cell>
          <cell r="R76">
            <v>0</v>
          </cell>
          <cell r="S76">
            <v>0</v>
          </cell>
          <cell r="T76">
            <v>0</v>
          </cell>
          <cell r="U76">
            <v>0</v>
          </cell>
          <cell r="V76">
            <v>0</v>
          </cell>
          <cell r="W76">
            <v>0</v>
          </cell>
          <cell r="X76">
            <v>0</v>
          </cell>
          <cell r="Y76">
            <v>0</v>
          </cell>
          <cell r="Z76">
            <v>0</v>
          </cell>
          <cell r="AA76">
            <v>0</v>
          </cell>
          <cell r="AB76">
            <v>0</v>
          </cell>
          <cell r="AC76">
            <v>0</v>
          </cell>
          <cell r="AD76">
            <v>60000</v>
          </cell>
          <cell r="AE76">
            <v>0</v>
          </cell>
          <cell r="AF76">
            <v>0</v>
          </cell>
          <cell r="AG76">
            <v>27000</v>
          </cell>
          <cell r="AH76">
            <v>0</v>
          </cell>
          <cell r="AI76">
            <v>4200</v>
          </cell>
          <cell r="AJ76">
            <v>0</v>
          </cell>
          <cell r="AK76">
            <v>3600</v>
          </cell>
          <cell r="AL76">
            <v>0</v>
          </cell>
          <cell r="AM76">
            <v>1500</v>
          </cell>
          <cell r="AN76">
            <v>0</v>
          </cell>
          <cell r="AO76">
            <v>2800</v>
          </cell>
          <cell r="AP76">
            <v>0</v>
          </cell>
          <cell r="AQ76">
            <v>2400</v>
          </cell>
          <cell r="AR76">
            <v>0</v>
          </cell>
          <cell r="AS76">
            <v>1500</v>
          </cell>
          <cell r="AT76">
            <v>0</v>
          </cell>
          <cell r="AU76">
            <v>0</v>
          </cell>
          <cell r="AV76">
            <v>0</v>
          </cell>
          <cell r="AW76">
            <v>0</v>
          </cell>
          <cell r="AX76">
            <v>0</v>
          </cell>
          <cell r="AY76">
            <v>0</v>
          </cell>
          <cell r="AZ76">
            <v>0</v>
          </cell>
          <cell r="BA76">
            <v>0</v>
          </cell>
          <cell r="BB76">
            <v>9505</v>
          </cell>
          <cell r="BC76" t="str">
            <v>AC</v>
          </cell>
          <cell r="BD76" t="str">
            <v>9611販売終了</v>
          </cell>
        </row>
        <row r="77">
          <cell r="B77" t="str">
            <v>ACN-16MB-K2</v>
          </cell>
          <cell r="C77" t="str">
            <v>B4028-3</v>
          </cell>
          <cell r="D77" t="str">
            <v>16MB増設ﾒﾓﾘｷｯﾄ</v>
          </cell>
          <cell r="E77" t="str">
            <v>GX(M3464-Bﾓﾃﾞﾙ)､NS(M3452-Bﾓﾃﾞﾙ､M3472-Bﾓﾃﾞﾙ)用｡
16MB(DIMM)×1個｡</v>
          </cell>
          <cell r="F77">
            <v>120000</v>
          </cell>
          <cell r="G77">
            <v>37000</v>
          </cell>
          <cell r="H77">
            <v>10200</v>
          </cell>
          <cell r="I77">
            <v>8700</v>
          </cell>
          <cell r="J77">
            <v>3600</v>
          </cell>
          <cell r="K77">
            <v>6800</v>
          </cell>
          <cell r="L77">
            <v>5800</v>
          </cell>
          <cell r="M77">
            <v>3600</v>
          </cell>
          <cell r="N77">
            <v>9505</v>
          </cell>
          <cell r="O77" t="str">
            <v>AC</v>
          </cell>
          <cell r="P77" t="str">
            <v>9705販売終了</v>
          </cell>
          <cell r="Q77">
            <v>0</v>
          </cell>
          <cell r="R77">
            <v>0</v>
          </cell>
          <cell r="S77">
            <v>0</v>
          </cell>
          <cell r="T77">
            <v>0</v>
          </cell>
          <cell r="U77">
            <v>0</v>
          </cell>
          <cell r="V77">
            <v>0</v>
          </cell>
          <cell r="W77">
            <v>0</v>
          </cell>
          <cell r="X77">
            <v>0</v>
          </cell>
          <cell r="Y77">
            <v>0</v>
          </cell>
          <cell r="Z77">
            <v>0</v>
          </cell>
          <cell r="AA77">
            <v>0</v>
          </cell>
          <cell r="AB77">
            <v>0</v>
          </cell>
          <cell r="AC77">
            <v>0</v>
          </cell>
          <cell r="AD77">
            <v>120000</v>
          </cell>
          <cell r="AE77">
            <v>0</v>
          </cell>
          <cell r="AF77">
            <v>0</v>
          </cell>
          <cell r="AG77">
            <v>37000</v>
          </cell>
          <cell r="AH77">
            <v>0</v>
          </cell>
          <cell r="AI77">
            <v>10200</v>
          </cell>
          <cell r="AJ77">
            <v>0</v>
          </cell>
          <cell r="AK77">
            <v>8700</v>
          </cell>
          <cell r="AL77">
            <v>0</v>
          </cell>
          <cell r="AM77">
            <v>3600</v>
          </cell>
          <cell r="AN77">
            <v>0</v>
          </cell>
          <cell r="AO77">
            <v>6800</v>
          </cell>
          <cell r="AP77">
            <v>0</v>
          </cell>
          <cell r="AQ77">
            <v>5800</v>
          </cell>
          <cell r="AR77">
            <v>0</v>
          </cell>
          <cell r="AS77">
            <v>3600</v>
          </cell>
          <cell r="AT77">
            <v>0</v>
          </cell>
          <cell r="AU77">
            <v>0</v>
          </cell>
          <cell r="AV77">
            <v>0</v>
          </cell>
          <cell r="AW77">
            <v>0</v>
          </cell>
          <cell r="AX77">
            <v>0</v>
          </cell>
          <cell r="AY77">
            <v>0</v>
          </cell>
          <cell r="AZ77">
            <v>0</v>
          </cell>
          <cell r="BA77">
            <v>0</v>
          </cell>
          <cell r="BB77">
            <v>9505</v>
          </cell>
          <cell r="BC77" t="str">
            <v>AC</v>
          </cell>
          <cell r="BD77" t="str">
            <v>9705販売終了</v>
          </cell>
        </row>
        <row r="78">
          <cell r="B78" t="str">
            <v>ACN-8MB-S</v>
          </cell>
          <cell r="C78" t="str">
            <v>････</v>
          </cell>
          <cell r="D78" t="str">
            <v>8MB増設ﾒﾓﾘｷｯﾄ</v>
          </cell>
          <cell r="E78" t="str">
            <v>SX(M3423-Aﾓﾃﾞﾙ､M3423C)､FX(M3474､M3484-A/Bﾓﾃﾞﾙ)､
GX(M3464-Cﾓﾃﾞﾙ)用｡4MB(DIMM)×2個｡</v>
          </cell>
          <cell r="F78">
            <v>24000</v>
          </cell>
          <cell r="G78">
            <v>12000</v>
          </cell>
          <cell r="H78">
            <v>4200</v>
          </cell>
          <cell r="I78">
            <v>3600</v>
          </cell>
          <cell r="J78">
            <v>1500</v>
          </cell>
          <cell r="K78">
            <v>2800</v>
          </cell>
          <cell r="L78">
            <v>2400</v>
          </cell>
          <cell r="M78">
            <v>1500</v>
          </cell>
          <cell r="N78">
            <v>9509</v>
          </cell>
          <cell r="O78" t="str">
            <v>AC</v>
          </cell>
          <cell r="P78" t="str">
            <v>在庫終了次第、
販売終了</v>
          </cell>
          <cell r="Q78">
            <v>0</v>
          </cell>
          <cell r="R78">
            <v>0</v>
          </cell>
          <cell r="S78">
            <v>0</v>
          </cell>
          <cell r="T78">
            <v>0</v>
          </cell>
          <cell r="U78">
            <v>0</v>
          </cell>
          <cell r="V78">
            <v>0</v>
          </cell>
          <cell r="W78">
            <v>0</v>
          </cell>
          <cell r="X78">
            <v>0</v>
          </cell>
          <cell r="Y78">
            <v>0</v>
          </cell>
          <cell r="Z78">
            <v>0</v>
          </cell>
          <cell r="AA78">
            <v>0</v>
          </cell>
          <cell r="AB78">
            <v>0</v>
          </cell>
          <cell r="AC78">
            <v>0</v>
          </cell>
          <cell r="AD78">
            <v>24000</v>
          </cell>
          <cell r="AE78">
            <v>0</v>
          </cell>
          <cell r="AF78">
            <v>0</v>
          </cell>
          <cell r="AG78">
            <v>12000</v>
          </cell>
          <cell r="AH78">
            <v>0</v>
          </cell>
          <cell r="AI78">
            <v>4200</v>
          </cell>
          <cell r="AJ78">
            <v>0</v>
          </cell>
          <cell r="AK78">
            <v>3600</v>
          </cell>
          <cell r="AL78">
            <v>0</v>
          </cell>
          <cell r="AM78">
            <v>1500</v>
          </cell>
          <cell r="AN78">
            <v>0</v>
          </cell>
          <cell r="AO78">
            <v>2800</v>
          </cell>
          <cell r="AP78">
            <v>0</v>
          </cell>
          <cell r="AQ78">
            <v>2400</v>
          </cell>
          <cell r="AR78">
            <v>0</v>
          </cell>
          <cell r="AS78">
            <v>1500</v>
          </cell>
          <cell r="AT78">
            <v>0</v>
          </cell>
          <cell r="AU78">
            <v>0</v>
          </cell>
          <cell r="AV78">
            <v>0</v>
          </cell>
          <cell r="AW78">
            <v>0</v>
          </cell>
          <cell r="AX78">
            <v>0</v>
          </cell>
          <cell r="AY78">
            <v>0</v>
          </cell>
          <cell r="AZ78">
            <v>0</v>
          </cell>
          <cell r="BA78">
            <v>0</v>
          </cell>
          <cell r="BB78">
            <v>9509</v>
          </cell>
          <cell r="BC78" t="str">
            <v>AC</v>
          </cell>
          <cell r="BD78" t="str">
            <v>在庫終了次第、
販売終了</v>
          </cell>
        </row>
        <row r="79">
          <cell r="B79" t="str">
            <v>ACN-16MB-S</v>
          </cell>
          <cell r="C79" t="str">
            <v>････</v>
          </cell>
          <cell r="D79" t="str">
            <v>16MB増設ﾒﾓﾘｷｯﾄ</v>
          </cell>
          <cell r="E79" t="str">
            <v>SX(M3423-Aﾓﾃﾞﾙ､M3423C)､FX(M3474､M3484-A/Bﾓﾃﾞﾙ)､
GX(M3464-Cﾓﾃﾞﾙ)用｡8MB(DIMM)×2個｡</v>
          </cell>
          <cell r="F79">
            <v>120000</v>
          </cell>
          <cell r="G79">
            <v>54000</v>
          </cell>
          <cell r="H79">
            <v>8400</v>
          </cell>
          <cell r="I79">
            <v>7100</v>
          </cell>
          <cell r="J79">
            <v>2900</v>
          </cell>
          <cell r="K79">
            <v>5600</v>
          </cell>
          <cell r="L79">
            <v>4800</v>
          </cell>
          <cell r="M79">
            <v>2900</v>
          </cell>
          <cell r="N79">
            <v>9509</v>
          </cell>
          <cell r="O79" t="str">
            <v>AC</v>
          </cell>
          <cell r="P79" t="str">
            <v>9611販売終了</v>
          </cell>
          <cell r="Q79">
            <v>0</v>
          </cell>
          <cell r="R79">
            <v>0</v>
          </cell>
          <cell r="S79">
            <v>0</v>
          </cell>
          <cell r="T79">
            <v>0</v>
          </cell>
          <cell r="U79">
            <v>0</v>
          </cell>
          <cell r="V79">
            <v>0</v>
          </cell>
          <cell r="W79">
            <v>0</v>
          </cell>
          <cell r="X79">
            <v>0</v>
          </cell>
          <cell r="Y79">
            <v>0</v>
          </cell>
          <cell r="Z79">
            <v>0</v>
          </cell>
          <cell r="AA79">
            <v>0</v>
          </cell>
          <cell r="AB79">
            <v>0</v>
          </cell>
          <cell r="AC79">
            <v>0</v>
          </cell>
          <cell r="AD79">
            <v>120000</v>
          </cell>
          <cell r="AE79">
            <v>0</v>
          </cell>
          <cell r="AF79">
            <v>0</v>
          </cell>
          <cell r="AG79">
            <v>54000</v>
          </cell>
          <cell r="AH79">
            <v>0</v>
          </cell>
          <cell r="AI79">
            <v>8400</v>
          </cell>
          <cell r="AJ79">
            <v>0</v>
          </cell>
          <cell r="AK79">
            <v>7100</v>
          </cell>
          <cell r="AL79">
            <v>0</v>
          </cell>
          <cell r="AM79">
            <v>2900</v>
          </cell>
          <cell r="AN79">
            <v>0</v>
          </cell>
          <cell r="AO79">
            <v>5600</v>
          </cell>
          <cell r="AP79">
            <v>0</v>
          </cell>
          <cell r="AQ79">
            <v>4800</v>
          </cell>
          <cell r="AR79">
            <v>0</v>
          </cell>
          <cell r="AS79">
            <v>2900</v>
          </cell>
          <cell r="AT79">
            <v>0</v>
          </cell>
          <cell r="AU79">
            <v>0</v>
          </cell>
          <cell r="AV79">
            <v>0</v>
          </cell>
          <cell r="AW79">
            <v>0</v>
          </cell>
          <cell r="AX79">
            <v>0</v>
          </cell>
          <cell r="AY79">
            <v>0</v>
          </cell>
          <cell r="AZ79">
            <v>0</v>
          </cell>
          <cell r="BA79">
            <v>0</v>
          </cell>
          <cell r="BB79">
            <v>9509</v>
          </cell>
          <cell r="BC79" t="str">
            <v>AC</v>
          </cell>
          <cell r="BD79" t="str">
            <v>9611販売終了</v>
          </cell>
        </row>
        <row r="80">
          <cell r="B80" t="str">
            <v>ACN-32MB-S</v>
          </cell>
          <cell r="C80" t="str">
            <v>････</v>
          </cell>
          <cell r="D80" t="str">
            <v>32MB増設ﾒﾓﾘｷｯﾄ</v>
          </cell>
          <cell r="E80" t="str">
            <v>SX(M3423-Aﾓﾃﾞﾙ､M3423C)､FX(M3474､M3484-A/Bﾓﾃﾞﾙ)､
GX(M3464-B/Cﾓﾃﾞﾙ)用｡16MB(DIMM)×2個｡</v>
          </cell>
          <cell r="F80">
            <v>240000</v>
          </cell>
          <cell r="G80">
            <v>74000</v>
          </cell>
          <cell r="H80">
            <v>20400</v>
          </cell>
          <cell r="I80">
            <v>17300</v>
          </cell>
          <cell r="J80">
            <v>7100</v>
          </cell>
          <cell r="K80">
            <v>13600</v>
          </cell>
          <cell r="L80">
            <v>11600</v>
          </cell>
          <cell r="M80">
            <v>7100</v>
          </cell>
          <cell r="N80">
            <v>9509</v>
          </cell>
          <cell r="O80" t="str">
            <v>AC</v>
          </cell>
          <cell r="P80" t="str">
            <v>9705販売終了</v>
          </cell>
          <cell r="Q80">
            <v>0</v>
          </cell>
          <cell r="R80">
            <v>0</v>
          </cell>
          <cell r="S80">
            <v>0</v>
          </cell>
          <cell r="T80">
            <v>0</v>
          </cell>
          <cell r="U80">
            <v>0</v>
          </cell>
          <cell r="V80">
            <v>0</v>
          </cell>
          <cell r="W80">
            <v>0</v>
          </cell>
          <cell r="X80">
            <v>0</v>
          </cell>
          <cell r="Y80">
            <v>0</v>
          </cell>
          <cell r="Z80">
            <v>0</v>
          </cell>
          <cell r="AA80">
            <v>0</v>
          </cell>
          <cell r="AB80">
            <v>0</v>
          </cell>
          <cell r="AC80">
            <v>0</v>
          </cell>
          <cell r="AD80">
            <v>240000</v>
          </cell>
          <cell r="AE80">
            <v>0</v>
          </cell>
          <cell r="AF80">
            <v>0</v>
          </cell>
          <cell r="AG80">
            <v>74000</v>
          </cell>
          <cell r="AH80">
            <v>0</v>
          </cell>
          <cell r="AI80">
            <v>20400</v>
          </cell>
          <cell r="AJ80">
            <v>0</v>
          </cell>
          <cell r="AK80">
            <v>17300</v>
          </cell>
          <cell r="AL80">
            <v>0</v>
          </cell>
          <cell r="AM80">
            <v>7100</v>
          </cell>
          <cell r="AN80">
            <v>0</v>
          </cell>
          <cell r="AO80">
            <v>13600</v>
          </cell>
          <cell r="AP80">
            <v>0</v>
          </cell>
          <cell r="AQ80">
            <v>11600</v>
          </cell>
          <cell r="AR80">
            <v>0</v>
          </cell>
          <cell r="AS80">
            <v>7100</v>
          </cell>
          <cell r="AT80">
            <v>0</v>
          </cell>
          <cell r="AU80">
            <v>0</v>
          </cell>
          <cell r="AV80">
            <v>0</v>
          </cell>
          <cell r="AW80">
            <v>0</v>
          </cell>
          <cell r="AX80">
            <v>0</v>
          </cell>
          <cell r="AY80">
            <v>0</v>
          </cell>
          <cell r="AZ80">
            <v>0</v>
          </cell>
          <cell r="BA80">
            <v>0</v>
          </cell>
          <cell r="BB80">
            <v>9509</v>
          </cell>
          <cell r="BC80" t="str">
            <v>AC</v>
          </cell>
          <cell r="BD80" t="str">
            <v>9705販売終了</v>
          </cell>
        </row>
        <row r="81">
          <cell r="B81" t="str">
            <v>キーボード、マウス、その他入力装置</v>
          </cell>
        </row>
        <row r="82">
          <cell r="B82" t="str">
            <v>AC-JIS-KB2</v>
          </cell>
          <cell r="C82" t="str">
            <v>M6905-9</v>
          </cell>
          <cell r="D82" t="str">
            <v>JISｷｰﾎﾞｰﾄﾞ</v>
          </cell>
          <cell r="E82" t="str">
            <v>FT486-66S/66E､FT//s､FT//e､FT//ex､FT1200､FT2200､FT2400､LS660､
LS550､XEN-PC､XEN-LSⅡ､AL､EL、SX､FX､GX､SV用｡JIS配列に準拠｡
106ｷｰ｡</v>
          </cell>
          <cell r="F82">
            <v>13000</v>
          </cell>
          <cell r="G82">
            <v>9100</v>
          </cell>
          <cell r="H82">
            <v>1800</v>
          </cell>
          <cell r="I82">
            <v>1500</v>
          </cell>
          <cell r="J82">
            <v>600</v>
          </cell>
          <cell r="K82">
            <v>1200</v>
          </cell>
          <cell r="L82">
            <v>1000</v>
          </cell>
          <cell r="M82">
            <v>600</v>
          </cell>
          <cell r="N82" t="str">
            <v>9306</v>
          </cell>
          <cell r="O82" t="str">
            <v>AC</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13000</v>
          </cell>
          <cell r="AE82">
            <v>0</v>
          </cell>
          <cell r="AF82">
            <v>0</v>
          </cell>
          <cell r="AG82">
            <v>9100</v>
          </cell>
          <cell r="AH82">
            <v>0</v>
          </cell>
          <cell r="AI82">
            <v>1800</v>
          </cell>
          <cell r="AJ82">
            <v>0</v>
          </cell>
          <cell r="AK82">
            <v>1500</v>
          </cell>
          <cell r="AL82">
            <v>0</v>
          </cell>
          <cell r="AM82">
            <v>600</v>
          </cell>
          <cell r="AN82">
            <v>0</v>
          </cell>
          <cell r="AO82">
            <v>1200</v>
          </cell>
          <cell r="AP82">
            <v>0</v>
          </cell>
          <cell r="AQ82">
            <v>1000</v>
          </cell>
          <cell r="AR82">
            <v>0</v>
          </cell>
          <cell r="AS82">
            <v>600</v>
          </cell>
          <cell r="AT82">
            <v>0</v>
          </cell>
          <cell r="AU82">
            <v>0</v>
          </cell>
          <cell r="AV82">
            <v>0</v>
          </cell>
          <cell r="AW82">
            <v>0</v>
          </cell>
          <cell r="AX82">
            <v>0</v>
          </cell>
          <cell r="AY82">
            <v>0</v>
          </cell>
          <cell r="AZ82">
            <v>0</v>
          </cell>
          <cell r="BA82">
            <v>0</v>
          </cell>
          <cell r="BB82" t="str">
            <v>9306</v>
          </cell>
          <cell r="BC82" t="str">
            <v>AC</v>
          </cell>
        </row>
        <row r="83">
          <cell r="B83" t="str">
            <v>ACN-10KEY-2</v>
          </cell>
          <cell r="C83" t="str">
            <v>M6988</v>
          </cell>
          <cell r="D83" t="str">
            <v>ﾃﾝｷｰﾊﾟｯﾄﾞ</v>
          </cell>
          <cell r="E83" t="str">
            <v>SV用｡17ｷｰ｡PS/2｡</v>
          </cell>
          <cell r="F83">
            <v>13000</v>
          </cell>
          <cell r="G83">
            <v>3000</v>
          </cell>
          <cell r="H83" t="str">
            <v>N/A</v>
          </cell>
          <cell r="I83" t="str">
            <v>N/A</v>
          </cell>
          <cell r="J83" t="str">
            <v>N/A</v>
          </cell>
          <cell r="K83" t="str">
            <v>N/A</v>
          </cell>
          <cell r="L83" t="str">
            <v>N/A</v>
          </cell>
          <cell r="M83" t="str">
            <v>N/A</v>
          </cell>
          <cell r="N83">
            <v>9404</v>
          </cell>
          <cell r="O83" t="str">
            <v>AC</v>
          </cell>
          <cell r="P83" t="str">
            <v>在庫終了次第、
販売終了</v>
          </cell>
          <cell r="Q83">
            <v>0</v>
          </cell>
          <cell r="R83">
            <v>0</v>
          </cell>
          <cell r="S83">
            <v>0</v>
          </cell>
          <cell r="T83">
            <v>0</v>
          </cell>
          <cell r="U83">
            <v>0</v>
          </cell>
          <cell r="V83">
            <v>0</v>
          </cell>
          <cell r="W83">
            <v>0</v>
          </cell>
          <cell r="X83">
            <v>0</v>
          </cell>
          <cell r="Y83">
            <v>0</v>
          </cell>
          <cell r="Z83">
            <v>0</v>
          </cell>
          <cell r="AA83">
            <v>0</v>
          </cell>
          <cell r="AB83">
            <v>0</v>
          </cell>
          <cell r="AC83">
            <v>0</v>
          </cell>
          <cell r="AD83">
            <v>13000</v>
          </cell>
          <cell r="AE83">
            <v>0</v>
          </cell>
          <cell r="AF83">
            <v>0</v>
          </cell>
          <cell r="AG83">
            <v>3000</v>
          </cell>
          <cell r="AH83">
            <v>0</v>
          </cell>
          <cell r="AI83" t="str">
            <v>N/A</v>
          </cell>
          <cell r="AJ83">
            <v>0</v>
          </cell>
          <cell r="AK83" t="str">
            <v>N/A</v>
          </cell>
          <cell r="AL83">
            <v>0</v>
          </cell>
          <cell r="AM83" t="str">
            <v>N/A</v>
          </cell>
          <cell r="AN83">
            <v>0</v>
          </cell>
          <cell r="AO83" t="str">
            <v>N/A</v>
          </cell>
          <cell r="AP83">
            <v>0</v>
          </cell>
          <cell r="AQ83" t="str">
            <v>N/A</v>
          </cell>
          <cell r="AR83">
            <v>0</v>
          </cell>
          <cell r="AS83" t="str">
            <v>N/A</v>
          </cell>
          <cell r="AT83">
            <v>0</v>
          </cell>
          <cell r="AU83">
            <v>0</v>
          </cell>
          <cell r="AV83">
            <v>0</v>
          </cell>
          <cell r="AW83">
            <v>0</v>
          </cell>
          <cell r="AX83">
            <v>0</v>
          </cell>
          <cell r="AY83">
            <v>0</v>
          </cell>
          <cell r="AZ83">
            <v>0</v>
          </cell>
          <cell r="BA83">
            <v>0</v>
          </cell>
          <cell r="BB83">
            <v>9404</v>
          </cell>
          <cell r="BC83" t="str">
            <v>AC</v>
          </cell>
          <cell r="BD83" t="str">
            <v>在庫終了次第、
販売終了</v>
          </cell>
        </row>
        <row r="84">
          <cell r="B84" t="str">
            <v>ACN-10KEY-3</v>
          </cell>
          <cell r="C84" t="str">
            <v>6017-H01</v>
          </cell>
          <cell r="D84" t="str">
            <v>ﾃﾝｷｰﾊﾟｯﾄﾞ</v>
          </cell>
          <cell r="E84" t="str">
            <v>AL､EL､SX､FX､GX､NS用｡17ｷｰ｡PS/2｡</v>
          </cell>
          <cell r="F84">
            <v>13000</v>
          </cell>
          <cell r="G84">
            <v>9100</v>
          </cell>
          <cell r="H84" t="str">
            <v>N/A</v>
          </cell>
          <cell r="I84" t="str">
            <v>N/A</v>
          </cell>
          <cell r="J84" t="str">
            <v>N/A</v>
          </cell>
          <cell r="K84" t="str">
            <v>N/A</v>
          </cell>
          <cell r="L84" t="str">
            <v>N/A</v>
          </cell>
          <cell r="M84" t="str">
            <v>N/A</v>
          </cell>
          <cell r="N84">
            <v>9505</v>
          </cell>
          <cell r="O84" t="str">
            <v>AC</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13000</v>
          </cell>
          <cell r="AE84">
            <v>0</v>
          </cell>
          <cell r="AF84">
            <v>0</v>
          </cell>
          <cell r="AG84">
            <v>9100</v>
          </cell>
          <cell r="AH84">
            <v>0</v>
          </cell>
          <cell r="AI84" t="str">
            <v>N/A</v>
          </cell>
          <cell r="AJ84">
            <v>0</v>
          </cell>
          <cell r="AK84" t="str">
            <v>N/A</v>
          </cell>
          <cell r="AL84">
            <v>0</v>
          </cell>
          <cell r="AM84" t="str">
            <v>N/A</v>
          </cell>
          <cell r="AN84">
            <v>0</v>
          </cell>
          <cell r="AO84" t="str">
            <v>N/A</v>
          </cell>
          <cell r="AP84">
            <v>0</v>
          </cell>
          <cell r="AQ84" t="str">
            <v>N/A</v>
          </cell>
          <cell r="AR84">
            <v>0</v>
          </cell>
          <cell r="AS84" t="str">
            <v>N/A</v>
          </cell>
          <cell r="AT84">
            <v>0</v>
          </cell>
          <cell r="AU84">
            <v>0</v>
          </cell>
          <cell r="AV84">
            <v>0</v>
          </cell>
          <cell r="AW84">
            <v>0</v>
          </cell>
          <cell r="AX84">
            <v>0</v>
          </cell>
          <cell r="AY84">
            <v>0</v>
          </cell>
          <cell r="AZ84">
            <v>0</v>
          </cell>
          <cell r="BA84">
            <v>0</v>
          </cell>
          <cell r="BB84">
            <v>9505</v>
          </cell>
          <cell r="BC84" t="str">
            <v>AC</v>
          </cell>
        </row>
        <row r="85">
          <cell r="B85" t="str">
            <v>AC-MUS5</v>
          </cell>
          <cell r="C85" t="str">
            <v>M6903-12</v>
          </cell>
          <cell r="D85" t="str">
            <v>ﾏｳｽ</v>
          </cell>
          <cell r="E85" t="str">
            <v>FT486-66S/66E､FT//s､FT//e､FT//ex､FT1200､FT2200､FT2400､LS660､
LS550､XEN-PC､XEN-LSⅡ､AL､EL､SX､FX､GX､SV､NS用｡PS/2｡</v>
          </cell>
          <cell r="F85">
            <v>10000</v>
          </cell>
          <cell r="G85">
            <v>7000</v>
          </cell>
          <cell r="H85" t="str">
            <v>N/A</v>
          </cell>
          <cell r="I85" t="str">
            <v>N/A</v>
          </cell>
          <cell r="J85" t="str">
            <v>N/A</v>
          </cell>
          <cell r="K85" t="str">
            <v>N/A</v>
          </cell>
          <cell r="L85" t="str">
            <v>N/A</v>
          </cell>
          <cell r="M85" t="str">
            <v>N/A</v>
          </cell>
          <cell r="N85">
            <v>9507</v>
          </cell>
          <cell r="O85" t="str">
            <v>AC</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10000</v>
          </cell>
          <cell r="AE85">
            <v>0</v>
          </cell>
          <cell r="AF85">
            <v>0</v>
          </cell>
          <cell r="AG85">
            <v>7000</v>
          </cell>
          <cell r="AH85">
            <v>0</v>
          </cell>
          <cell r="AI85" t="str">
            <v>N/A</v>
          </cell>
          <cell r="AJ85">
            <v>0</v>
          </cell>
          <cell r="AK85" t="str">
            <v>N/A</v>
          </cell>
          <cell r="AL85">
            <v>0</v>
          </cell>
          <cell r="AM85" t="str">
            <v>N/A</v>
          </cell>
          <cell r="AN85">
            <v>0</v>
          </cell>
          <cell r="AO85" t="str">
            <v>N/A</v>
          </cell>
          <cell r="AP85">
            <v>0</v>
          </cell>
          <cell r="AQ85" t="str">
            <v>N/A</v>
          </cell>
          <cell r="AR85">
            <v>0</v>
          </cell>
          <cell r="AS85" t="str">
            <v>N/A</v>
          </cell>
          <cell r="AT85">
            <v>0</v>
          </cell>
          <cell r="AU85">
            <v>0</v>
          </cell>
          <cell r="AV85">
            <v>0</v>
          </cell>
          <cell r="AW85">
            <v>0</v>
          </cell>
          <cell r="AX85">
            <v>0</v>
          </cell>
          <cell r="AY85">
            <v>0</v>
          </cell>
          <cell r="AZ85">
            <v>0</v>
          </cell>
          <cell r="BA85">
            <v>0</v>
          </cell>
          <cell r="BB85">
            <v>9507</v>
          </cell>
          <cell r="BC85" t="str">
            <v>AC</v>
          </cell>
        </row>
        <row r="86">
          <cell r="B86" t="str">
            <v>AX-IDCR2</v>
          </cell>
          <cell r="C86" t="str">
            <v>M6907-5</v>
          </cell>
          <cell r="D86" t="str">
            <v>IDｶｰﾄﾞﾘｰﾀﾞ</v>
          </cell>
          <cell r="E86" t="str">
            <v>LS550(M3551､M3553､M3554)､XEN-PC(ﾓﾃﾞﾙにより､制限あり｡)､
XEN-LSⅡ(ﾓﾃﾞﾙにより､制限あり｡)､SX(M3423-Aﾓﾃﾞﾙ､M3423C)､
FX(M3474､M3484-A/Bﾓﾃﾞﾙ)､GX(M3464-B/Cﾓﾃﾞﾙ)､SV､NS用｡
磁気ｶｰﾄﾞ(JIS X6301 X6302 Ⅱ型)の読み取り｡</v>
          </cell>
          <cell r="F86">
            <v>98000</v>
          </cell>
          <cell r="G86">
            <v>63700</v>
          </cell>
          <cell r="H86">
            <v>5900</v>
          </cell>
          <cell r="I86">
            <v>5000</v>
          </cell>
          <cell r="J86" t="str">
            <v>N/A</v>
          </cell>
          <cell r="K86" t="str">
            <v>N/A</v>
          </cell>
          <cell r="L86" t="str">
            <v>N/A</v>
          </cell>
          <cell r="M86" t="str">
            <v>N/A</v>
          </cell>
          <cell r="N86">
            <v>9404</v>
          </cell>
          <cell r="O86" t="str">
            <v>MI</v>
          </cell>
          <cell r="P86" t="str">
            <v>受注生産</v>
          </cell>
          <cell r="Q86">
            <v>0</v>
          </cell>
          <cell r="R86">
            <v>0</v>
          </cell>
          <cell r="S86">
            <v>0</v>
          </cell>
          <cell r="T86">
            <v>0</v>
          </cell>
          <cell r="U86">
            <v>0</v>
          </cell>
          <cell r="V86">
            <v>0</v>
          </cell>
          <cell r="W86">
            <v>0</v>
          </cell>
          <cell r="X86">
            <v>0</v>
          </cell>
          <cell r="Y86">
            <v>0</v>
          </cell>
          <cell r="Z86">
            <v>0</v>
          </cell>
          <cell r="AA86">
            <v>0</v>
          </cell>
          <cell r="AB86">
            <v>0</v>
          </cell>
          <cell r="AC86">
            <v>0</v>
          </cell>
          <cell r="AD86">
            <v>98000</v>
          </cell>
          <cell r="AE86">
            <v>0</v>
          </cell>
          <cell r="AF86">
            <v>0</v>
          </cell>
          <cell r="AG86">
            <v>63700</v>
          </cell>
          <cell r="AH86">
            <v>0</v>
          </cell>
          <cell r="AI86">
            <v>5900</v>
          </cell>
          <cell r="AJ86">
            <v>0</v>
          </cell>
          <cell r="AK86">
            <v>5000</v>
          </cell>
          <cell r="AL86">
            <v>0</v>
          </cell>
          <cell r="AM86" t="str">
            <v>N/A</v>
          </cell>
          <cell r="AN86">
            <v>0</v>
          </cell>
          <cell r="AO86" t="str">
            <v>N/A</v>
          </cell>
          <cell r="AP86">
            <v>0</v>
          </cell>
          <cell r="AQ86" t="str">
            <v>N/A</v>
          </cell>
          <cell r="AR86">
            <v>0</v>
          </cell>
          <cell r="AS86" t="str">
            <v>N/A</v>
          </cell>
          <cell r="AT86">
            <v>0</v>
          </cell>
          <cell r="AU86">
            <v>0</v>
          </cell>
          <cell r="AV86">
            <v>0</v>
          </cell>
          <cell r="AW86">
            <v>0</v>
          </cell>
          <cell r="AX86">
            <v>0</v>
          </cell>
          <cell r="AY86">
            <v>0</v>
          </cell>
          <cell r="AZ86">
            <v>0</v>
          </cell>
          <cell r="BA86">
            <v>0</v>
          </cell>
          <cell r="BB86">
            <v>9404</v>
          </cell>
          <cell r="BC86" t="str">
            <v>MI</v>
          </cell>
          <cell r="BD86" t="str">
            <v>受注生産</v>
          </cell>
        </row>
        <row r="87">
          <cell r="B87" t="str">
            <v>AX-BHS2</v>
          </cell>
          <cell r="C87" t="str">
            <v>M6906-8</v>
          </cell>
          <cell r="D87" t="str">
            <v>ﾊﾞｰｺｰﾄﾞﾊﾝﾄﾞｽｷｬﾅ</v>
          </cell>
          <cell r="E87" t="str">
            <v>LS550(M3551､M3553､M3554)､XEN-PC(ﾓﾃﾞﾙにより､制限あり｡)､
XEN-LSⅡ(ﾓﾃﾞﾙにより､制限あり｡)､SX(M3423-Aﾓﾃﾞﾙ､M3423C)､
FX(M3474､M3484-A/Bﾓﾃﾞﾙ)､GX(M3464-B/Cﾓﾃﾞﾙ)､SV､NS用｡
ﾊﾞｰｺｰﾄﾞﾃﾞｰﾀ(NW-7､JAN､CODE39､2OF5)の読み取り｡</v>
          </cell>
          <cell r="F87">
            <v>190000</v>
          </cell>
          <cell r="G87">
            <v>123500</v>
          </cell>
          <cell r="H87">
            <v>11400</v>
          </cell>
          <cell r="I87">
            <v>9700</v>
          </cell>
          <cell r="J87" t="str">
            <v>N/A</v>
          </cell>
          <cell r="K87" t="str">
            <v>N/A</v>
          </cell>
          <cell r="L87" t="str">
            <v>N/A</v>
          </cell>
          <cell r="M87" t="str">
            <v>N/A</v>
          </cell>
          <cell r="N87">
            <v>9405</v>
          </cell>
          <cell r="O87" t="str">
            <v>MI</v>
          </cell>
          <cell r="P87" t="str">
            <v>受注生産</v>
          </cell>
          <cell r="Q87">
            <v>0</v>
          </cell>
          <cell r="R87">
            <v>0</v>
          </cell>
          <cell r="S87">
            <v>0</v>
          </cell>
          <cell r="T87">
            <v>0</v>
          </cell>
          <cell r="U87">
            <v>0</v>
          </cell>
          <cell r="V87">
            <v>0</v>
          </cell>
          <cell r="W87">
            <v>0</v>
          </cell>
          <cell r="X87">
            <v>0</v>
          </cell>
          <cell r="Y87">
            <v>0</v>
          </cell>
          <cell r="Z87">
            <v>0</v>
          </cell>
          <cell r="AA87">
            <v>0</v>
          </cell>
          <cell r="AB87">
            <v>0</v>
          </cell>
          <cell r="AC87">
            <v>0</v>
          </cell>
          <cell r="AD87">
            <v>190000</v>
          </cell>
          <cell r="AE87">
            <v>0</v>
          </cell>
          <cell r="AF87">
            <v>0</v>
          </cell>
          <cell r="AG87">
            <v>123500</v>
          </cell>
          <cell r="AH87">
            <v>0</v>
          </cell>
          <cell r="AI87">
            <v>11400</v>
          </cell>
          <cell r="AJ87">
            <v>0</v>
          </cell>
          <cell r="AK87">
            <v>9700</v>
          </cell>
          <cell r="AL87">
            <v>0</v>
          </cell>
          <cell r="AM87" t="str">
            <v>N/A</v>
          </cell>
          <cell r="AN87">
            <v>0</v>
          </cell>
          <cell r="AO87" t="str">
            <v>N/A</v>
          </cell>
          <cell r="AP87">
            <v>0</v>
          </cell>
          <cell r="AQ87" t="str">
            <v>N/A</v>
          </cell>
          <cell r="AR87">
            <v>0</v>
          </cell>
          <cell r="AS87" t="str">
            <v>N/A</v>
          </cell>
          <cell r="AT87">
            <v>0</v>
          </cell>
          <cell r="AU87">
            <v>0</v>
          </cell>
          <cell r="AV87">
            <v>0</v>
          </cell>
          <cell r="AW87">
            <v>0</v>
          </cell>
          <cell r="AX87">
            <v>0</v>
          </cell>
          <cell r="AY87">
            <v>0</v>
          </cell>
          <cell r="AZ87">
            <v>0</v>
          </cell>
          <cell r="BA87">
            <v>0</v>
          </cell>
          <cell r="BB87">
            <v>9405</v>
          </cell>
          <cell r="BC87" t="str">
            <v>MI</v>
          </cell>
          <cell r="BD87" t="str">
            <v>受注生産</v>
          </cell>
        </row>
        <row r="88">
          <cell r="B88" t="str">
            <v>AX-HOCR</v>
          </cell>
          <cell r="C88" t="str">
            <v>M6987-1</v>
          </cell>
          <cell r="D88" t="str">
            <v>ﾊﾝﾄﾞOCR</v>
          </cell>
          <cell r="E88" t="str">
            <v>LS550(M3551､M3553､M3554)､XEN-PC(ﾓﾃﾞﾙにより､制限あり｡)､
XEN-LSⅡ(ﾓﾃﾞﾙにより､制限あり｡)､SX(M3423-Aﾓﾃﾞﾙ､M3423C)､
FX(M3474､M3484-A/Bﾓﾃﾞﾙ)､GX(M3464-B/Cﾓﾃﾞﾙ)､SV用｡
OCR文字(OCR-Bﾌｫﾝﾄ･ｻｲｽﾞⅠの文字28種類)の読み取り｡</v>
          </cell>
          <cell r="F88">
            <v>580000</v>
          </cell>
          <cell r="G88">
            <v>377000</v>
          </cell>
          <cell r="H88">
            <v>34800</v>
          </cell>
          <cell r="I88">
            <v>29600</v>
          </cell>
          <cell r="J88" t="str">
            <v>N/A</v>
          </cell>
          <cell r="K88" t="str">
            <v>N/A</v>
          </cell>
          <cell r="L88" t="str">
            <v>N/A</v>
          </cell>
          <cell r="M88" t="str">
            <v>N/A</v>
          </cell>
          <cell r="N88">
            <v>9404</v>
          </cell>
          <cell r="O88" t="str">
            <v>MI</v>
          </cell>
          <cell r="P88" t="str">
            <v>受注生産</v>
          </cell>
          <cell r="Q88">
            <v>0</v>
          </cell>
          <cell r="R88">
            <v>0</v>
          </cell>
          <cell r="S88">
            <v>0</v>
          </cell>
          <cell r="T88">
            <v>0</v>
          </cell>
          <cell r="U88">
            <v>0</v>
          </cell>
          <cell r="V88">
            <v>0</v>
          </cell>
          <cell r="W88">
            <v>0</v>
          </cell>
          <cell r="X88">
            <v>0</v>
          </cell>
          <cell r="Y88">
            <v>0</v>
          </cell>
          <cell r="Z88">
            <v>0</v>
          </cell>
          <cell r="AA88">
            <v>0</v>
          </cell>
          <cell r="AB88">
            <v>0</v>
          </cell>
          <cell r="AC88">
            <v>0</v>
          </cell>
          <cell r="AD88">
            <v>580000</v>
          </cell>
          <cell r="AE88">
            <v>0</v>
          </cell>
          <cell r="AF88">
            <v>0</v>
          </cell>
          <cell r="AG88">
            <v>377000</v>
          </cell>
          <cell r="AH88">
            <v>0</v>
          </cell>
          <cell r="AI88">
            <v>34800</v>
          </cell>
          <cell r="AJ88">
            <v>0</v>
          </cell>
          <cell r="AK88">
            <v>29600</v>
          </cell>
          <cell r="AL88">
            <v>0</v>
          </cell>
          <cell r="AM88" t="str">
            <v>N/A</v>
          </cell>
          <cell r="AN88">
            <v>0</v>
          </cell>
          <cell r="AO88" t="str">
            <v>N/A</v>
          </cell>
          <cell r="AP88">
            <v>0</v>
          </cell>
          <cell r="AQ88" t="str">
            <v>N/A</v>
          </cell>
          <cell r="AR88">
            <v>0</v>
          </cell>
          <cell r="AS88" t="str">
            <v>N/A</v>
          </cell>
          <cell r="AT88">
            <v>0</v>
          </cell>
          <cell r="AU88">
            <v>0</v>
          </cell>
          <cell r="AV88">
            <v>0</v>
          </cell>
          <cell r="AW88">
            <v>0</v>
          </cell>
          <cell r="AX88">
            <v>0</v>
          </cell>
          <cell r="AY88">
            <v>0</v>
          </cell>
          <cell r="AZ88">
            <v>0</v>
          </cell>
          <cell r="BA88">
            <v>0</v>
          </cell>
          <cell r="BB88">
            <v>9404</v>
          </cell>
          <cell r="BC88" t="str">
            <v>MI</v>
          </cell>
          <cell r="BD88" t="str">
            <v>受注生産</v>
          </cell>
        </row>
        <row r="89">
          <cell r="B89" t="str">
            <v>ACN-TAB-PT</v>
          </cell>
          <cell r="C89" t="str">
            <v>M6098</v>
          </cell>
          <cell r="D89" t="str">
            <v>内蔵ﾀﾌﾞﾚｯﾄﾎﾟｲﾝﾀ</v>
          </cell>
          <cell r="E89" t="str">
            <v>SV用｡</v>
          </cell>
          <cell r="F89">
            <v>15000</v>
          </cell>
          <cell r="G89">
            <v>3500</v>
          </cell>
          <cell r="H89" t="str">
            <v>N/A</v>
          </cell>
          <cell r="I89" t="str">
            <v>N/A</v>
          </cell>
          <cell r="J89" t="str">
            <v>N/A</v>
          </cell>
          <cell r="K89" t="str">
            <v>N/A</v>
          </cell>
          <cell r="L89" t="str">
            <v>N/A</v>
          </cell>
          <cell r="M89" t="str">
            <v>N/A</v>
          </cell>
          <cell r="N89">
            <v>9411</v>
          </cell>
          <cell r="O89" t="str">
            <v>AC</v>
          </cell>
          <cell r="P89" t="str">
            <v>在庫終了次第、
販売終了</v>
          </cell>
          <cell r="Q89">
            <v>0</v>
          </cell>
          <cell r="R89">
            <v>0</v>
          </cell>
          <cell r="S89">
            <v>0</v>
          </cell>
          <cell r="T89">
            <v>0</v>
          </cell>
          <cell r="U89">
            <v>0</v>
          </cell>
          <cell r="V89">
            <v>0</v>
          </cell>
          <cell r="W89">
            <v>0</v>
          </cell>
          <cell r="X89">
            <v>0</v>
          </cell>
          <cell r="Y89">
            <v>0</v>
          </cell>
          <cell r="Z89">
            <v>0</v>
          </cell>
          <cell r="AA89">
            <v>0</v>
          </cell>
          <cell r="AB89">
            <v>0</v>
          </cell>
          <cell r="AC89">
            <v>0</v>
          </cell>
          <cell r="AD89">
            <v>15000</v>
          </cell>
          <cell r="AE89">
            <v>0</v>
          </cell>
          <cell r="AF89">
            <v>0</v>
          </cell>
          <cell r="AG89">
            <v>3500</v>
          </cell>
          <cell r="AH89">
            <v>0</v>
          </cell>
          <cell r="AI89" t="str">
            <v>N/A</v>
          </cell>
          <cell r="AJ89">
            <v>0</v>
          </cell>
          <cell r="AK89" t="str">
            <v>N/A</v>
          </cell>
          <cell r="AL89">
            <v>0</v>
          </cell>
          <cell r="AM89" t="str">
            <v>N/A</v>
          </cell>
          <cell r="AN89">
            <v>0</v>
          </cell>
          <cell r="AO89" t="str">
            <v>N/A</v>
          </cell>
          <cell r="AP89">
            <v>0</v>
          </cell>
          <cell r="AQ89" t="str">
            <v>N/A</v>
          </cell>
          <cell r="AR89">
            <v>0</v>
          </cell>
          <cell r="AS89" t="str">
            <v>N/A</v>
          </cell>
          <cell r="AT89">
            <v>0</v>
          </cell>
          <cell r="AU89">
            <v>0</v>
          </cell>
          <cell r="AV89">
            <v>0</v>
          </cell>
          <cell r="AW89">
            <v>0</v>
          </cell>
          <cell r="AX89">
            <v>0</v>
          </cell>
          <cell r="AY89">
            <v>0</v>
          </cell>
          <cell r="AZ89">
            <v>0</v>
          </cell>
          <cell r="BA89">
            <v>0</v>
          </cell>
          <cell r="BB89">
            <v>9411</v>
          </cell>
          <cell r="BC89" t="str">
            <v>AC</v>
          </cell>
          <cell r="BD89" t="str">
            <v>在庫終了次第、
販売終了</v>
          </cell>
        </row>
        <row r="90">
          <cell r="B90" t="str">
            <v>ACN-TBALL</v>
          </cell>
          <cell r="C90" t="str">
            <v>TBL-201</v>
          </cell>
          <cell r="D90" t="str">
            <v>内蔵ﾄﾗｯｸﾎﾞ-ﾙ</v>
          </cell>
          <cell r="E90" t="str">
            <v>NS用｡</v>
          </cell>
          <cell r="F90">
            <v>15000</v>
          </cell>
          <cell r="G90">
            <v>10500</v>
          </cell>
          <cell r="H90" t="str">
            <v>N/A</v>
          </cell>
          <cell r="I90" t="str">
            <v>N/A</v>
          </cell>
          <cell r="J90" t="str">
            <v>N/A</v>
          </cell>
          <cell r="K90" t="str">
            <v>N/A</v>
          </cell>
          <cell r="L90" t="str">
            <v>N/A</v>
          </cell>
          <cell r="M90" t="str">
            <v>N/A</v>
          </cell>
          <cell r="N90" t="str">
            <v>9307</v>
          </cell>
          <cell r="O90" t="str">
            <v>AC</v>
          </cell>
          <cell r="P90" t="str">
            <v>在庫終了次第、
販売終了</v>
          </cell>
          <cell r="Q90">
            <v>0</v>
          </cell>
          <cell r="R90">
            <v>0</v>
          </cell>
          <cell r="S90">
            <v>0</v>
          </cell>
          <cell r="T90">
            <v>0</v>
          </cell>
          <cell r="U90">
            <v>0</v>
          </cell>
          <cell r="V90">
            <v>0</v>
          </cell>
          <cell r="W90">
            <v>0</v>
          </cell>
          <cell r="X90">
            <v>0</v>
          </cell>
          <cell r="Y90">
            <v>0</v>
          </cell>
          <cell r="Z90">
            <v>0</v>
          </cell>
          <cell r="AA90">
            <v>0</v>
          </cell>
          <cell r="AB90">
            <v>0</v>
          </cell>
          <cell r="AC90">
            <v>0</v>
          </cell>
          <cell r="AD90">
            <v>15000</v>
          </cell>
          <cell r="AE90">
            <v>0</v>
          </cell>
          <cell r="AF90">
            <v>0</v>
          </cell>
          <cell r="AG90">
            <v>10500</v>
          </cell>
          <cell r="AH90">
            <v>0</v>
          </cell>
          <cell r="AI90" t="str">
            <v>N/A</v>
          </cell>
          <cell r="AJ90">
            <v>0</v>
          </cell>
          <cell r="AK90" t="str">
            <v>N/A</v>
          </cell>
          <cell r="AL90">
            <v>0</v>
          </cell>
          <cell r="AM90" t="str">
            <v>N/A</v>
          </cell>
          <cell r="AN90">
            <v>0</v>
          </cell>
          <cell r="AO90" t="str">
            <v>N/A</v>
          </cell>
          <cell r="AP90">
            <v>0</v>
          </cell>
          <cell r="AQ90" t="str">
            <v>N/A</v>
          </cell>
          <cell r="AR90">
            <v>0</v>
          </cell>
          <cell r="AS90" t="str">
            <v>N/A</v>
          </cell>
          <cell r="AT90">
            <v>0</v>
          </cell>
          <cell r="AU90">
            <v>0</v>
          </cell>
          <cell r="AV90">
            <v>0</v>
          </cell>
          <cell r="AW90">
            <v>0</v>
          </cell>
          <cell r="AX90">
            <v>0</v>
          </cell>
          <cell r="AY90">
            <v>0</v>
          </cell>
          <cell r="AZ90">
            <v>0</v>
          </cell>
          <cell r="BA90">
            <v>0</v>
          </cell>
          <cell r="BB90" t="str">
            <v>9307</v>
          </cell>
          <cell r="BC90" t="str">
            <v>AC</v>
          </cell>
          <cell r="BD90" t="str">
            <v>在庫終了次第、
販売終了</v>
          </cell>
        </row>
        <row r="91">
          <cell r="B91" t="str">
            <v>ディスプレイ</v>
          </cell>
        </row>
        <row r="92">
          <cell r="B92" t="str">
            <v>AC-CRT-15C2</v>
          </cell>
          <cell r="C92" t="str">
            <v>M6338</v>
          </cell>
          <cell r="D92" t="str">
            <v>15ｲﾝﾁ高解像度ｶﾗｰﾃﾞｨｽﾌﾟﾚｲ</v>
          </cell>
          <cell r="E92" t="str">
            <v>FT486-66S/66E､FT//s､FT//e､FT//ex､FT1200､FT2200､LS660､LS550､
XEN-PC､XEN-LSⅡ､SX､FX､GX､SV､NS用｡</v>
          </cell>
          <cell r="F92">
            <v>60000</v>
          </cell>
          <cell r="G92">
            <v>39000</v>
          </cell>
          <cell r="H92">
            <v>4200</v>
          </cell>
          <cell r="I92">
            <v>3600</v>
          </cell>
          <cell r="J92">
            <v>1500</v>
          </cell>
          <cell r="K92">
            <v>2800</v>
          </cell>
          <cell r="L92">
            <v>2400</v>
          </cell>
          <cell r="M92">
            <v>1500</v>
          </cell>
          <cell r="N92">
            <v>9511</v>
          </cell>
          <cell r="O92" t="str">
            <v>AC</v>
          </cell>
          <cell r="P92" t="str">
            <v>9701販売終了</v>
          </cell>
          <cell r="Q92">
            <v>0</v>
          </cell>
          <cell r="R92">
            <v>0</v>
          </cell>
          <cell r="S92">
            <v>0</v>
          </cell>
          <cell r="T92">
            <v>0</v>
          </cell>
          <cell r="U92">
            <v>0</v>
          </cell>
          <cell r="V92">
            <v>0</v>
          </cell>
          <cell r="W92">
            <v>0</v>
          </cell>
          <cell r="X92">
            <v>0</v>
          </cell>
          <cell r="Y92">
            <v>0</v>
          </cell>
          <cell r="Z92">
            <v>0</v>
          </cell>
          <cell r="AA92">
            <v>0</v>
          </cell>
          <cell r="AB92">
            <v>0</v>
          </cell>
          <cell r="AC92">
            <v>0</v>
          </cell>
          <cell r="AD92">
            <v>60000</v>
          </cell>
          <cell r="AE92">
            <v>0</v>
          </cell>
          <cell r="AF92">
            <v>0</v>
          </cell>
          <cell r="AG92">
            <v>39000</v>
          </cell>
          <cell r="AH92">
            <v>0</v>
          </cell>
          <cell r="AI92">
            <v>4200</v>
          </cell>
          <cell r="AJ92">
            <v>0</v>
          </cell>
          <cell r="AK92">
            <v>3600</v>
          </cell>
          <cell r="AL92">
            <v>0</v>
          </cell>
          <cell r="AM92">
            <v>1500</v>
          </cell>
          <cell r="AN92">
            <v>0</v>
          </cell>
          <cell r="AO92">
            <v>2800</v>
          </cell>
          <cell r="AP92">
            <v>0</v>
          </cell>
          <cell r="AQ92">
            <v>2400</v>
          </cell>
          <cell r="AR92">
            <v>0</v>
          </cell>
          <cell r="AS92">
            <v>1500</v>
          </cell>
          <cell r="AT92">
            <v>0</v>
          </cell>
          <cell r="AU92">
            <v>0</v>
          </cell>
          <cell r="AV92">
            <v>0</v>
          </cell>
          <cell r="AW92">
            <v>0</v>
          </cell>
          <cell r="AX92">
            <v>0</v>
          </cell>
          <cell r="AY92">
            <v>0</v>
          </cell>
          <cell r="AZ92">
            <v>0</v>
          </cell>
          <cell r="BA92">
            <v>0</v>
          </cell>
          <cell r="BB92">
            <v>9511</v>
          </cell>
          <cell r="BC92" t="str">
            <v>AC</v>
          </cell>
          <cell r="BD92" t="str">
            <v>9701販売終了</v>
          </cell>
        </row>
        <row r="93">
          <cell r="B93" t="str">
            <v>AC-CRT-15C5</v>
          </cell>
          <cell r="C93" t="str">
            <v>M6346-1</v>
          </cell>
          <cell r="D93" t="str">
            <v>15ｲﾝﾁ高解像度ｶﾗｰﾃﾞｨｽﾌﾟﾚｲ</v>
          </cell>
          <cell r="E93" t="str">
            <v>FT//ex､FT1200､FT2200､FT2400､LS660､LS550､AL､EL､
SX(M3423-Cﾓﾃﾞﾙ､M3423C-A3C0/B181)､FX､GX用｡</v>
          </cell>
          <cell r="F93">
            <v>56000</v>
          </cell>
          <cell r="G93">
            <v>39000</v>
          </cell>
          <cell r="H93">
            <v>3400</v>
          </cell>
          <cell r="I93">
            <v>2900</v>
          </cell>
          <cell r="J93">
            <v>1200</v>
          </cell>
          <cell r="K93">
            <v>2200</v>
          </cell>
          <cell r="L93">
            <v>1900</v>
          </cell>
          <cell r="M93">
            <v>1200</v>
          </cell>
          <cell r="N93">
            <v>9702</v>
          </cell>
          <cell r="O93" t="str">
            <v>AC</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56000</v>
          </cell>
          <cell r="AE93">
            <v>0</v>
          </cell>
          <cell r="AF93">
            <v>0</v>
          </cell>
          <cell r="AG93">
            <v>39000</v>
          </cell>
          <cell r="AH93">
            <v>0</v>
          </cell>
          <cell r="AI93">
            <v>3400</v>
          </cell>
          <cell r="AJ93">
            <v>0</v>
          </cell>
          <cell r="AK93">
            <v>2900</v>
          </cell>
          <cell r="AL93">
            <v>0</v>
          </cell>
          <cell r="AM93">
            <v>1200</v>
          </cell>
          <cell r="AN93">
            <v>0</v>
          </cell>
          <cell r="AO93">
            <v>2200</v>
          </cell>
          <cell r="AP93">
            <v>0</v>
          </cell>
          <cell r="AQ93">
            <v>1900</v>
          </cell>
          <cell r="AR93">
            <v>0</v>
          </cell>
          <cell r="AS93">
            <v>1200</v>
          </cell>
          <cell r="AT93">
            <v>0</v>
          </cell>
          <cell r="AU93">
            <v>0</v>
          </cell>
          <cell r="AV93">
            <v>0</v>
          </cell>
          <cell r="AW93">
            <v>0</v>
          </cell>
          <cell r="AX93">
            <v>0</v>
          </cell>
          <cell r="AY93">
            <v>0</v>
          </cell>
          <cell r="AZ93">
            <v>0</v>
          </cell>
          <cell r="BA93">
            <v>0</v>
          </cell>
          <cell r="BB93">
            <v>9702</v>
          </cell>
          <cell r="BC93" t="str">
            <v>AC</v>
          </cell>
        </row>
        <row r="94">
          <cell r="B94" t="str">
            <v>AC-CRT-15C4</v>
          </cell>
          <cell r="C94" t="str">
            <v>M6345-1</v>
          </cell>
          <cell r="D94" t="str">
            <v>15ｲﾝﾁ高解像度ｶﾗｰﾃﾞｨｽﾌﾟﾚｲ</v>
          </cell>
          <cell r="E94" t="str">
            <v>FT486-66S/66E､FT//s､FT//e､FT//ex､FT1200､FT2200､LS660､LS550､
XEN-PC､XEN-LSⅡ､SX､FX､GX､SV､NS用｡</v>
          </cell>
          <cell r="F94">
            <v>60000</v>
          </cell>
          <cell r="G94">
            <v>39000</v>
          </cell>
          <cell r="H94">
            <v>4200</v>
          </cell>
          <cell r="I94">
            <v>3600</v>
          </cell>
          <cell r="J94">
            <v>1500</v>
          </cell>
          <cell r="K94">
            <v>2800</v>
          </cell>
          <cell r="L94">
            <v>2400</v>
          </cell>
          <cell r="M94">
            <v>1500</v>
          </cell>
          <cell r="N94">
            <v>9512</v>
          </cell>
          <cell r="O94" t="str">
            <v>AC</v>
          </cell>
          <cell r="P94" t="str">
            <v>9608販売終了</v>
          </cell>
          <cell r="Q94">
            <v>0</v>
          </cell>
          <cell r="R94">
            <v>0</v>
          </cell>
          <cell r="S94">
            <v>0</v>
          </cell>
          <cell r="T94">
            <v>0</v>
          </cell>
          <cell r="U94">
            <v>0</v>
          </cell>
          <cell r="V94">
            <v>0</v>
          </cell>
          <cell r="W94">
            <v>0</v>
          </cell>
          <cell r="X94">
            <v>0</v>
          </cell>
          <cell r="Y94">
            <v>0</v>
          </cell>
          <cell r="Z94">
            <v>0</v>
          </cell>
          <cell r="AA94">
            <v>0</v>
          </cell>
          <cell r="AB94">
            <v>0</v>
          </cell>
          <cell r="AC94">
            <v>0</v>
          </cell>
          <cell r="AD94">
            <v>60000</v>
          </cell>
          <cell r="AE94">
            <v>0</v>
          </cell>
          <cell r="AF94">
            <v>0</v>
          </cell>
          <cell r="AG94">
            <v>39000</v>
          </cell>
          <cell r="AH94">
            <v>0</v>
          </cell>
          <cell r="AI94">
            <v>4200</v>
          </cell>
          <cell r="AJ94">
            <v>0</v>
          </cell>
          <cell r="AK94">
            <v>3600</v>
          </cell>
          <cell r="AL94">
            <v>0</v>
          </cell>
          <cell r="AM94">
            <v>1500</v>
          </cell>
          <cell r="AN94">
            <v>0</v>
          </cell>
          <cell r="AO94">
            <v>2800</v>
          </cell>
          <cell r="AP94">
            <v>0</v>
          </cell>
          <cell r="AQ94">
            <v>2400</v>
          </cell>
          <cell r="AR94">
            <v>0</v>
          </cell>
          <cell r="AS94">
            <v>1500</v>
          </cell>
          <cell r="AT94">
            <v>0</v>
          </cell>
          <cell r="AU94">
            <v>0</v>
          </cell>
          <cell r="AV94">
            <v>0</v>
          </cell>
          <cell r="AW94">
            <v>0</v>
          </cell>
          <cell r="AX94">
            <v>0</v>
          </cell>
          <cell r="AY94">
            <v>0</v>
          </cell>
          <cell r="AZ94">
            <v>0</v>
          </cell>
          <cell r="BA94">
            <v>0</v>
          </cell>
          <cell r="BB94">
            <v>9512</v>
          </cell>
          <cell r="BC94" t="str">
            <v>AC</v>
          </cell>
          <cell r="BD94" t="str">
            <v>9608販売終了</v>
          </cell>
        </row>
        <row r="95">
          <cell r="B95" t="str">
            <v>AC-CRT-17C3</v>
          </cell>
          <cell r="C95" t="str">
            <v>M6337-1</v>
          </cell>
          <cell r="D95" t="str">
            <v>17ｲﾝﾁ高解像度ｶﾗｰﾃﾞｨｽﾌﾟﾚｲ</v>
          </cell>
          <cell r="E95" t="str">
            <v>FT1200､FT2200､LS660､LS550､XEN-PC､XEN-LSⅡ(B/C/Dﾓﾃﾞﾙ)､SX､
FX､GX､SV､NS用｡</v>
          </cell>
          <cell r="F95">
            <v>110000</v>
          </cell>
          <cell r="G95">
            <v>70000</v>
          </cell>
          <cell r="H95">
            <v>11900</v>
          </cell>
          <cell r="I95">
            <v>10100</v>
          </cell>
          <cell r="J95">
            <v>4200</v>
          </cell>
          <cell r="K95">
            <v>7900</v>
          </cell>
          <cell r="L95">
            <v>6700</v>
          </cell>
          <cell r="M95">
            <v>4200</v>
          </cell>
          <cell r="N95" t="str">
            <v>9512</v>
          </cell>
          <cell r="O95" t="str">
            <v>AC</v>
          </cell>
          <cell r="P95" t="str">
            <v>販売終了</v>
          </cell>
          <cell r="Q95">
            <v>0</v>
          </cell>
          <cell r="R95">
            <v>0</v>
          </cell>
          <cell r="S95">
            <v>0</v>
          </cell>
          <cell r="T95">
            <v>0</v>
          </cell>
          <cell r="U95">
            <v>0</v>
          </cell>
          <cell r="V95">
            <v>0</v>
          </cell>
          <cell r="W95">
            <v>0</v>
          </cell>
          <cell r="X95">
            <v>0</v>
          </cell>
          <cell r="Y95">
            <v>0</v>
          </cell>
          <cell r="Z95">
            <v>0</v>
          </cell>
          <cell r="AA95">
            <v>0</v>
          </cell>
          <cell r="AB95">
            <v>0</v>
          </cell>
          <cell r="AC95">
            <v>0</v>
          </cell>
          <cell r="AD95">
            <v>110000</v>
          </cell>
          <cell r="AE95">
            <v>0</v>
          </cell>
          <cell r="AF95">
            <v>0</v>
          </cell>
          <cell r="AG95">
            <v>70000</v>
          </cell>
          <cell r="AH95">
            <v>0</v>
          </cell>
          <cell r="AI95">
            <v>11900</v>
          </cell>
          <cell r="AJ95">
            <v>0</v>
          </cell>
          <cell r="AK95">
            <v>10100</v>
          </cell>
          <cell r="AL95">
            <v>0</v>
          </cell>
          <cell r="AM95">
            <v>4200</v>
          </cell>
          <cell r="AN95">
            <v>0</v>
          </cell>
          <cell r="AO95">
            <v>7900</v>
          </cell>
          <cell r="AP95">
            <v>0</v>
          </cell>
          <cell r="AQ95">
            <v>6700</v>
          </cell>
          <cell r="AR95">
            <v>0</v>
          </cell>
          <cell r="AS95">
            <v>4200</v>
          </cell>
          <cell r="AT95">
            <v>0</v>
          </cell>
          <cell r="AU95">
            <v>0</v>
          </cell>
          <cell r="AV95">
            <v>0</v>
          </cell>
          <cell r="AW95">
            <v>0</v>
          </cell>
          <cell r="AX95">
            <v>0</v>
          </cell>
          <cell r="AY95">
            <v>0</v>
          </cell>
          <cell r="AZ95">
            <v>0</v>
          </cell>
          <cell r="BA95">
            <v>0</v>
          </cell>
          <cell r="BB95" t="str">
            <v>9512</v>
          </cell>
          <cell r="BC95" t="str">
            <v>AC</v>
          </cell>
          <cell r="BD95" t="str">
            <v>販売終了</v>
          </cell>
        </row>
        <row r="96">
          <cell r="B96" t="str">
            <v>AC-CRT-17C5</v>
          </cell>
          <cell r="C96" t="str">
            <v>M6339</v>
          </cell>
          <cell r="D96" t="str">
            <v>17ｲﾝﾁ高解像度ｶﾗｰﾃﾞｨｽﾌﾟﾚｲ</v>
          </cell>
          <cell r="E96" t="str">
            <v>FT1200､FT2200､LS660､LS550､XEN-PC､XEN-LSⅡ､SX､FX､GX､SV､
NS用｡</v>
          </cell>
          <cell r="F96">
            <v>110000</v>
          </cell>
          <cell r="G96">
            <v>70000</v>
          </cell>
          <cell r="H96">
            <v>7200</v>
          </cell>
          <cell r="I96">
            <v>6100</v>
          </cell>
          <cell r="J96">
            <v>2500</v>
          </cell>
          <cell r="K96">
            <v>4800</v>
          </cell>
          <cell r="L96">
            <v>4100</v>
          </cell>
          <cell r="M96">
            <v>2500</v>
          </cell>
          <cell r="N96">
            <v>9511</v>
          </cell>
          <cell r="O96" t="str">
            <v>AC</v>
          </cell>
          <cell r="P96" t="str">
            <v>販売終了</v>
          </cell>
          <cell r="Q96">
            <v>0</v>
          </cell>
          <cell r="R96">
            <v>0</v>
          </cell>
          <cell r="S96">
            <v>0</v>
          </cell>
          <cell r="T96">
            <v>0</v>
          </cell>
          <cell r="U96">
            <v>0</v>
          </cell>
          <cell r="V96">
            <v>0</v>
          </cell>
          <cell r="W96">
            <v>0</v>
          </cell>
          <cell r="X96">
            <v>0</v>
          </cell>
          <cell r="Y96">
            <v>0</v>
          </cell>
          <cell r="Z96">
            <v>0</v>
          </cell>
          <cell r="AA96">
            <v>0</v>
          </cell>
          <cell r="AB96">
            <v>0</v>
          </cell>
          <cell r="AC96">
            <v>0</v>
          </cell>
          <cell r="AD96">
            <v>110000</v>
          </cell>
          <cell r="AE96">
            <v>0</v>
          </cell>
          <cell r="AF96">
            <v>0</v>
          </cell>
          <cell r="AG96">
            <v>70000</v>
          </cell>
          <cell r="AH96">
            <v>0</v>
          </cell>
          <cell r="AI96">
            <v>7200</v>
          </cell>
          <cell r="AJ96">
            <v>0</v>
          </cell>
          <cell r="AK96">
            <v>6100</v>
          </cell>
          <cell r="AL96">
            <v>0</v>
          </cell>
          <cell r="AM96">
            <v>2500</v>
          </cell>
          <cell r="AN96">
            <v>0</v>
          </cell>
          <cell r="AO96">
            <v>4800</v>
          </cell>
          <cell r="AP96">
            <v>0</v>
          </cell>
          <cell r="AQ96">
            <v>4100</v>
          </cell>
          <cell r="AR96">
            <v>0</v>
          </cell>
          <cell r="AS96">
            <v>2500</v>
          </cell>
          <cell r="AT96">
            <v>0</v>
          </cell>
          <cell r="AU96">
            <v>0</v>
          </cell>
          <cell r="AV96">
            <v>0</v>
          </cell>
          <cell r="AW96">
            <v>0</v>
          </cell>
          <cell r="AX96">
            <v>0</v>
          </cell>
          <cell r="AY96">
            <v>0</v>
          </cell>
          <cell r="AZ96">
            <v>0</v>
          </cell>
          <cell r="BA96">
            <v>0</v>
          </cell>
          <cell r="BB96">
            <v>9511</v>
          </cell>
          <cell r="BC96" t="str">
            <v>AC</v>
          </cell>
          <cell r="BD96" t="str">
            <v>販売終了</v>
          </cell>
        </row>
        <row r="97">
          <cell r="B97" t="str">
            <v>AC-CRT-17C6</v>
          </cell>
          <cell r="C97" t="str">
            <v>M6347-1</v>
          </cell>
          <cell r="D97" t="str">
            <v>17ｲﾝﾁ高解像度ｶﾗｰﾃﾞｨｽﾌﾟﾚｲ</v>
          </cell>
          <cell r="E97" t="str">
            <v>FT//ex､FT1200､FT2200､FT2400､LS660､LS550､AL､EL､SX(M3423-Cﾓﾃﾞﾙ､
M3423C-A3C0/B181)､FX､GX用｡ﾀﾞｲﾔﾓﾝﾄﾞﾄﾛﾝ｡</v>
          </cell>
          <cell r="F97">
            <v>98000</v>
          </cell>
          <cell r="G97">
            <v>68000</v>
          </cell>
          <cell r="H97">
            <v>5900</v>
          </cell>
          <cell r="I97">
            <v>5000</v>
          </cell>
          <cell r="J97">
            <v>2100</v>
          </cell>
          <cell r="K97">
            <v>3900</v>
          </cell>
          <cell r="L97">
            <v>3300</v>
          </cell>
          <cell r="M97">
            <v>2100</v>
          </cell>
          <cell r="N97">
            <v>9702</v>
          </cell>
          <cell r="O97" t="str">
            <v>AC</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98000</v>
          </cell>
          <cell r="AE97">
            <v>0</v>
          </cell>
          <cell r="AF97">
            <v>0</v>
          </cell>
          <cell r="AG97">
            <v>68000</v>
          </cell>
          <cell r="AH97">
            <v>0</v>
          </cell>
          <cell r="AI97">
            <v>5900</v>
          </cell>
          <cell r="AJ97">
            <v>0</v>
          </cell>
          <cell r="AK97">
            <v>5000</v>
          </cell>
          <cell r="AL97">
            <v>0</v>
          </cell>
          <cell r="AM97">
            <v>2100</v>
          </cell>
          <cell r="AN97">
            <v>0</v>
          </cell>
          <cell r="AO97">
            <v>3900</v>
          </cell>
          <cell r="AP97">
            <v>0</v>
          </cell>
          <cell r="AQ97">
            <v>3300</v>
          </cell>
          <cell r="AR97">
            <v>0</v>
          </cell>
          <cell r="AS97">
            <v>2100</v>
          </cell>
          <cell r="AT97">
            <v>0</v>
          </cell>
          <cell r="AU97">
            <v>0</v>
          </cell>
          <cell r="AV97">
            <v>0</v>
          </cell>
          <cell r="AW97">
            <v>0</v>
          </cell>
          <cell r="AX97">
            <v>0</v>
          </cell>
          <cell r="AY97">
            <v>0</v>
          </cell>
          <cell r="AZ97">
            <v>0</v>
          </cell>
          <cell r="BA97">
            <v>0</v>
          </cell>
          <cell r="BB97">
            <v>9702</v>
          </cell>
          <cell r="BC97" t="str">
            <v>AC</v>
          </cell>
        </row>
        <row r="98">
          <cell r="B98" t="str">
            <v>AC-CRT-CBL</v>
          </cell>
          <cell r="C98" t="str">
            <v>B4040</v>
          </cell>
          <cell r="D98" t="str">
            <v>CRT補助ｹ-ﾌﾞﾙ</v>
          </cell>
          <cell r="E98" t="str">
            <v>FT486-66S､FT//s､LS660､LS550､XEN-PC､XEN-LSⅡ用｡14ｲﾝﾁCRT､
15ｲﾝﾁCRTの電源を本体から供給する場合に使用｡</v>
          </cell>
          <cell r="F98">
            <v>5000</v>
          </cell>
          <cell r="G98">
            <v>3500</v>
          </cell>
          <cell r="H98" t="str">
            <v>N/A</v>
          </cell>
          <cell r="I98" t="str">
            <v>N/A</v>
          </cell>
          <cell r="J98" t="str">
            <v>N/A</v>
          </cell>
          <cell r="K98" t="str">
            <v>N/A</v>
          </cell>
          <cell r="L98" t="str">
            <v>N/A</v>
          </cell>
          <cell r="M98" t="str">
            <v>N/A</v>
          </cell>
          <cell r="N98" t="str">
            <v>9106</v>
          </cell>
          <cell r="O98" t="str">
            <v>AC</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5000</v>
          </cell>
          <cell r="AE98">
            <v>0</v>
          </cell>
          <cell r="AF98">
            <v>0</v>
          </cell>
          <cell r="AG98">
            <v>3500</v>
          </cell>
          <cell r="AH98">
            <v>0</v>
          </cell>
          <cell r="AI98" t="str">
            <v>N/A</v>
          </cell>
          <cell r="AJ98">
            <v>0</v>
          </cell>
          <cell r="AK98" t="str">
            <v>N/A</v>
          </cell>
          <cell r="AL98">
            <v>0</v>
          </cell>
          <cell r="AM98" t="str">
            <v>N/A</v>
          </cell>
          <cell r="AN98">
            <v>0</v>
          </cell>
          <cell r="AO98" t="str">
            <v>N/A</v>
          </cell>
          <cell r="AP98">
            <v>0</v>
          </cell>
          <cell r="AQ98" t="str">
            <v>N/A</v>
          </cell>
          <cell r="AR98">
            <v>0</v>
          </cell>
          <cell r="AS98" t="str">
            <v>N/A</v>
          </cell>
          <cell r="AT98">
            <v>0</v>
          </cell>
          <cell r="AU98">
            <v>0</v>
          </cell>
          <cell r="AV98">
            <v>0</v>
          </cell>
          <cell r="AW98">
            <v>0</v>
          </cell>
          <cell r="AX98">
            <v>0</v>
          </cell>
          <cell r="AY98">
            <v>0</v>
          </cell>
          <cell r="AZ98">
            <v>0</v>
          </cell>
          <cell r="BA98">
            <v>0</v>
          </cell>
          <cell r="BB98" t="str">
            <v>9106</v>
          </cell>
          <cell r="BC98" t="str">
            <v>AC</v>
          </cell>
        </row>
        <row r="99">
          <cell r="B99" t="str">
            <v>ＨＤＤ、その他補助記憶装置</v>
          </cell>
        </row>
        <row r="100">
          <cell r="B100" t="str">
            <v>ACS-HD3-40S</v>
          </cell>
          <cell r="C100" t="str">
            <v>M6846-48</v>
          </cell>
          <cell r="D100" t="str">
            <v>内蔵3.5ｲﾝﾁﾊｰﾄﾞﾃﾞｨｽｸ装置(4GB)</v>
          </cell>
          <cell r="E100" t="str">
            <v>FT2400用｡Ultra Wide SCSI(SCA)｡</v>
          </cell>
          <cell r="F100">
            <v>230000</v>
          </cell>
          <cell r="G100">
            <v>150000</v>
          </cell>
          <cell r="H100">
            <v>15000</v>
          </cell>
          <cell r="I100">
            <v>12800</v>
          </cell>
          <cell r="J100">
            <v>5300</v>
          </cell>
          <cell r="K100">
            <v>9200</v>
          </cell>
          <cell r="L100">
            <v>7800</v>
          </cell>
          <cell r="M100">
            <v>5300</v>
          </cell>
          <cell r="N100">
            <v>9706</v>
          </cell>
          <cell r="O100" t="str">
            <v>AC</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230000</v>
          </cell>
          <cell r="AE100">
            <v>0</v>
          </cell>
          <cell r="AF100">
            <v>0</v>
          </cell>
          <cell r="AG100">
            <v>150000</v>
          </cell>
          <cell r="AH100">
            <v>0</v>
          </cell>
          <cell r="AI100">
            <v>15000</v>
          </cell>
          <cell r="AJ100">
            <v>0</v>
          </cell>
          <cell r="AK100">
            <v>12800</v>
          </cell>
          <cell r="AL100">
            <v>0</v>
          </cell>
          <cell r="AM100">
            <v>5300</v>
          </cell>
          <cell r="AN100">
            <v>0</v>
          </cell>
          <cell r="AO100">
            <v>9200</v>
          </cell>
          <cell r="AP100">
            <v>0</v>
          </cell>
          <cell r="AQ100">
            <v>7800</v>
          </cell>
          <cell r="AR100">
            <v>0</v>
          </cell>
          <cell r="AS100">
            <v>5300</v>
          </cell>
          <cell r="AT100">
            <v>0</v>
          </cell>
          <cell r="AU100">
            <v>0</v>
          </cell>
          <cell r="AV100">
            <v>0</v>
          </cell>
          <cell r="AW100">
            <v>0</v>
          </cell>
          <cell r="AX100">
            <v>0</v>
          </cell>
          <cell r="AY100">
            <v>0</v>
          </cell>
          <cell r="AZ100">
            <v>0</v>
          </cell>
          <cell r="BA100">
            <v>0</v>
          </cell>
          <cell r="BB100">
            <v>9706</v>
          </cell>
          <cell r="BC100" t="str">
            <v>AC</v>
          </cell>
        </row>
        <row r="101">
          <cell r="B101" t="str">
            <v>ACS-HD3-40W</v>
          </cell>
          <cell r="C101" t="str">
            <v>M6846-38</v>
          </cell>
          <cell r="D101" t="str">
            <v>内蔵3.5ｲﾝﾁﾊｰﾄﾞﾃﾞｨｽｸ装置(4GB)</v>
          </cell>
          <cell r="E101" t="str">
            <v>FT2200用｡Ultra Wide SCSI｡</v>
          </cell>
          <cell r="F101">
            <v>230000</v>
          </cell>
          <cell r="G101">
            <v>150000</v>
          </cell>
          <cell r="H101">
            <v>15000</v>
          </cell>
          <cell r="I101">
            <v>12800</v>
          </cell>
          <cell r="J101">
            <v>5300</v>
          </cell>
          <cell r="K101">
            <v>9200</v>
          </cell>
          <cell r="L101">
            <v>7800</v>
          </cell>
          <cell r="M101">
            <v>5300</v>
          </cell>
          <cell r="N101">
            <v>9703</v>
          </cell>
          <cell r="O101" t="str">
            <v>AC</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230000</v>
          </cell>
          <cell r="AE101">
            <v>0</v>
          </cell>
          <cell r="AF101">
            <v>0</v>
          </cell>
          <cell r="AG101">
            <v>150000</v>
          </cell>
          <cell r="AH101">
            <v>0</v>
          </cell>
          <cell r="AI101">
            <v>15000</v>
          </cell>
          <cell r="AJ101">
            <v>0</v>
          </cell>
          <cell r="AK101">
            <v>12800</v>
          </cell>
          <cell r="AL101">
            <v>0</v>
          </cell>
          <cell r="AM101">
            <v>5300</v>
          </cell>
          <cell r="AN101">
            <v>0</v>
          </cell>
          <cell r="AO101">
            <v>9200</v>
          </cell>
          <cell r="AP101">
            <v>0</v>
          </cell>
          <cell r="AQ101">
            <v>7800</v>
          </cell>
          <cell r="AR101">
            <v>0</v>
          </cell>
          <cell r="AS101">
            <v>5300</v>
          </cell>
          <cell r="AT101">
            <v>0</v>
          </cell>
          <cell r="AU101">
            <v>0</v>
          </cell>
          <cell r="AV101">
            <v>0</v>
          </cell>
          <cell r="AW101">
            <v>0</v>
          </cell>
          <cell r="AX101">
            <v>0</v>
          </cell>
          <cell r="AY101">
            <v>0</v>
          </cell>
          <cell r="AZ101">
            <v>0</v>
          </cell>
          <cell r="BA101">
            <v>0</v>
          </cell>
          <cell r="BB101">
            <v>9703</v>
          </cell>
          <cell r="BC101" t="str">
            <v>AC</v>
          </cell>
        </row>
        <row r="102">
          <cell r="B102" t="str">
            <v>ACS-HD3-40U</v>
          </cell>
          <cell r="C102" t="str">
            <v>M6846-47</v>
          </cell>
          <cell r="D102" t="str">
            <v>内蔵3.5ｲﾝﾁﾊｰﾄﾞﾃﾞｨｽｸ装置(4GB)</v>
          </cell>
          <cell r="E102" t="str">
            <v>FT1200用｡Ultra Wide SCSI｡</v>
          </cell>
          <cell r="F102">
            <v>200000</v>
          </cell>
          <cell r="G102">
            <v>130000</v>
          </cell>
          <cell r="H102">
            <v>13000</v>
          </cell>
          <cell r="I102">
            <v>11100</v>
          </cell>
          <cell r="J102">
            <v>4600</v>
          </cell>
          <cell r="K102">
            <v>8000</v>
          </cell>
          <cell r="L102">
            <v>6800</v>
          </cell>
          <cell r="M102">
            <v>4600</v>
          </cell>
          <cell r="N102">
            <v>9704</v>
          </cell>
          <cell r="O102" t="str">
            <v>AC</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200000</v>
          </cell>
          <cell r="AE102">
            <v>0</v>
          </cell>
          <cell r="AF102">
            <v>0</v>
          </cell>
          <cell r="AG102">
            <v>130000</v>
          </cell>
          <cell r="AH102">
            <v>0</v>
          </cell>
          <cell r="AI102">
            <v>13000</v>
          </cell>
          <cell r="AJ102">
            <v>0</v>
          </cell>
          <cell r="AK102">
            <v>11100</v>
          </cell>
          <cell r="AL102">
            <v>0</v>
          </cell>
          <cell r="AM102">
            <v>4600</v>
          </cell>
          <cell r="AN102">
            <v>0</v>
          </cell>
          <cell r="AO102">
            <v>8000</v>
          </cell>
          <cell r="AP102">
            <v>0</v>
          </cell>
          <cell r="AQ102">
            <v>6800</v>
          </cell>
          <cell r="AR102">
            <v>0</v>
          </cell>
          <cell r="AS102">
            <v>4600</v>
          </cell>
          <cell r="AT102">
            <v>0</v>
          </cell>
          <cell r="AU102">
            <v>0</v>
          </cell>
          <cell r="AV102">
            <v>0</v>
          </cell>
          <cell r="AW102">
            <v>0</v>
          </cell>
          <cell r="AX102">
            <v>0</v>
          </cell>
          <cell r="AY102">
            <v>0</v>
          </cell>
          <cell r="AZ102">
            <v>0</v>
          </cell>
          <cell r="BA102">
            <v>0</v>
          </cell>
          <cell r="BB102">
            <v>9704</v>
          </cell>
          <cell r="BC102" t="str">
            <v>AC</v>
          </cell>
        </row>
        <row r="103">
          <cell r="B103" t="str">
            <v>ACS-HD3-20W</v>
          </cell>
          <cell r="C103" t="str">
            <v>M6846-39</v>
          </cell>
          <cell r="D103" t="str">
            <v>内蔵3.5ｲﾝﾁﾊｰﾄﾞﾃﾞｨｽｸ装置(2GB)</v>
          </cell>
          <cell r="E103" t="str">
            <v>FT2200用｡Fast Wide SCSI｡</v>
          </cell>
          <cell r="F103">
            <v>180000</v>
          </cell>
          <cell r="G103">
            <v>117000</v>
          </cell>
          <cell r="H103">
            <v>11700</v>
          </cell>
          <cell r="I103">
            <v>9900</v>
          </cell>
          <cell r="J103">
            <v>4100</v>
          </cell>
          <cell r="K103">
            <v>7200</v>
          </cell>
          <cell r="L103">
            <v>6100</v>
          </cell>
          <cell r="M103">
            <v>4100</v>
          </cell>
          <cell r="N103">
            <v>9609</v>
          </cell>
          <cell r="O103" t="str">
            <v>AC</v>
          </cell>
          <cell r="P103" t="str">
            <v>9704販売終了</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180000</v>
          </cell>
          <cell r="AE103">
            <v>0</v>
          </cell>
          <cell r="AF103">
            <v>0</v>
          </cell>
          <cell r="AG103">
            <v>117000</v>
          </cell>
          <cell r="AH103">
            <v>0</v>
          </cell>
          <cell r="AI103">
            <v>11700</v>
          </cell>
          <cell r="AJ103">
            <v>0</v>
          </cell>
          <cell r="AK103">
            <v>9900</v>
          </cell>
          <cell r="AL103">
            <v>0</v>
          </cell>
          <cell r="AM103">
            <v>4100</v>
          </cell>
          <cell r="AN103">
            <v>0</v>
          </cell>
          <cell r="AO103">
            <v>7200</v>
          </cell>
          <cell r="AP103">
            <v>0</v>
          </cell>
          <cell r="AQ103">
            <v>6100</v>
          </cell>
          <cell r="AR103">
            <v>0</v>
          </cell>
          <cell r="AS103">
            <v>4100</v>
          </cell>
          <cell r="AT103">
            <v>0</v>
          </cell>
          <cell r="AU103">
            <v>0</v>
          </cell>
          <cell r="AV103">
            <v>0</v>
          </cell>
          <cell r="AW103">
            <v>0</v>
          </cell>
          <cell r="AX103">
            <v>0</v>
          </cell>
          <cell r="AY103">
            <v>0</v>
          </cell>
          <cell r="AZ103">
            <v>0</v>
          </cell>
          <cell r="BA103">
            <v>0</v>
          </cell>
          <cell r="BB103">
            <v>9609</v>
          </cell>
          <cell r="BC103" t="str">
            <v>AC</v>
          </cell>
          <cell r="BD103" t="str">
            <v>9704販売終了</v>
          </cell>
        </row>
        <row r="104">
          <cell r="B104" t="str">
            <v>ACS-HD3-20U</v>
          </cell>
          <cell r="C104" t="str">
            <v>M6846-46</v>
          </cell>
          <cell r="D104" t="str">
            <v>内蔵3.5ｲﾝﾁﾊｰﾄﾞﾃﾞｨｽｸ装置(2GB)</v>
          </cell>
          <cell r="E104" t="str">
            <v>FT1200(M3522-A120/A12N)用｡Ultra Wide SCSI｡</v>
          </cell>
          <cell r="F104">
            <v>150000</v>
          </cell>
          <cell r="G104">
            <v>97000</v>
          </cell>
          <cell r="H104">
            <v>9800</v>
          </cell>
          <cell r="I104">
            <v>8300</v>
          </cell>
          <cell r="J104">
            <v>3400</v>
          </cell>
          <cell r="K104">
            <v>6000</v>
          </cell>
          <cell r="L104">
            <v>5100</v>
          </cell>
          <cell r="M104">
            <v>3400</v>
          </cell>
          <cell r="N104">
            <v>9701</v>
          </cell>
          <cell r="O104" t="str">
            <v>AC</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150000</v>
          </cell>
          <cell r="AE104">
            <v>0</v>
          </cell>
          <cell r="AF104">
            <v>0</v>
          </cell>
          <cell r="AG104">
            <v>97000</v>
          </cell>
          <cell r="AH104">
            <v>0</v>
          </cell>
          <cell r="AI104">
            <v>9800</v>
          </cell>
          <cell r="AJ104">
            <v>0</v>
          </cell>
          <cell r="AK104">
            <v>8300</v>
          </cell>
          <cell r="AL104">
            <v>0</v>
          </cell>
          <cell r="AM104">
            <v>3400</v>
          </cell>
          <cell r="AN104">
            <v>0</v>
          </cell>
          <cell r="AO104">
            <v>6000</v>
          </cell>
          <cell r="AP104">
            <v>0</v>
          </cell>
          <cell r="AQ104">
            <v>5100</v>
          </cell>
          <cell r="AR104">
            <v>0</v>
          </cell>
          <cell r="AS104">
            <v>3400</v>
          </cell>
          <cell r="AT104">
            <v>0</v>
          </cell>
          <cell r="AU104">
            <v>0</v>
          </cell>
          <cell r="AV104">
            <v>0</v>
          </cell>
          <cell r="AW104">
            <v>0</v>
          </cell>
          <cell r="AX104">
            <v>0</v>
          </cell>
          <cell r="AY104">
            <v>0</v>
          </cell>
          <cell r="AZ104">
            <v>0</v>
          </cell>
          <cell r="BA104">
            <v>0</v>
          </cell>
          <cell r="BB104">
            <v>9701</v>
          </cell>
          <cell r="BC104" t="str">
            <v>AC</v>
          </cell>
        </row>
        <row r="105">
          <cell r="B105" t="str">
            <v>ACS-HD3-200</v>
          </cell>
          <cell r="C105" t="str">
            <v>M6846-31</v>
          </cell>
          <cell r="D105" t="str">
            <v>内蔵3.5ｲﾝﾁﾊｰﾄﾞﾃﾞｨｽｸ装置(2GB)</v>
          </cell>
          <cell r="E105" t="str">
            <v>FT//ex(M3519-16R)用｡SCSI-2｡</v>
          </cell>
          <cell r="F105" t="str">
            <v>OPEN価格</v>
          </cell>
          <cell r="G105">
            <v>30000</v>
          </cell>
          <cell r="H105">
            <v>18200</v>
          </cell>
          <cell r="I105">
            <v>15500</v>
          </cell>
          <cell r="J105">
            <v>6400</v>
          </cell>
          <cell r="K105">
            <v>11200</v>
          </cell>
          <cell r="L105">
            <v>9500</v>
          </cell>
          <cell r="M105">
            <v>6400</v>
          </cell>
          <cell r="N105">
            <v>9509</v>
          </cell>
          <cell r="O105" t="str">
            <v>AC</v>
          </cell>
          <cell r="P105" t="str">
            <v>ｷｬﾝﾍﾟｰﾝ実施中</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t="str">
            <v>OPEN価格</v>
          </cell>
          <cell r="AE105">
            <v>0</v>
          </cell>
          <cell r="AF105">
            <v>0</v>
          </cell>
          <cell r="AG105">
            <v>30000</v>
          </cell>
          <cell r="AH105">
            <v>0</v>
          </cell>
          <cell r="AI105">
            <v>18200</v>
          </cell>
          <cell r="AJ105">
            <v>0</v>
          </cell>
          <cell r="AK105">
            <v>15500</v>
          </cell>
          <cell r="AL105">
            <v>0</v>
          </cell>
          <cell r="AM105">
            <v>6400</v>
          </cell>
          <cell r="AN105">
            <v>0</v>
          </cell>
          <cell r="AO105">
            <v>11200</v>
          </cell>
          <cell r="AP105">
            <v>0</v>
          </cell>
          <cell r="AQ105">
            <v>9500</v>
          </cell>
          <cell r="AR105">
            <v>0</v>
          </cell>
          <cell r="AS105">
            <v>6400</v>
          </cell>
          <cell r="AT105">
            <v>0</v>
          </cell>
          <cell r="AU105">
            <v>0</v>
          </cell>
          <cell r="AV105">
            <v>0</v>
          </cell>
          <cell r="AW105">
            <v>0</v>
          </cell>
          <cell r="AX105">
            <v>0</v>
          </cell>
          <cell r="AY105">
            <v>0</v>
          </cell>
          <cell r="AZ105">
            <v>0</v>
          </cell>
          <cell r="BA105">
            <v>0</v>
          </cell>
          <cell r="BB105">
            <v>9509</v>
          </cell>
          <cell r="BC105" t="str">
            <v>AC</v>
          </cell>
          <cell r="BD105" t="str">
            <v>ｷｬﾝﾍﾟｰﾝ実施中</v>
          </cell>
        </row>
        <row r="106">
          <cell r="B106" t="str">
            <v>ACS-HD3-100</v>
          </cell>
          <cell r="C106" t="str">
            <v>M6846-26</v>
          </cell>
          <cell r="D106" t="str">
            <v>内蔵3.5ｲﾝﾁﾊｰﾄﾞﾃﾞｨｽｸ装置(1GB)</v>
          </cell>
          <cell r="E106" t="str">
            <v>FT//ex(M3517､M3518)用｡SCSI-2｡</v>
          </cell>
          <cell r="F106" t="str">
            <v>OPEN価格</v>
          </cell>
          <cell r="G106">
            <v>20000</v>
          </cell>
          <cell r="H106">
            <v>12400</v>
          </cell>
          <cell r="I106">
            <v>10500</v>
          </cell>
          <cell r="J106">
            <v>4300</v>
          </cell>
          <cell r="K106">
            <v>7600</v>
          </cell>
          <cell r="L106">
            <v>6500</v>
          </cell>
          <cell r="M106">
            <v>4300</v>
          </cell>
          <cell r="N106">
            <v>9503</v>
          </cell>
          <cell r="O106" t="str">
            <v>AC</v>
          </cell>
          <cell r="P106" t="str">
            <v>ｷｬﾝﾍﾟｰﾝ実施中</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t="str">
            <v>OPEN価格</v>
          </cell>
          <cell r="AE106">
            <v>0</v>
          </cell>
          <cell r="AF106">
            <v>0</v>
          </cell>
          <cell r="AG106">
            <v>20000</v>
          </cell>
          <cell r="AH106">
            <v>0</v>
          </cell>
          <cell r="AI106">
            <v>12400</v>
          </cell>
          <cell r="AJ106">
            <v>0</v>
          </cell>
          <cell r="AK106">
            <v>10500</v>
          </cell>
          <cell r="AL106">
            <v>0</v>
          </cell>
          <cell r="AM106">
            <v>4300</v>
          </cell>
          <cell r="AN106">
            <v>0</v>
          </cell>
          <cell r="AO106">
            <v>7600</v>
          </cell>
          <cell r="AP106">
            <v>0</v>
          </cell>
          <cell r="AQ106">
            <v>6500</v>
          </cell>
          <cell r="AR106">
            <v>0</v>
          </cell>
          <cell r="AS106">
            <v>4300</v>
          </cell>
          <cell r="AT106">
            <v>0</v>
          </cell>
          <cell r="AU106">
            <v>0</v>
          </cell>
          <cell r="AV106">
            <v>0</v>
          </cell>
          <cell r="AW106">
            <v>0</v>
          </cell>
          <cell r="AX106">
            <v>0</v>
          </cell>
          <cell r="AY106">
            <v>0</v>
          </cell>
          <cell r="AZ106">
            <v>0</v>
          </cell>
          <cell r="BA106">
            <v>0</v>
          </cell>
          <cell r="BB106">
            <v>9503</v>
          </cell>
          <cell r="BC106" t="str">
            <v>AC</v>
          </cell>
          <cell r="BD106" t="str">
            <v>ｷｬﾝﾍﾟｰﾝ実施中</v>
          </cell>
        </row>
        <row r="107">
          <cell r="B107" t="str">
            <v>ACS-FXD3-2GB</v>
          </cell>
          <cell r="C107" t="str">
            <v>M6846-34</v>
          </cell>
          <cell r="D107" t="str">
            <v>内蔵3.5ｲﾝﾁﾊｰﾄﾞﾃﾞｨｽｸ装置(2GB)</v>
          </cell>
          <cell r="E107" t="str">
            <v>FT486-66E､FT//e､FT//ex(M3517-A110､M3518-A110､M3519-A120､
M3520)､LS550(M3557-Aﾓﾃﾞﾙ)用｡SCSI-2｡</v>
          </cell>
          <cell r="F107">
            <v>180000</v>
          </cell>
          <cell r="G107">
            <v>117000</v>
          </cell>
          <cell r="H107">
            <v>18200</v>
          </cell>
          <cell r="I107">
            <v>15500</v>
          </cell>
          <cell r="J107">
            <v>6400</v>
          </cell>
          <cell r="K107">
            <v>11200</v>
          </cell>
          <cell r="L107">
            <v>9500</v>
          </cell>
          <cell r="M107">
            <v>6400</v>
          </cell>
          <cell r="N107">
            <v>9601</v>
          </cell>
          <cell r="O107" t="str">
            <v>AC</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180000</v>
          </cell>
          <cell r="AE107">
            <v>0</v>
          </cell>
          <cell r="AF107">
            <v>0</v>
          </cell>
          <cell r="AG107">
            <v>117000</v>
          </cell>
          <cell r="AH107">
            <v>0</v>
          </cell>
          <cell r="AI107">
            <v>18200</v>
          </cell>
          <cell r="AJ107">
            <v>0</v>
          </cell>
          <cell r="AK107">
            <v>15500</v>
          </cell>
          <cell r="AL107">
            <v>0</v>
          </cell>
          <cell r="AM107">
            <v>6400</v>
          </cell>
          <cell r="AN107">
            <v>0</v>
          </cell>
          <cell r="AO107">
            <v>11200</v>
          </cell>
          <cell r="AP107">
            <v>0</v>
          </cell>
          <cell r="AQ107">
            <v>9500</v>
          </cell>
          <cell r="AR107">
            <v>0</v>
          </cell>
          <cell r="AS107">
            <v>6400</v>
          </cell>
          <cell r="AT107">
            <v>0</v>
          </cell>
          <cell r="AU107">
            <v>0</v>
          </cell>
          <cell r="AV107">
            <v>0</v>
          </cell>
          <cell r="AW107">
            <v>0</v>
          </cell>
          <cell r="AX107">
            <v>0</v>
          </cell>
          <cell r="AY107">
            <v>0</v>
          </cell>
          <cell r="AZ107">
            <v>0</v>
          </cell>
          <cell r="BA107">
            <v>0</v>
          </cell>
          <cell r="BB107">
            <v>9601</v>
          </cell>
          <cell r="BC107" t="str">
            <v>AC</v>
          </cell>
        </row>
        <row r="108">
          <cell r="B108" t="str">
            <v>ACS-FXD3-2GS</v>
          </cell>
          <cell r="C108" t="str">
            <v>M6846-34</v>
          </cell>
          <cell r="D108" t="str">
            <v>内蔵3.5ｲﾝﾁﾊｰﾄﾞﾃﾞｨｽｸ装置(2GB)</v>
          </cell>
          <cell r="E108" t="str">
            <v>FT486-66S､FT//s用｡SCSI-2｡</v>
          </cell>
          <cell r="F108">
            <v>180000</v>
          </cell>
          <cell r="G108">
            <v>117000</v>
          </cell>
          <cell r="H108">
            <v>18200</v>
          </cell>
          <cell r="I108">
            <v>15500</v>
          </cell>
          <cell r="J108">
            <v>6400</v>
          </cell>
          <cell r="K108">
            <v>11200</v>
          </cell>
          <cell r="L108">
            <v>9500</v>
          </cell>
          <cell r="M108">
            <v>6400</v>
          </cell>
          <cell r="N108">
            <v>9606</v>
          </cell>
          <cell r="O108" t="str">
            <v>AC</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180000</v>
          </cell>
          <cell r="AE108">
            <v>0</v>
          </cell>
          <cell r="AF108">
            <v>0</v>
          </cell>
          <cell r="AG108">
            <v>117000</v>
          </cell>
          <cell r="AH108">
            <v>0</v>
          </cell>
          <cell r="AI108">
            <v>18200</v>
          </cell>
          <cell r="AJ108">
            <v>0</v>
          </cell>
          <cell r="AK108">
            <v>15500</v>
          </cell>
          <cell r="AL108">
            <v>0</v>
          </cell>
          <cell r="AM108">
            <v>6400</v>
          </cell>
          <cell r="AN108">
            <v>0</v>
          </cell>
          <cell r="AO108">
            <v>11200</v>
          </cell>
          <cell r="AP108">
            <v>0</v>
          </cell>
          <cell r="AQ108">
            <v>9500</v>
          </cell>
          <cell r="AR108">
            <v>0</v>
          </cell>
          <cell r="AS108">
            <v>6400</v>
          </cell>
          <cell r="AT108">
            <v>0</v>
          </cell>
          <cell r="AU108">
            <v>0</v>
          </cell>
          <cell r="AV108">
            <v>0</v>
          </cell>
          <cell r="AW108">
            <v>0</v>
          </cell>
          <cell r="AX108">
            <v>0</v>
          </cell>
          <cell r="AY108">
            <v>0</v>
          </cell>
          <cell r="AZ108">
            <v>0</v>
          </cell>
          <cell r="BA108">
            <v>0</v>
          </cell>
          <cell r="BB108">
            <v>9606</v>
          </cell>
          <cell r="BC108" t="str">
            <v>AC</v>
          </cell>
        </row>
        <row r="109">
          <cell r="B109" t="str">
            <v>ACW-FXD3-17</v>
          </cell>
          <cell r="C109" t="str">
            <v>M6846-22</v>
          </cell>
          <cell r="D109" t="str">
            <v>内蔵3.5ｲﾝﾁﾊｰﾄﾞﾃﾞｨｽｸ装置(170MB)</v>
          </cell>
          <cell r="E109" t="str">
            <v>XEN-LSⅡ用｡但し､XEN-LSⅡ(B/Cﾓﾃﾞﾙ)の場合はHDD増設用
BIOS-ROM(B4026)が必要｡</v>
          </cell>
          <cell r="F109">
            <v>70000</v>
          </cell>
          <cell r="G109">
            <v>49000</v>
          </cell>
          <cell r="H109">
            <v>4200</v>
          </cell>
          <cell r="I109">
            <v>3600</v>
          </cell>
          <cell r="J109">
            <v>1500</v>
          </cell>
          <cell r="K109">
            <v>2800</v>
          </cell>
          <cell r="L109">
            <v>2400</v>
          </cell>
          <cell r="M109">
            <v>1500</v>
          </cell>
          <cell r="N109">
            <v>9405</v>
          </cell>
          <cell r="O109" t="str">
            <v>AC</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70000</v>
          </cell>
          <cell r="AE109">
            <v>0</v>
          </cell>
          <cell r="AF109">
            <v>0</v>
          </cell>
          <cell r="AG109">
            <v>49000</v>
          </cell>
          <cell r="AH109">
            <v>0</v>
          </cell>
          <cell r="AI109">
            <v>4200</v>
          </cell>
          <cell r="AJ109">
            <v>0</v>
          </cell>
          <cell r="AK109">
            <v>3600</v>
          </cell>
          <cell r="AL109">
            <v>0</v>
          </cell>
          <cell r="AM109">
            <v>1500</v>
          </cell>
          <cell r="AN109">
            <v>0</v>
          </cell>
          <cell r="AO109">
            <v>2800</v>
          </cell>
          <cell r="AP109">
            <v>0</v>
          </cell>
          <cell r="AQ109">
            <v>2400</v>
          </cell>
          <cell r="AR109">
            <v>0</v>
          </cell>
          <cell r="AS109">
            <v>1500</v>
          </cell>
          <cell r="AT109">
            <v>0</v>
          </cell>
          <cell r="AU109">
            <v>0</v>
          </cell>
          <cell r="AV109">
            <v>0</v>
          </cell>
          <cell r="AW109">
            <v>0</v>
          </cell>
          <cell r="AX109">
            <v>0</v>
          </cell>
          <cell r="AY109">
            <v>0</v>
          </cell>
          <cell r="AZ109">
            <v>0</v>
          </cell>
          <cell r="BA109">
            <v>0</v>
          </cell>
          <cell r="BB109">
            <v>9405</v>
          </cell>
          <cell r="BC109" t="str">
            <v>AC</v>
          </cell>
        </row>
        <row r="110">
          <cell r="B110" t="str">
            <v>ACW-FXD3-52</v>
          </cell>
          <cell r="C110" t="str">
            <v>M6846-24</v>
          </cell>
          <cell r="D110" t="str">
            <v>内蔵3.5ｲﾝﾁﾊｰﾄﾞﾃﾞｨｽｸ装置(520MB)</v>
          </cell>
          <cell r="E110" t="str">
            <v>LS550(M3551-A/B/Cﾓﾃﾞﾙ､M3553-Aﾓﾃﾞﾙ､M3554-Aﾓﾃﾞﾙ)､XEN－PC､
XEN-LSⅡ用｡但し､XEN-PC(Aﾓﾃﾞﾙ)､XEN-LSⅡ(B/Cﾓﾃﾞﾙ)の場合は
HDD増設用BIOS-ROM(B4026)が必要｡</v>
          </cell>
          <cell r="F110">
            <v>40000</v>
          </cell>
          <cell r="G110">
            <v>20000</v>
          </cell>
          <cell r="H110">
            <v>17400</v>
          </cell>
          <cell r="I110">
            <v>14800</v>
          </cell>
          <cell r="J110">
            <v>6100</v>
          </cell>
          <cell r="K110">
            <v>11600</v>
          </cell>
          <cell r="L110">
            <v>9900</v>
          </cell>
          <cell r="M110">
            <v>6100</v>
          </cell>
          <cell r="N110">
            <v>9405</v>
          </cell>
          <cell r="O110" t="str">
            <v>AC</v>
          </cell>
          <cell r="P110" t="str">
            <v>9704販売終了</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40000</v>
          </cell>
          <cell r="AE110">
            <v>0</v>
          </cell>
          <cell r="AF110">
            <v>0</v>
          </cell>
          <cell r="AG110">
            <v>20000</v>
          </cell>
          <cell r="AH110">
            <v>0</v>
          </cell>
          <cell r="AI110">
            <v>17400</v>
          </cell>
          <cell r="AJ110">
            <v>0</v>
          </cell>
          <cell r="AK110">
            <v>14800</v>
          </cell>
          <cell r="AL110">
            <v>0</v>
          </cell>
          <cell r="AM110">
            <v>6100</v>
          </cell>
          <cell r="AN110">
            <v>0</v>
          </cell>
          <cell r="AO110">
            <v>11600</v>
          </cell>
          <cell r="AP110">
            <v>0</v>
          </cell>
          <cell r="AQ110">
            <v>9900</v>
          </cell>
          <cell r="AR110">
            <v>0</v>
          </cell>
          <cell r="AS110">
            <v>6100</v>
          </cell>
          <cell r="AT110">
            <v>0</v>
          </cell>
          <cell r="AU110">
            <v>0</v>
          </cell>
          <cell r="AV110">
            <v>0</v>
          </cell>
          <cell r="AW110">
            <v>0</v>
          </cell>
          <cell r="AX110">
            <v>0</v>
          </cell>
          <cell r="AY110">
            <v>0</v>
          </cell>
          <cell r="AZ110">
            <v>0</v>
          </cell>
          <cell r="BA110">
            <v>0</v>
          </cell>
          <cell r="BB110">
            <v>9405</v>
          </cell>
          <cell r="BC110" t="str">
            <v>AC</v>
          </cell>
          <cell r="BD110" t="str">
            <v>9704販売終了</v>
          </cell>
        </row>
        <row r="111">
          <cell r="B111" t="str">
            <v>ACW-FXD3-120</v>
          </cell>
          <cell r="C111" t="str">
            <v>M6846-43</v>
          </cell>
          <cell r="D111" t="str">
            <v>内蔵3.5ｲﾝﾁﾊｰﾄﾞﾃﾞｨｽｸ装置(1.2GB)</v>
          </cell>
          <cell r="E111" t="str">
            <v>LS660､LS550(M3551､M3553､M3554､M3557-Bﾓﾃﾞﾙ)用｡</v>
          </cell>
          <cell r="F111">
            <v>60000</v>
          </cell>
          <cell r="G111">
            <v>42000</v>
          </cell>
          <cell r="H111">
            <v>6600</v>
          </cell>
          <cell r="I111">
            <v>5600</v>
          </cell>
          <cell r="J111">
            <v>2300</v>
          </cell>
          <cell r="K111">
            <v>4400</v>
          </cell>
          <cell r="L111">
            <v>3700</v>
          </cell>
          <cell r="M111">
            <v>2300</v>
          </cell>
          <cell r="N111">
            <v>9701</v>
          </cell>
          <cell r="O111" t="str">
            <v>AC</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60000</v>
          </cell>
          <cell r="AE111">
            <v>0</v>
          </cell>
          <cell r="AF111">
            <v>0</v>
          </cell>
          <cell r="AG111">
            <v>42000</v>
          </cell>
          <cell r="AH111">
            <v>0</v>
          </cell>
          <cell r="AI111">
            <v>6600</v>
          </cell>
          <cell r="AJ111">
            <v>0</v>
          </cell>
          <cell r="AK111">
            <v>5600</v>
          </cell>
          <cell r="AL111">
            <v>0</v>
          </cell>
          <cell r="AM111">
            <v>2300</v>
          </cell>
          <cell r="AN111">
            <v>0</v>
          </cell>
          <cell r="AO111">
            <v>4400</v>
          </cell>
          <cell r="AP111">
            <v>0</v>
          </cell>
          <cell r="AQ111">
            <v>3700</v>
          </cell>
          <cell r="AR111">
            <v>0</v>
          </cell>
          <cell r="AS111">
            <v>2300</v>
          </cell>
          <cell r="AT111">
            <v>0</v>
          </cell>
          <cell r="AU111">
            <v>0</v>
          </cell>
          <cell r="AV111">
            <v>0</v>
          </cell>
          <cell r="AW111">
            <v>0</v>
          </cell>
          <cell r="AX111">
            <v>0</v>
          </cell>
          <cell r="AY111">
            <v>0</v>
          </cell>
          <cell r="AZ111">
            <v>0</v>
          </cell>
          <cell r="BA111">
            <v>0</v>
          </cell>
          <cell r="BB111">
            <v>9701</v>
          </cell>
          <cell r="BC111" t="str">
            <v>AC</v>
          </cell>
        </row>
        <row r="112">
          <cell r="B112" t="str">
            <v>ACW-FXD3-300</v>
          </cell>
          <cell r="C112" t="str">
            <v>M6846-33</v>
          </cell>
          <cell r="D112" t="str">
            <v>内蔵3.5ｲﾝﾁﾊｰﾄﾞﾃﾞｨｽｸ装置(3.2GB)</v>
          </cell>
          <cell r="E112" t="str">
            <v>LS660､LS550(M3551､M3553､M3554､M3557-Bﾓﾃﾞﾙ)用｡</v>
          </cell>
          <cell r="F112">
            <v>180000</v>
          </cell>
          <cell r="G112">
            <v>126000</v>
          </cell>
          <cell r="H112">
            <v>12000</v>
          </cell>
          <cell r="I112">
            <v>10200</v>
          </cell>
          <cell r="J112">
            <v>4200</v>
          </cell>
          <cell r="K112">
            <v>8000</v>
          </cell>
          <cell r="L112">
            <v>6800</v>
          </cell>
          <cell r="M112">
            <v>4200</v>
          </cell>
          <cell r="N112">
            <v>9612</v>
          </cell>
          <cell r="O112" t="str">
            <v>AC</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180000</v>
          </cell>
          <cell r="AE112">
            <v>0</v>
          </cell>
          <cell r="AF112">
            <v>0</v>
          </cell>
          <cell r="AG112">
            <v>126000</v>
          </cell>
          <cell r="AH112">
            <v>0</v>
          </cell>
          <cell r="AI112">
            <v>12000</v>
          </cell>
          <cell r="AJ112">
            <v>0</v>
          </cell>
          <cell r="AK112">
            <v>10200</v>
          </cell>
          <cell r="AL112">
            <v>0</v>
          </cell>
          <cell r="AM112">
            <v>4200</v>
          </cell>
          <cell r="AN112">
            <v>0</v>
          </cell>
          <cell r="AO112">
            <v>8000</v>
          </cell>
          <cell r="AP112">
            <v>0</v>
          </cell>
          <cell r="AQ112">
            <v>6800</v>
          </cell>
          <cell r="AR112">
            <v>0</v>
          </cell>
          <cell r="AS112">
            <v>4200</v>
          </cell>
          <cell r="AT112">
            <v>0</v>
          </cell>
          <cell r="AU112">
            <v>0</v>
          </cell>
          <cell r="AV112">
            <v>0</v>
          </cell>
          <cell r="AW112">
            <v>0</v>
          </cell>
          <cell r="AX112">
            <v>0</v>
          </cell>
          <cell r="AY112">
            <v>0</v>
          </cell>
          <cell r="AZ112">
            <v>0</v>
          </cell>
          <cell r="BA112">
            <v>0</v>
          </cell>
          <cell r="BB112">
            <v>9612</v>
          </cell>
          <cell r="BC112" t="str">
            <v>AC</v>
          </cell>
        </row>
        <row r="113">
          <cell r="B113" t="str">
            <v>ACW-HDD-ROM</v>
          </cell>
          <cell r="C113" t="str">
            <v>B4026</v>
          </cell>
          <cell r="D113" t="str">
            <v>HDD増設用BIOS-ROM</v>
          </cell>
          <cell r="E113" t="str">
            <v>XEN-PC(Aﾓﾃﾞﾙ)､XEN-LSⅡ(B/Cﾓﾃﾞﾙ)用｡</v>
          </cell>
          <cell r="F113">
            <v>0</v>
          </cell>
          <cell r="G113">
            <v>0</v>
          </cell>
          <cell r="H113" t="str">
            <v>N/A</v>
          </cell>
          <cell r="I113" t="str">
            <v>N/A</v>
          </cell>
          <cell r="J113" t="str">
            <v>N/A</v>
          </cell>
          <cell r="K113" t="str">
            <v>N/A</v>
          </cell>
          <cell r="L113" t="str">
            <v>N/A</v>
          </cell>
          <cell r="M113" t="str">
            <v>N/A</v>
          </cell>
          <cell r="N113">
            <v>9406</v>
          </cell>
          <cell r="O113" t="str">
            <v>AC</v>
          </cell>
          <cell r="P113" t="str">
            <v>非売品</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t="str">
            <v>N/A</v>
          </cell>
          <cell r="AJ113">
            <v>0</v>
          </cell>
          <cell r="AK113" t="str">
            <v>N/A</v>
          </cell>
          <cell r="AL113">
            <v>0</v>
          </cell>
          <cell r="AM113" t="str">
            <v>N/A</v>
          </cell>
          <cell r="AN113">
            <v>0</v>
          </cell>
          <cell r="AO113" t="str">
            <v>N/A</v>
          </cell>
          <cell r="AP113">
            <v>0</v>
          </cell>
          <cell r="AQ113" t="str">
            <v>N/A</v>
          </cell>
          <cell r="AR113">
            <v>0</v>
          </cell>
          <cell r="AS113" t="str">
            <v>N/A</v>
          </cell>
          <cell r="AT113">
            <v>0</v>
          </cell>
          <cell r="AU113">
            <v>0</v>
          </cell>
          <cell r="AV113">
            <v>0</v>
          </cell>
          <cell r="AW113">
            <v>0</v>
          </cell>
          <cell r="AX113">
            <v>0</v>
          </cell>
          <cell r="AY113">
            <v>0</v>
          </cell>
          <cell r="AZ113">
            <v>0</v>
          </cell>
          <cell r="BA113">
            <v>0</v>
          </cell>
          <cell r="BB113">
            <v>9406</v>
          </cell>
          <cell r="BC113" t="str">
            <v>AC</v>
          </cell>
          <cell r="BD113" t="str">
            <v>非売品</v>
          </cell>
        </row>
        <row r="114">
          <cell r="B114" t="str">
            <v>ACS-FXD-K</v>
          </cell>
          <cell r="C114" t="str">
            <v>M6916-3</v>
          </cell>
          <cell r="D114" t="str">
            <v>ﾊｰﾄﾞﾃﾞｨｽｸ増設ｷｯﾄ</v>
          </cell>
          <cell r="E114" t="str">
            <v>FT486-66S､FT//s用｡内蔵3.5ｲﾝﾁﾊｰﾄﾞﾃﾞｨｽｸ装置増設用金具｡</v>
          </cell>
          <cell r="F114">
            <v>20000</v>
          </cell>
          <cell r="G114">
            <v>13000</v>
          </cell>
          <cell r="H114" t="str">
            <v>N/A</v>
          </cell>
          <cell r="I114" t="str">
            <v>N/A</v>
          </cell>
          <cell r="J114" t="str">
            <v>N/A</v>
          </cell>
          <cell r="K114" t="str">
            <v>N/A</v>
          </cell>
          <cell r="L114" t="str">
            <v>N/A</v>
          </cell>
          <cell r="M114" t="str">
            <v>N/A</v>
          </cell>
          <cell r="N114" t="str">
            <v>9106</v>
          </cell>
          <cell r="O114" t="str">
            <v>AC</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20000</v>
          </cell>
          <cell r="AE114">
            <v>0</v>
          </cell>
          <cell r="AF114">
            <v>0</v>
          </cell>
          <cell r="AG114">
            <v>13000</v>
          </cell>
          <cell r="AH114">
            <v>0</v>
          </cell>
          <cell r="AI114" t="str">
            <v>N/A</v>
          </cell>
          <cell r="AJ114">
            <v>0</v>
          </cell>
          <cell r="AK114" t="str">
            <v>N/A</v>
          </cell>
          <cell r="AL114">
            <v>0</v>
          </cell>
          <cell r="AM114" t="str">
            <v>N/A</v>
          </cell>
          <cell r="AN114">
            <v>0</v>
          </cell>
          <cell r="AO114" t="str">
            <v>N/A</v>
          </cell>
          <cell r="AP114">
            <v>0</v>
          </cell>
          <cell r="AQ114" t="str">
            <v>N/A</v>
          </cell>
          <cell r="AR114">
            <v>0</v>
          </cell>
          <cell r="AS114" t="str">
            <v>N/A</v>
          </cell>
          <cell r="AT114">
            <v>0</v>
          </cell>
          <cell r="AU114">
            <v>0</v>
          </cell>
          <cell r="AV114">
            <v>0</v>
          </cell>
          <cell r="AW114">
            <v>0</v>
          </cell>
          <cell r="AX114">
            <v>0</v>
          </cell>
          <cell r="AY114">
            <v>0</v>
          </cell>
          <cell r="AZ114">
            <v>0</v>
          </cell>
          <cell r="BA114">
            <v>0</v>
          </cell>
          <cell r="BB114" t="str">
            <v>9106</v>
          </cell>
          <cell r="BC114" t="str">
            <v>AC</v>
          </cell>
        </row>
        <row r="115">
          <cell r="B115" t="str">
            <v>ACS-FXD-K2</v>
          </cell>
          <cell r="C115" t="str">
            <v>M6916-6</v>
          </cell>
          <cell r="D115" t="str">
            <v>ﾊｰﾄﾞﾃﾞｨｽｸ増設ｷｯﾄ2</v>
          </cell>
          <cell r="E115" t="str">
            <v>FT//s用｡内蔵3.5ｲﾝﾁﾊｰﾄﾞﾃﾞｨｽｸ装置増設用金具｡</v>
          </cell>
          <cell r="F115">
            <v>20000</v>
          </cell>
          <cell r="G115">
            <v>13000</v>
          </cell>
          <cell r="H115" t="str">
            <v>N/A</v>
          </cell>
          <cell r="I115" t="str">
            <v>N/A</v>
          </cell>
          <cell r="J115" t="str">
            <v>N/A</v>
          </cell>
          <cell r="K115" t="str">
            <v>N/A</v>
          </cell>
          <cell r="L115" t="str">
            <v>N/A</v>
          </cell>
          <cell r="M115" t="str">
            <v>N/A</v>
          </cell>
          <cell r="N115">
            <v>9401</v>
          </cell>
          <cell r="O115" t="str">
            <v>AC</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20000</v>
          </cell>
          <cell r="AE115">
            <v>0</v>
          </cell>
          <cell r="AF115">
            <v>0</v>
          </cell>
          <cell r="AG115">
            <v>13000</v>
          </cell>
          <cell r="AH115">
            <v>0</v>
          </cell>
          <cell r="AI115" t="str">
            <v>N/A</v>
          </cell>
          <cell r="AJ115">
            <v>0</v>
          </cell>
          <cell r="AK115" t="str">
            <v>N/A</v>
          </cell>
          <cell r="AL115">
            <v>0</v>
          </cell>
          <cell r="AM115" t="str">
            <v>N/A</v>
          </cell>
          <cell r="AN115">
            <v>0</v>
          </cell>
          <cell r="AO115" t="str">
            <v>N/A</v>
          </cell>
          <cell r="AP115">
            <v>0</v>
          </cell>
          <cell r="AQ115" t="str">
            <v>N/A</v>
          </cell>
          <cell r="AR115">
            <v>0</v>
          </cell>
          <cell r="AS115" t="str">
            <v>N/A</v>
          </cell>
          <cell r="AT115">
            <v>0</v>
          </cell>
          <cell r="AU115">
            <v>0</v>
          </cell>
          <cell r="AV115">
            <v>0</v>
          </cell>
          <cell r="AW115">
            <v>0</v>
          </cell>
          <cell r="AX115">
            <v>0</v>
          </cell>
          <cell r="AY115">
            <v>0</v>
          </cell>
          <cell r="AZ115">
            <v>0</v>
          </cell>
          <cell r="BA115">
            <v>0</v>
          </cell>
          <cell r="BB115">
            <v>9401</v>
          </cell>
          <cell r="BC115" t="str">
            <v>AC</v>
          </cell>
        </row>
        <row r="116">
          <cell r="B116" t="str">
            <v>ACS-5SD-K</v>
          </cell>
          <cell r="C116" t="str">
            <v>M6916-8</v>
          </cell>
          <cell r="D116" t="str">
            <v>5ｲﾝﾁﾃﾞﾊﾞｲｽ増設ｷｯﾄ</v>
          </cell>
          <cell r="E116" t="str">
            <v>FT//ex(M3516､M3517､M3518､M3519､M3520､M3521)､FT2200用｡</v>
          </cell>
          <cell r="F116">
            <v>20000</v>
          </cell>
          <cell r="G116">
            <v>13000</v>
          </cell>
          <cell r="H116" t="str">
            <v>N/A</v>
          </cell>
          <cell r="I116" t="str">
            <v>N/A</v>
          </cell>
          <cell r="J116" t="str">
            <v>N/A</v>
          </cell>
          <cell r="K116" t="str">
            <v>N/A</v>
          </cell>
          <cell r="L116" t="str">
            <v>N/A</v>
          </cell>
          <cell r="M116" t="str">
            <v>N/A</v>
          </cell>
          <cell r="N116">
            <v>9406</v>
          </cell>
          <cell r="O116" t="str">
            <v>AC</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20000</v>
          </cell>
          <cell r="AE116">
            <v>0</v>
          </cell>
          <cell r="AF116">
            <v>0</v>
          </cell>
          <cell r="AG116">
            <v>13000</v>
          </cell>
          <cell r="AH116">
            <v>0</v>
          </cell>
          <cell r="AI116" t="str">
            <v>N/A</v>
          </cell>
          <cell r="AJ116">
            <v>0</v>
          </cell>
          <cell r="AK116" t="str">
            <v>N/A</v>
          </cell>
          <cell r="AL116">
            <v>0</v>
          </cell>
          <cell r="AM116" t="str">
            <v>N/A</v>
          </cell>
          <cell r="AN116">
            <v>0</v>
          </cell>
          <cell r="AO116" t="str">
            <v>N/A</v>
          </cell>
          <cell r="AP116">
            <v>0</v>
          </cell>
          <cell r="AQ116" t="str">
            <v>N/A</v>
          </cell>
          <cell r="AR116">
            <v>0</v>
          </cell>
          <cell r="AS116" t="str">
            <v>N/A</v>
          </cell>
          <cell r="AT116">
            <v>0</v>
          </cell>
          <cell r="AU116">
            <v>0</v>
          </cell>
          <cell r="AV116">
            <v>0</v>
          </cell>
          <cell r="AW116">
            <v>0</v>
          </cell>
          <cell r="AX116">
            <v>0</v>
          </cell>
          <cell r="AY116">
            <v>0</v>
          </cell>
          <cell r="AZ116">
            <v>0</v>
          </cell>
          <cell r="BA116">
            <v>0</v>
          </cell>
          <cell r="BB116">
            <v>9406</v>
          </cell>
          <cell r="BC116" t="str">
            <v>AC</v>
          </cell>
        </row>
        <row r="117">
          <cell r="B117" t="str">
            <v>ACS-HBAY-29</v>
          </cell>
          <cell r="C117" t="str">
            <v>HBAY-29</v>
          </cell>
          <cell r="D117" t="str">
            <v>増設ﾃﾞｨｽｸ･ﾍﾞｲ</v>
          </cell>
          <cell r="E117" t="str">
            <v>FT2400用｡ﾊｰﾄﾞﾃﾞｨｽｸをﾃﾞｭﾌﾟﾚｯｸｽ構成、または6台以上にする場合に
必要｡工場ｵﾌﾟｼｮﾝのため､apricot PCｻｰﾊﾞ H/Wｺﾝﾌｨｸﾞﾚｰｼｮﾝｻｰﾋﾞｽが
必要｡</v>
          </cell>
          <cell r="F117">
            <v>78000</v>
          </cell>
          <cell r="G117">
            <v>51000</v>
          </cell>
          <cell r="H117">
            <v>5000</v>
          </cell>
          <cell r="I117">
            <v>4300</v>
          </cell>
          <cell r="J117">
            <v>1800</v>
          </cell>
          <cell r="K117">
            <v>3100</v>
          </cell>
          <cell r="L117">
            <v>2600</v>
          </cell>
          <cell r="M117">
            <v>1800</v>
          </cell>
          <cell r="N117">
            <v>9706</v>
          </cell>
          <cell r="O117" t="str">
            <v>AC</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78000</v>
          </cell>
          <cell r="AE117">
            <v>0</v>
          </cell>
          <cell r="AF117">
            <v>0</v>
          </cell>
          <cell r="AG117">
            <v>51000</v>
          </cell>
          <cell r="AH117">
            <v>0</v>
          </cell>
          <cell r="AI117">
            <v>5000</v>
          </cell>
          <cell r="AJ117">
            <v>0</v>
          </cell>
          <cell r="AK117">
            <v>4300</v>
          </cell>
          <cell r="AL117">
            <v>0</v>
          </cell>
          <cell r="AM117">
            <v>1800</v>
          </cell>
          <cell r="AN117">
            <v>0</v>
          </cell>
          <cell r="AO117">
            <v>3100</v>
          </cell>
          <cell r="AP117">
            <v>0</v>
          </cell>
          <cell r="AQ117">
            <v>2600</v>
          </cell>
          <cell r="AR117">
            <v>0</v>
          </cell>
          <cell r="AS117">
            <v>1800</v>
          </cell>
          <cell r="AT117">
            <v>0</v>
          </cell>
          <cell r="AU117">
            <v>0</v>
          </cell>
          <cell r="AV117">
            <v>0</v>
          </cell>
          <cell r="AW117">
            <v>0</v>
          </cell>
          <cell r="AX117">
            <v>0</v>
          </cell>
          <cell r="AY117">
            <v>0</v>
          </cell>
          <cell r="AZ117">
            <v>0</v>
          </cell>
          <cell r="BA117">
            <v>0</v>
          </cell>
          <cell r="BB117">
            <v>9706</v>
          </cell>
          <cell r="BC117" t="str">
            <v>AC</v>
          </cell>
        </row>
        <row r="118">
          <cell r="B118" t="str">
            <v>PN-RDC-5</v>
          </cell>
          <cell r="C118" t="str">
            <v>M6886-1</v>
          </cell>
          <cell r="D118" t="str">
            <v>半導体ﾃﾞｨｽｸｶｰﾄﾞ(5MB)</v>
          </cell>
          <cell r="E118" t="str">
            <v>AL､EL､SX､FX､GX､SV､NS用｡PCMCIA TYPEⅡ｡</v>
          </cell>
          <cell r="F118">
            <v>70000</v>
          </cell>
          <cell r="G118">
            <v>49000</v>
          </cell>
          <cell r="H118" t="str">
            <v>N/A</v>
          </cell>
          <cell r="I118" t="str">
            <v>N/A</v>
          </cell>
          <cell r="J118" t="str">
            <v>N/A</v>
          </cell>
          <cell r="K118" t="str">
            <v>N/A</v>
          </cell>
          <cell r="L118" t="str">
            <v>N/A</v>
          </cell>
          <cell r="M118" t="str">
            <v>N/A</v>
          </cell>
          <cell r="N118">
            <v>9311</v>
          </cell>
          <cell r="O118" t="str">
            <v>MI</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70000</v>
          </cell>
          <cell r="AE118">
            <v>0</v>
          </cell>
          <cell r="AF118">
            <v>0</v>
          </cell>
          <cell r="AG118">
            <v>49000</v>
          </cell>
          <cell r="AH118">
            <v>0</v>
          </cell>
          <cell r="AI118" t="str">
            <v>N/A</v>
          </cell>
          <cell r="AJ118">
            <v>0</v>
          </cell>
          <cell r="AK118" t="str">
            <v>N/A</v>
          </cell>
          <cell r="AL118">
            <v>0</v>
          </cell>
          <cell r="AM118" t="str">
            <v>N/A</v>
          </cell>
          <cell r="AN118">
            <v>0</v>
          </cell>
          <cell r="AO118" t="str">
            <v>N/A</v>
          </cell>
          <cell r="AP118">
            <v>0</v>
          </cell>
          <cell r="AQ118" t="str">
            <v>N/A</v>
          </cell>
          <cell r="AR118">
            <v>0</v>
          </cell>
          <cell r="AS118" t="str">
            <v>N/A</v>
          </cell>
          <cell r="AT118">
            <v>0</v>
          </cell>
          <cell r="AU118">
            <v>0</v>
          </cell>
          <cell r="AV118">
            <v>0</v>
          </cell>
          <cell r="AW118">
            <v>0</v>
          </cell>
          <cell r="AX118">
            <v>0</v>
          </cell>
          <cell r="AY118">
            <v>0</v>
          </cell>
          <cell r="AZ118">
            <v>0</v>
          </cell>
          <cell r="BA118">
            <v>0</v>
          </cell>
          <cell r="BB118">
            <v>9311</v>
          </cell>
          <cell r="BC118" t="str">
            <v>MI</v>
          </cell>
        </row>
        <row r="119">
          <cell r="B119" t="str">
            <v>PN-RDC-10</v>
          </cell>
          <cell r="C119" t="str">
            <v>M6886-2</v>
          </cell>
          <cell r="D119" t="str">
            <v>半導体ﾃﾞｨｽｸｶｰﾄﾞ(10MB)</v>
          </cell>
          <cell r="E119" t="str">
            <v>AL､EL､SX､FX､GX､SV､NS用｡PCMCIA TYPEⅡ｡</v>
          </cell>
          <cell r="F119">
            <v>100000</v>
          </cell>
          <cell r="G119">
            <v>70000</v>
          </cell>
          <cell r="H119" t="str">
            <v>N/A</v>
          </cell>
          <cell r="I119" t="str">
            <v>N/A</v>
          </cell>
          <cell r="J119" t="str">
            <v>N/A</v>
          </cell>
          <cell r="K119" t="str">
            <v>N/A</v>
          </cell>
          <cell r="L119" t="str">
            <v>N/A</v>
          </cell>
          <cell r="M119" t="str">
            <v>N/A</v>
          </cell>
          <cell r="N119">
            <v>9311</v>
          </cell>
          <cell r="O119" t="str">
            <v>MI</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100000</v>
          </cell>
          <cell r="AE119">
            <v>0</v>
          </cell>
          <cell r="AF119">
            <v>0</v>
          </cell>
          <cell r="AG119">
            <v>70000</v>
          </cell>
          <cell r="AH119">
            <v>0</v>
          </cell>
          <cell r="AI119" t="str">
            <v>N/A</v>
          </cell>
          <cell r="AJ119">
            <v>0</v>
          </cell>
          <cell r="AK119" t="str">
            <v>N/A</v>
          </cell>
          <cell r="AL119">
            <v>0</v>
          </cell>
          <cell r="AM119" t="str">
            <v>N/A</v>
          </cell>
          <cell r="AN119">
            <v>0</v>
          </cell>
          <cell r="AO119" t="str">
            <v>N/A</v>
          </cell>
          <cell r="AP119">
            <v>0</v>
          </cell>
          <cell r="AQ119" t="str">
            <v>N/A</v>
          </cell>
          <cell r="AR119">
            <v>0</v>
          </cell>
          <cell r="AS119" t="str">
            <v>N/A</v>
          </cell>
          <cell r="AT119">
            <v>0</v>
          </cell>
          <cell r="AU119">
            <v>0</v>
          </cell>
          <cell r="AV119">
            <v>0</v>
          </cell>
          <cell r="AW119">
            <v>0</v>
          </cell>
          <cell r="AX119">
            <v>0</v>
          </cell>
          <cell r="AY119">
            <v>0</v>
          </cell>
          <cell r="AZ119">
            <v>0</v>
          </cell>
          <cell r="BA119">
            <v>0</v>
          </cell>
          <cell r="BB119">
            <v>9311</v>
          </cell>
          <cell r="BC119" t="str">
            <v>MI</v>
          </cell>
        </row>
        <row r="120">
          <cell r="B120" t="str">
            <v>PN-HDC-170</v>
          </cell>
          <cell r="C120" t="str">
            <v>M6887-3</v>
          </cell>
          <cell r="D120" t="str">
            <v>ﾊｰﾄﾞﾃﾞｨｽｸｶｰﾄﾞ(170MB)</v>
          </cell>
          <cell r="E120" t="str">
            <v>AL､EL､SX､FX､GX､SV､NS用｡PCMCIA TYPEⅢ｡</v>
          </cell>
          <cell r="F120">
            <v>55000</v>
          </cell>
          <cell r="G120">
            <v>38500</v>
          </cell>
          <cell r="H120" t="str">
            <v>N/A</v>
          </cell>
          <cell r="I120" t="str">
            <v>N/A</v>
          </cell>
          <cell r="J120" t="str">
            <v>N/A</v>
          </cell>
          <cell r="K120">
            <v>5400</v>
          </cell>
          <cell r="L120">
            <v>4800</v>
          </cell>
          <cell r="M120">
            <v>4200</v>
          </cell>
          <cell r="N120">
            <v>9506</v>
          </cell>
          <cell r="O120" t="str">
            <v>MI</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55000</v>
          </cell>
          <cell r="AE120">
            <v>0</v>
          </cell>
          <cell r="AF120">
            <v>0</v>
          </cell>
          <cell r="AG120">
            <v>38500</v>
          </cell>
          <cell r="AH120">
            <v>0</v>
          </cell>
          <cell r="AI120" t="str">
            <v>N/A</v>
          </cell>
          <cell r="AJ120">
            <v>0</v>
          </cell>
          <cell r="AK120" t="str">
            <v>N/A</v>
          </cell>
          <cell r="AL120">
            <v>0</v>
          </cell>
          <cell r="AM120" t="str">
            <v>N/A</v>
          </cell>
          <cell r="AN120">
            <v>0</v>
          </cell>
          <cell r="AO120">
            <v>5400</v>
          </cell>
          <cell r="AP120">
            <v>0</v>
          </cell>
          <cell r="AQ120">
            <v>4800</v>
          </cell>
          <cell r="AR120">
            <v>0</v>
          </cell>
          <cell r="AS120">
            <v>4200</v>
          </cell>
          <cell r="AT120">
            <v>0</v>
          </cell>
          <cell r="AU120">
            <v>0</v>
          </cell>
          <cell r="AV120">
            <v>0</v>
          </cell>
          <cell r="AW120">
            <v>0</v>
          </cell>
          <cell r="AX120">
            <v>0</v>
          </cell>
          <cell r="AY120">
            <v>0</v>
          </cell>
          <cell r="AZ120">
            <v>0</v>
          </cell>
          <cell r="BA120">
            <v>0</v>
          </cell>
          <cell r="BB120">
            <v>9506</v>
          </cell>
          <cell r="BC120" t="str">
            <v>MI</v>
          </cell>
        </row>
        <row r="121">
          <cell r="B121" t="str">
            <v>PN-HDC-340</v>
          </cell>
          <cell r="C121" t="str">
            <v>M6887-5</v>
          </cell>
          <cell r="D121" t="str">
            <v>ﾊｰﾄﾞﾃﾞｨｽｸｶｰﾄﾞ(340MB)</v>
          </cell>
          <cell r="E121" t="str">
            <v>AL､EL､SX､FX､GX､SV､NS用｡PCMCIA TYPEⅢ｡</v>
          </cell>
          <cell r="F121">
            <v>80000</v>
          </cell>
          <cell r="G121">
            <v>56000</v>
          </cell>
          <cell r="H121" t="str">
            <v>N/A</v>
          </cell>
          <cell r="I121" t="str">
            <v>N/A</v>
          </cell>
          <cell r="J121" t="str">
            <v>N/A</v>
          </cell>
          <cell r="K121">
            <v>5400</v>
          </cell>
          <cell r="L121">
            <v>4800</v>
          </cell>
          <cell r="M121">
            <v>4200</v>
          </cell>
          <cell r="N121">
            <v>9506</v>
          </cell>
          <cell r="O121" t="str">
            <v>MI</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80000</v>
          </cell>
          <cell r="AE121">
            <v>0</v>
          </cell>
          <cell r="AF121">
            <v>0</v>
          </cell>
          <cell r="AG121">
            <v>56000</v>
          </cell>
          <cell r="AH121">
            <v>0</v>
          </cell>
          <cell r="AI121" t="str">
            <v>N/A</v>
          </cell>
          <cell r="AJ121">
            <v>0</v>
          </cell>
          <cell r="AK121" t="str">
            <v>N/A</v>
          </cell>
          <cell r="AL121">
            <v>0</v>
          </cell>
          <cell r="AM121" t="str">
            <v>N/A</v>
          </cell>
          <cell r="AN121">
            <v>0</v>
          </cell>
          <cell r="AO121">
            <v>5400</v>
          </cell>
          <cell r="AP121">
            <v>0</v>
          </cell>
          <cell r="AQ121">
            <v>4800</v>
          </cell>
          <cell r="AR121">
            <v>0</v>
          </cell>
          <cell r="AS121">
            <v>4200</v>
          </cell>
          <cell r="AT121">
            <v>0</v>
          </cell>
          <cell r="AU121">
            <v>0</v>
          </cell>
          <cell r="AV121">
            <v>0</v>
          </cell>
          <cell r="AW121">
            <v>0</v>
          </cell>
          <cell r="AX121">
            <v>0</v>
          </cell>
          <cell r="AY121">
            <v>0</v>
          </cell>
          <cell r="AZ121">
            <v>0</v>
          </cell>
          <cell r="BA121">
            <v>0</v>
          </cell>
          <cell r="BB121">
            <v>9506</v>
          </cell>
          <cell r="BC121" t="str">
            <v>MI</v>
          </cell>
        </row>
        <row r="122">
          <cell r="B122" t="str">
            <v>ACS-SC2-C31</v>
          </cell>
          <cell r="C122" t="str">
            <v>B8210-6</v>
          </cell>
          <cell r="D122" t="str">
            <v>増設高速SCSI制御装置31</v>
          </cell>
          <cell r="E122" t="str">
            <v>FT//s用｡2枚目の増設高速SCSI制御装置｡SCSI-2｡</v>
          </cell>
          <cell r="F122" t="str">
            <v>OPEN価格</v>
          </cell>
          <cell r="G122">
            <v>20000</v>
          </cell>
          <cell r="H122">
            <v>12400</v>
          </cell>
          <cell r="I122">
            <v>10500</v>
          </cell>
          <cell r="J122">
            <v>4300</v>
          </cell>
          <cell r="K122">
            <v>7600</v>
          </cell>
          <cell r="L122">
            <v>6500</v>
          </cell>
          <cell r="M122">
            <v>4300</v>
          </cell>
          <cell r="N122">
            <v>9401</v>
          </cell>
          <cell r="O122" t="str">
            <v>AC</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t="str">
            <v>OPEN価格</v>
          </cell>
          <cell r="AE122">
            <v>0</v>
          </cell>
          <cell r="AF122">
            <v>0</v>
          </cell>
          <cell r="AG122">
            <v>20000</v>
          </cell>
          <cell r="AH122">
            <v>0</v>
          </cell>
          <cell r="AI122">
            <v>12400</v>
          </cell>
          <cell r="AJ122">
            <v>0</v>
          </cell>
          <cell r="AK122">
            <v>10500</v>
          </cell>
          <cell r="AL122">
            <v>0</v>
          </cell>
          <cell r="AM122">
            <v>4300</v>
          </cell>
          <cell r="AN122">
            <v>0</v>
          </cell>
          <cell r="AO122">
            <v>7600</v>
          </cell>
          <cell r="AP122">
            <v>0</v>
          </cell>
          <cell r="AQ122">
            <v>6500</v>
          </cell>
          <cell r="AR122">
            <v>0</v>
          </cell>
          <cell r="AS122">
            <v>4300</v>
          </cell>
          <cell r="AT122">
            <v>0</v>
          </cell>
          <cell r="AU122">
            <v>0</v>
          </cell>
          <cell r="AV122">
            <v>0</v>
          </cell>
          <cell r="AW122">
            <v>0</v>
          </cell>
          <cell r="AX122">
            <v>0</v>
          </cell>
          <cell r="AY122">
            <v>0</v>
          </cell>
          <cell r="AZ122">
            <v>0</v>
          </cell>
          <cell r="BA122">
            <v>0</v>
          </cell>
          <cell r="BB122">
            <v>9401</v>
          </cell>
          <cell r="BC122" t="str">
            <v>AC</v>
          </cell>
        </row>
        <row r="123">
          <cell r="B123" t="str">
            <v>ACS-SC2-C32</v>
          </cell>
          <cell r="C123" t="str">
            <v>B8210-7</v>
          </cell>
          <cell r="D123" t="str">
            <v>増設高速SCSI制御装置32</v>
          </cell>
          <cell r="E123" t="str">
            <v>FT//s用｡3枚目､4枚目の増設高速SCSI制御装置(2枚)｡SCSI-2｡</v>
          </cell>
          <cell r="F123" t="str">
            <v>OPEN価格</v>
          </cell>
          <cell r="G123">
            <v>20000</v>
          </cell>
          <cell r="H123">
            <v>22100</v>
          </cell>
          <cell r="I123">
            <v>18800</v>
          </cell>
          <cell r="J123">
            <v>7700</v>
          </cell>
          <cell r="K123">
            <v>13600</v>
          </cell>
          <cell r="L123">
            <v>11600</v>
          </cell>
          <cell r="M123">
            <v>7700</v>
          </cell>
          <cell r="N123">
            <v>9401</v>
          </cell>
          <cell r="O123" t="str">
            <v>AC</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t="str">
            <v>OPEN価格</v>
          </cell>
          <cell r="AE123">
            <v>0</v>
          </cell>
          <cell r="AF123">
            <v>0</v>
          </cell>
          <cell r="AG123">
            <v>20000</v>
          </cell>
          <cell r="AH123">
            <v>0</v>
          </cell>
          <cell r="AI123">
            <v>22100</v>
          </cell>
          <cell r="AJ123">
            <v>0</v>
          </cell>
          <cell r="AK123">
            <v>18800</v>
          </cell>
          <cell r="AL123">
            <v>0</v>
          </cell>
          <cell r="AM123">
            <v>7700</v>
          </cell>
          <cell r="AN123">
            <v>0</v>
          </cell>
          <cell r="AO123">
            <v>13600</v>
          </cell>
          <cell r="AP123">
            <v>0</v>
          </cell>
          <cell r="AQ123">
            <v>11600</v>
          </cell>
          <cell r="AR123">
            <v>0</v>
          </cell>
          <cell r="AS123">
            <v>7700</v>
          </cell>
          <cell r="AT123">
            <v>0</v>
          </cell>
          <cell r="AU123">
            <v>0</v>
          </cell>
          <cell r="AV123">
            <v>0</v>
          </cell>
          <cell r="AW123">
            <v>0</v>
          </cell>
          <cell r="AX123">
            <v>0</v>
          </cell>
          <cell r="AY123">
            <v>0</v>
          </cell>
          <cell r="AZ123">
            <v>0</v>
          </cell>
          <cell r="BA123">
            <v>0</v>
          </cell>
          <cell r="BB123">
            <v>9401</v>
          </cell>
          <cell r="BC123" t="str">
            <v>AC</v>
          </cell>
        </row>
        <row r="124">
          <cell r="B124" t="str">
            <v>ACS-SC2-C4</v>
          </cell>
          <cell r="C124" t="str">
            <v>B8210-8</v>
          </cell>
          <cell r="D124" t="str">
            <v>増設高速SCSI制御装置4</v>
          </cell>
          <cell r="E124" t="str">
            <v>FT//e用｡2枚目の増設高速SCSI制御装置｡SCSI-2｡</v>
          </cell>
          <cell r="F124" t="str">
            <v>OPEN価格</v>
          </cell>
          <cell r="G124">
            <v>20000</v>
          </cell>
          <cell r="H124">
            <v>12400</v>
          </cell>
          <cell r="I124">
            <v>10500</v>
          </cell>
          <cell r="J124">
            <v>4300</v>
          </cell>
          <cell r="K124">
            <v>7600</v>
          </cell>
          <cell r="L124">
            <v>6500</v>
          </cell>
          <cell r="M124">
            <v>4300</v>
          </cell>
          <cell r="N124">
            <v>9401</v>
          </cell>
          <cell r="O124" t="str">
            <v>AC</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t="str">
            <v>OPEN価格</v>
          </cell>
          <cell r="AE124">
            <v>0</v>
          </cell>
          <cell r="AF124">
            <v>0</v>
          </cell>
          <cell r="AG124">
            <v>20000</v>
          </cell>
          <cell r="AH124">
            <v>0</v>
          </cell>
          <cell r="AI124">
            <v>12400</v>
          </cell>
          <cell r="AJ124">
            <v>0</v>
          </cell>
          <cell r="AK124">
            <v>10500</v>
          </cell>
          <cell r="AL124">
            <v>0</v>
          </cell>
          <cell r="AM124">
            <v>4300</v>
          </cell>
          <cell r="AN124">
            <v>0</v>
          </cell>
          <cell r="AO124">
            <v>7600</v>
          </cell>
          <cell r="AP124">
            <v>0</v>
          </cell>
          <cell r="AQ124">
            <v>6500</v>
          </cell>
          <cell r="AR124">
            <v>0</v>
          </cell>
          <cell r="AS124">
            <v>4300</v>
          </cell>
          <cell r="AT124">
            <v>0</v>
          </cell>
          <cell r="AU124">
            <v>0</v>
          </cell>
          <cell r="AV124">
            <v>0</v>
          </cell>
          <cell r="AW124">
            <v>0</v>
          </cell>
          <cell r="AX124">
            <v>0</v>
          </cell>
          <cell r="AY124">
            <v>0</v>
          </cell>
          <cell r="AZ124">
            <v>0</v>
          </cell>
          <cell r="BA124">
            <v>0</v>
          </cell>
          <cell r="BB124">
            <v>9401</v>
          </cell>
          <cell r="BC124" t="str">
            <v>AC</v>
          </cell>
        </row>
        <row r="125">
          <cell r="B125" t="str">
            <v>ACS-SC2-C5</v>
          </cell>
          <cell r="C125" t="str">
            <v>B8210-9</v>
          </cell>
          <cell r="D125" t="str">
            <v>増設高速SCSI制御装置5</v>
          </cell>
          <cell r="E125" t="str">
            <v>FT//ex(M3516)用｡SCSI-2(EISA)｡</v>
          </cell>
          <cell r="F125">
            <v>190000</v>
          </cell>
          <cell r="G125">
            <v>123500</v>
          </cell>
          <cell r="H125">
            <v>12400</v>
          </cell>
          <cell r="I125">
            <v>10500</v>
          </cell>
          <cell r="J125">
            <v>4300</v>
          </cell>
          <cell r="K125">
            <v>7600</v>
          </cell>
          <cell r="L125">
            <v>6500</v>
          </cell>
          <cell r="M125">
            <v>4300</v>
          </cell>
          <cell r="N125">
            <v>9406</v>
          </cell>
          <cell r="O125" t="str">
            <v>AC</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190000</v>
          </cell>
          <cell r="AE125">
            <v>0</v>
          </cell>
          <cell r="AF125">
            <v>0</v>
          </cell>
          <cell r="AG125">
            <v>123500</v>
          </cell>
          <cell r="AH125">
            <v>0</v>
          </cell>
          <cell r="AI125">
            <v>12400</v>
          </cell>
          <cell r="AJ125">
            <v>0</v>
          </cell>
          <cell r="AK125">
            <v>10500</v>
          </cell>
          <cell r="AL125">
            <v>0</v>
          </cell>
          <cell r="AM125">
            <v>4300</v>
          </cell>
          <cell r="AN125">
            <v>0</v>
          </cell>
          <cell r="AO125">
            <v>7600</v>
          </cell>
          <cell r="AP125">
            <v>0</v>
          </cell>
          <cell r="AQ125">
            <v>6500</v>
          </cell>
          <cell r="AR125">
            <v>0</v>
          </cell>
          <cell r="AS125">
            <v>4300</v>
          </cell>
          <cell r="AT125">
            <v>0</v>
          </cell>
          <cell r="AU125">
            <v>0</v>
          </cell>
          <cell r="AV125">
            <v>0</v>
          </cell>
          <cell r="AW125">
            <v>0</v>
          </cell>
          <cell r="AX125">
            <v>0</v>
          </cell>
          <cell r="AY125">
            <v>0</v>
          </cell>
          <cell r="AZ125">
            <v>0</v>
          </cell>
          <cell r="BA125">
            <v>0</v>
          </cell>
          <cell r="BB125">
            <v>9406</v>
          </cell>
          <cell r="BC125" t="str">
            <v>AC</v>
          </cell>
        </row>
        <row r="126">
          <cell r="B126" t="str">
            <v>ACS-SC2-C6</v>
          </cell>
          <cell r="C126" t="str">
            <v>B8210-10</v>
          </cell>
          <cell r="D126" t="str">
            <v>増設高速SCSI制御装置6</v>
          </cell>
          <cell r="E126" t="str">
            <v>FT//ex(M3517-A110､M3518-A110､M3519-A120､M3520-A120､
M3521-A120)､FT2200用｡ Fast Wide SCSI(PCI)｡</v>
          </cell>
          <cell r="F126">
            <v>150000</v>
          </cell>
          <cell r="G126">
            <v>97500</v>
          </cell>
          <cell r="H126">
            <v>12400</v>
          </cell>
          <cell r="I126">
            <v>10500</v>
          </cell>
          <cell r="J126">
            <v>4300</v>
          </cell>
          <cell r="K126">
            <v>7600</v>
          </cell>
          <cell r="L126">
            <v>6500</v>
          </cell>
          <cell r="M126">
            <v>4300</v>
          </cell>
          <cell r="N126">
            <v>9502</v>
          </cell>
          <cell r="O126" t="str">
            <v>AC</v>
          </cell>
          <cell r="P126" t="str">
            <v>9706販売再開</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150000</v>
          </cell>
          <cell r="AE126">
            <v>0</v>
          </cell>
          <cell r="AF126">
            <v>0</v>
          </cell>
          <cell r="AG126">
            <v>97500</v>
          </cell>
          <cell r="AH126">
            <v>0</v>
          </cell>
          <cell r="AI126">
            <v>12400</v>
          </cell>
          <cell r="AJ126">
            <v>0</v>
          </cell>
          <cell r="AK126">
            <v>10500</v>
          </cell>
          <cell r="AL126">
            <v>0</v>
          </cell>
          <cell r="AM126">
            <v>4300</v>
          </cell>
          <cell r="AN126">
            <v>0</v>
          </cell>
          <cell r="AO126">
            <v>7600</v>
          </cell>
          <cell r="AP126">
            <v>0</v>
          </cell>
          <cell r="AQ126">
            <v>6500</v>
          </cell>
          <cell r="AR126">
            <v>0</v>
          </cell>
          <cell r="AS126">
            <v>4300</v>
          </cell>
          <cell r="AT126">
            <v>0</v>
          </cell>
          <cell r="AU126">
            <v>0</v>
          </cell>
          <cell r="AV126">
            <v>0</v>
          </cell>
          <cell r="AW126">
            <v>0</v>
          </cell>
          <cell r="AX126">
            <v>0</v>
          </cell>
          <cell r="AY126">
            <v>0</v>
          </cell>
          <cell r="AZ126">
            <v>0</v>
          </cell>
          <cell r="BA126">
            <v>0</v>
          </cell>
          <cell r="BB126">
            <v>9502</v>
          </cell>
          <cell r="BC126" t="str">
            <v>AC</v>
          </cell>
          <cell r="BD126" t="str">
            <v>9706販売再開</v>
          </cell>
        </row>
        <row r="127">
          <cell r="B127" t="str">
            <v>ACS-SC2-C9</v>
          </cell>
          <cell r="C127" t="str">
            <v>B8210-17</v>
          </cell>
          <cell r="D127" t="str">
            <v>増設高速SCSI制御装置7</v>
          </cell>
          <cell r="E127" t="str">
            <v>FT2200用｡Ultra Wide SCSI(PCI)｡</v>
          </cell>
          <cell r="F127">
            <v>150000</v>
          </cell>
          <cell r="G127">
            <v>97500</v>
          </cell>
          <cell r="H127">
            <v>9800</v>
          </cell>
          <cell r="I127">
            <v>8300</v>
          </cell>
          <cell r="J127">
            <v>3400</v>
          </cell>
          <cell r="K127">
            <v>6000</v>
          </cell>
          <cell r="L127">
            <v>5100</v>
          </cell>
          <cell r="M127">
            <v>3400</v>
          </cell>
          <cell r="N127">
            <v>9608</v>
          </cell>
          <cell r="O127" t="str">
            <v>AC</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150000</v>
          </cell>
          <cell r="AE127">
            <v>0</v>
          </cell>
          <cell r="AF127">
            <v>0</v>
          </cell>
          <cell r="AG127">
            <v>97500</v>
          </cell>
          <cell r="AH127">
            <v>0</v>
          </cell>
          <cell r="AI127">
            <v>9800</v>
          </cell>
          <cell r="AJ127">
            <v>0</v>
          </cell>
          <cell r="AK127">
            <v>8300</v>
          </cell>
          <cell r="AL127">
            <v>0</v>
          </cell>
          <cell r="AM127">
            <v>3400</v>
          </cell>
          <cell r="AN127">
            <v>0</v>
          </cell>
          <cell r="AO127">
            <v>6000</v>
          </cell>
          <cell r="AP127">
            <v>0</v>
          </cell>
          <cell r="AQ127">
            <v>5100</v>
          </cell>
          <cell r="AR127">
            <v>0</v>
          </cell>
          <cell r="AS127">
            <v>3400</v>
          </cell>
          <cell r="AT127">
            <v>0</v>
          </cell>
          <cell r="AU127">
            <v>0</v>
          </cell>
          <cell r="AV127">
            <v>0</v>
          </cell>
          <cell r="AW127">
            <v>0</v>
          </cell>
          <cell r="AX127">
            <v>0</v>
          </cell>
          <cell r="AY127">
            <v>0</v>
          </cell>
          <cell r="AZ127">
            <v>0</v>
          </cell>
          <cell r="BA127">
            <v>0</v>
          </cell>
          <cell r="BB127">
            <v>9608</v>
          </cell>
          <cell r="BC127" t="str">
            <v>AC</v>
          </cell>
        </row>
        <row r="128">
          <cell r="B128" t="str">
            <v>ACS-SC3-29</v>
          </cell>
          <cell r="C128" t="str">
            <v>B8210-23</v>
          </cell>
          <cell r="D128" t="str">
            <v>増設高速SCSI制御装置</v>
          </cell>
          <cell r="E128" t="str">
            <v>FT2400用｡ﾊｰﾄﾞﾃﾞｨｽｸをﾃﾞｭﾌﾟﾚｯｸｽ構成、または6台以上にする場合に
必要｡Ultra Wide SCSI(PCI)｡</v>
          </cell>
          <cell r="F128">
            <v>150000</v>
          </cell>
          <cell r="G128">
            <v>97500</v>
          </cell>
          <cell r="H128">
            <v>9800</v>
          </cell>
          <cell r="I128">
            <v>8300</v>
          </cell>
          <cell r="J128">
            <v>3400</v>
          </cell>
          <cell r="K128">
            <v>6000</v>
          </cell>
          <cell r="L128">
            <v>5100</v>
          </cell>
          <cell r="M128">
            <v>3400</v>
          </cell>
          <cell r="N128">
            <v>9706</v>
          </cell>
          <cell r="O128" t="str">
            <v>AC</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150000</v>
          </cell>
          <cell r="AE128">
            <v>0</v>
          </cell>
          <cell r="AF128">
            <v>0</v>
          </cell>
          <cell r="AG128">
            <v>97500</v>
          </cell>
          <cell r="AH128">
            <v>0</v>
          </cell>
          <cell r="AI128">
            <v>9800</v>
          </cell>
          <cell r="AJ128">
            <v>0</v>
          </cell>
          <cell r="AK128">
            <v>8300</v>
          </cell>
          <cell r="AL128">
            <v>0</v>
          </cell>
          <cell r="AM128">
            <v>3400</v>
          </cell>
          <cell r="AN128">
            <v>0</v>
          </cell>
          <cell r="AO128">
            <v>6000</v>
          </cell>
          <cell r="AP128">
            <v>0</v>
          </cell>
          <cell r="AQ128">
            <v>5100</v>
          </cell>
          <cell r="AR128">
            <v>0</v>
          </cell>
          <cell r="AS128">
            <v>3400</v>
          </cell>
          <cell r="AT128">
            <v>0</v>
          </cell>
          <cell r="AU128">
            <v>0</v>
          </cell>
          <cell r="AV128">
            <v>0</v>
          </cell>
          <cell r="AW128">
            <v>0</v>
          </cell>
          <cell r="AX128">
            <v>0</v>
          </cell>
          <cell r="AY128">
            <v>0</v>
          </cell>
          <cell r="AZ128">
            <v>0</v>
          </cell>
          <cell r="BA128">
            <v>0</v>
          </cell>
          <cell r="BB128">
            <v>9706</v>
          </cell>
          <cell r="BC128" t="str">
            <v>AC</v>
          </cell>
        </row>
        <row r="129">
          <cell r="B129" t="str">
            <v>ACS-SC3-22</v>
          </cell>
          <cell r="C129" t="str">
            <v>B8210-21</v>
          </cell>
          <cell r="D129" t="str">
            <v>増設高速SCSI制御装置</v>
          </cell>
          <cell r="E129" t="str">
            <v>FT1200用｡ﾊｰﾄﾞﾃﾞｨｽｸをﾃﾞｭﾌﾟﾚｯｸｽ構成にする場合に必要｡
Ultra Wide SCSI(PCI)｡</v>
          </cell>
          <cell r="F129">
            <v>150000</v>
          </cell>
          <cell r="G129">
            <v>97500</v>
          </cell>
          <cell r="H129">
            <v>9800</v>
          </cell>
          <cell r="I129">
            <v>8300</v>
          </cell>
          <cell r="J129">
            <v>3400</v>
          </cell>
          <cell r="K129">
            <v>6000</v>
          </cell>
          <cell r="L129">
            <v>5100</v>
          </cell>
          <cell r="M129">
            <v>3400</v>
          </cell>
          <cell r="N129">
            <v>9705</v>
          </cell>
          <cell r="O129" t="str">
            <v>AC</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150000</v>
          </cell>
          <cell r="AE129">
            <v>0</v>
          </cell>
          <cell r="AF129">
            <v>0</v>
          </cell>
          <cell r="AG129">
            <v>97500</v>
          </cell>
          <cell r="AH129">
            <v>0</v>
          </cell>
          <cell r="AI129">
            <v>9800</v>
          </cell>
          <cell r="AJ129">
            <v>0</v>
          </cell>
          <cell r="AK129">
            <v>8300</v>
          </cell>
          <cell r="AL129">
            <v>0</v>
          </cell>
          <cell r="AM129">
            <v>3400</v>
          </cell>
          <cell r="AN129">
            <v>0</v>
          </cell>
          <cell r="AO129">
            <v>6000</v>
          </cell>
          <cell r="AP129">
            <v>0</v>
          </cell>
          <cell r="AQ129">
            <v>5100</v>
          </cell>
          <cell r="AR129">
            <v>0</v>
          </cell>
          <cell r="AS129">
            <v>3400</v>
          </cell>
          <cell r="AT129">
            <v>0</v>
          </cell>
          <cell r="AU129">
            <v>0</v>
          </cell>
          <cell r="AV129">
            <v>0</v>
          </cell>
          <cell r="AW129">
            <v>0</v>
          </cell>
          <cell r="AX129">
            <v>0</v>
          </cell>
          <cell r="AY129">
            <v>0</v>
          </cell>
          <cell r="AZ129">
            <v>0</v>
          </cell>
          <cell r="BA129">
            <v>0</v>
          </cell>
          <cell r="BB129">
            <v>9705</v>
          </cell>
          <cell r="BC129" t="str">
            <v>AC</v>
          </cell>
        </row>
        <row r="130">
          <cell r="B130" t="str">
            <v>ACS-1510-N</v>
          </cell>
          <cell r="C130" t="str">
            <v>B8210-18</v>
          </cell>
          <cell r="D130" t="str">
            <v>増設SCSI制御装置</v>
          </cell>
          <cell r="E130" t="str">
            <v>FT1200､FT2200に内蔵高速ｽﾄﾘｰﾐﾝｸﾞﾃｰﾌﾟ装置(M6700-13)､または
内臓ｽﾄﾘｰﾐﾝｸﾞﾃｰﾌﾟ装置(M6700-15)を増設する場合に必要｡ISA｡
但し､FT2200は内臓ｽﾄﾘｰﾐﾝｸﾞﾃｰﾌﾟ装置(M6700-15）を未ｻﾎﾟｰﾄ｡</v>
          </cell>
          <cell r="F130">
            <v>50000</v>
          </cell>
          <cell r="G130">
            <v>32000</v>
          </cell>
          <cell r="H130">
            <v>3300</v>
          </cell>
          <cell r="I130">
            <v>2800</v>
          </cell>
          <cell r="J130">
            <v>1200</v>
          </cell>
          <cell r="K130">
            <v>2000</v>
          </cell>
          <cell r="L130">
            <v>1700</v>
          </cell>
          <cell r="M130">
            <v>1200</v>
          </cell>
          <cell r="N130">
            <v>9612</v>
          </cell>
          <cell r="O130" t="str">
            <v>AC</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50000</v>
          </cell>
          <cell r="AE130">
            <v>0</v>
          </cell>
          <cell r="AF130">
            <v>0</v>
          </cell>
          <cell r="AG130">
            <v>32000</v>
          </cell>
          <cell r="AH130">
            <v>0</v>
          </cell>
          <cell r="AI130">
            <v>3300</v>
          </cell>
          <cell r="AJ130">
            <v>0</v>
          </cell>
          <cell r="AK130">
            <v>2800</v>
          </cell>
          <cell r="AL130">
            <v>0</v>
          </cell>
          <cell r="AM130">
            <v>1200</v>
          </cell>
          <cell r="AN130">
            <v>0</v>
          </cell>
          <cell r="AO130">
            <v>2000</v>
          </cell>
          <cell r="AP130">
            <v>0</v>
          </cell>
          <cell r="AQ130">
            <v>1700</v>
          </cell>
          <cell r="AR130">
            <v>0</v>
          </cell>
          <cell r="AS130">
            <v>1200</v>
          </cell>
          <cell r="AT130">
            <v>0</v>
          </cell>
          <cell r="AU130">
            <v>0</v>
          </cell>
          <cell r="AV130">
            <v>0</v>
          </cell>
          <cell r="AW130">
            <v>0</v>
          </cell>
          <cell r="AX130">
            <v>0</v>
          </cell>
          <cell r="AY130">
            <v>0</v>
          </cell>
          <cell r="AZ130">
            <v>0</v>
          </cell>
          <cell r="BA130">
            <v>0</v>
          </cell>
          <cell r="BB130">
            <v>9612</v>
          </cell>
          <cell r="BC130" t="str">
            <v>AC</v>
          </cell>
        </row>
        <row r="131">
          <cell r="B131" t="str">
            <v>ACS-1510-29</v>
          </cell>
          <cell r="C131" t="str">
            <v>B8210-22</v>
          </cell>
          <cell r="D131" t="str">
            <v>増設SCSI制御装置</v>
          </cell>
          <cell r="E131" t="str">
            <v>FT2400に内蔵ｽﾄﾘｰﾐﾝｸﾞﾃｰﾌﾟ装置(M6700-15､またはM6700-16)を増設
する場合に必要｡PCI｡</v>
          </cell>
          <cell r="F131">
            <v>70000</v>
          </cell>
          <cell r="G131">
            <v>45500</v>
          </cell>
          <cell r="H131">
            <v>4600</v>
          </cell>
          <cell r="I131">
            <v>3900</v>
          </cell>
          <cell r="J131">
            <v>1600</v>
          </cell>
          <cell r="K131">
            <v>2800</v>
          </cell>
          <cell r="L131">
            <v>2400</v>
          </cell>
          <cell r="M131">
            <v>1600</v>
          </cell>
          <cell r="N131">
            <v>9706</v>
          </cell>
          <cell r="O131" t="str">
            <v>AC</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70000</v>
          </cell>
          <cell r="AE131">
            <v>0</v>
          </cell>
          <cell r="AF131">
            <v>0</v>
          </cell>
          <cell r="AG131">
            <v>45500</v>
          </cell>
          <cell r="AH131">
            <v>0</v>
          </cell>
          <cell r="AI131">
            <v>4600</v>
          </cell>
          <cell r="AJ131">
            <v>0</v>
          </cell>
          <cell r="AK131">
            <v>3900</v>
          </cell>
          <cell r="AL131">
            <v>0</v>
          </cell>
          <cell r="AM131">
            <v>1600</v>
          </cell>
          <cell r="AN131">
            <v>0</v>
          </cell>
          <cell r="AO131">
            <v>2800</v>
          </cell>
          <cell r="AP131">
            <v>0</v>
          </cell>
          <cell r="AQ131">
            <v>2400</v>
          </cell>
          <cell r="AR131">
            <v>0</v>
          </cell>
          <cell r="AS131">
            <v>1600</v>
          </cell>
          <cell r="AT131">
            <v>0</v>
          </cell>
          <cell r="AU131">
            <v>0</v>
          </cell>
          <cell r="AV131">
            <v>0</v>
          </cell>
          <cell r="AW131">
            <v>0</v>
          </cell>
          <cell r="AX131">
            <v>0</v>
          </cell>
          <cell r="AY131">
            <v>0</v>
          </cell>
          <cell r="AZ131">
            <v>0</v>
          </cell>
          <cell r="BA131">
            <v>0</v>
          </cell>
          <cell r="BB131">
            <v>9706</v>
          </cell>
          <cell r="BC131" t="str">
            <v>AC</v>
          </cell>
        </row>
        <row r="132">
          <cell r="B132" t="str">
            <v>ACW-SCSI-C</v>
          </cell>
          <cell r="C132" t="str">
            <v>B8210-5</v>
          </cell>
          <cell r="D132" t="str">
            <v>増設SCSI制御装置</v>
          </cell>
          <cell r="E132" t="str">
            <v>LS550(Windows3.1ﾓﾃﾞﾙ)､XEN-PC､XEN-LSⅡに内臓ｽﾄﾘｰﾐﾝｸﾞﾃｰﾌﾟ装置
(M6700-12)を増設する場合に必要｡ISA｡</v>
          </cell>
          <cell r="F132">
            <v>70000</v>
          </cell>
          <cell r="G132">
            <v>49000</v>
          </cell>
          <cell r="H132">
            <v>6500</v>
          </cell>
          <cell r="I132">
            <v>5500</v>
          </cell>
          <cell r="J132">
            <v>2300</v>
          </cell>
          <cell r="K132">
            <v>4300</v>
          </cell>
          <cell r="L132">
            <v>3700</v>
          </cell>
          <cell r="M132">
            <v>2300</v>
          </cell>
          <cell r="N132">
            <v>9312</v>
          </cell>
          <cell r="O132" t="str">
            <v>AC</v>
          </cell>
          <cell r="P132" t="str">
            <v>在庫終了次第、
販売終了</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70000</v>
          </cell>
          <cell r="AE132">
            <v>0</v>
          </cell>
          <cell r="AF132">
            <v>0</v>
          </cell>
          <cell r="AG132">
            <v>49000</v>
          </cell>
          <cell r="AH132">
            <v>0</v>
          </cell>
          <cell r="AI132">
            <v>6500</v>
          </cell>
          <cell r="AJ132">
            <v>0</v>
          </cell>
          <cell r="AK132">
            <v>5500</v>
          </cell>
          <cell r="AL132">
            <v>0</v>
          </cell>
          <cell r="AM132">
            <v>2300</v>
          </cell>
          <cell r="AN132">
            <v>0</v>
          </cell>
          <cell r="AO132">
            <v>4300</v>
          </cell>
          <cell r="AP132">
            <v>0</v>
          </cell>
          <cell r="AQ132">
            <v>3700</v>
          </cell>
          <cell r="AR132">
            <v>0</v>
          </cell>
          <cell r="AS132">
            <v>2300</v>
          </cell>
          <cell r="AT132">
            <v>0</v>
          </cell>
          <cell r="AU132">
            <v>0</v>
          </cell>
          <cell r="AV132">
            <v>0</v>
          </cell>
          <cell r="AW132">
            <v>0</v>
          </cell>
          <cell r="AX132">
            <v>0</v>
          </cell>
          <cell r="AY132">
            <v>0</v>
          </cell>
          <cell r="AZ132">
            <v>0</v>
          </cell>
          <cell r="BA132">
            <v>0</v>
          </cell>
          <cell r="BB132">
            <v>9312</v>
          </cell>
          <cell r="BC132" t="str">
            <v>AC</v>
          </cell>
          <cell r="BD132" t="str">
            <v>在庫終了次第、
販売終了</v>
          </cell>
        </row>
        <row r="133">
          <cell r="B133" t="str">
            <v>ACS-3334-29</v>
          </cell>
          <cell r="C133" t="str">
            <v>B8230-2</v>
          </cell>
          <cell r="D133" t="str">
            <v>増設ﾃﾞｨｽｸｱﾚｲ制御装置</v>
          </cell>
          <cell r="E133" t="str">
            <v>FT2400用｡工場ｵﾌﾟｼｮﾝのため､apricot PCｻｰﾊﾞ H/Wｺﾝﾌｨｸﾞﾚｰｼｮﾝｻｰﾋﾞｽ
(ACS-CONFIG-01)が必要｡</v>
          </cell>
          <cell r="F133">
            <v>360000</v>
          </cell>
          <cell r="G133">
            <v>252000</v>
          </cell>
          <cell r="H133">
            <v>23400</v>
          </cell>
          <cell r="I133">
            <v>19900</v>
          </cell>
          <cell r="J133">
            <v>8200</v>
          </cell>
          <cell r="K133">
            <v>14400</v>
          </cell>
          <cell r="L133">
            <v>12200</v>
          </cell>
          <cell r="M133">
            <v>8200</v>
          </cell>
          <cell r="N133">
            <v>9706</v>
          </cell>
          <cell r="O133" t="str">
            <v>AC</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360000</v>
          </cell>
          <cell r="AE133">
            <v>0</v>
          </cell>
          <cell r="AF133">
            <v>0</v>
          </cell>
          <cell r="AG133">
            <v>252000</v>
          </cell>
          <cell r="AH133">
            <v>0</v>
          </cell>
          <cell r="AI133">
            <v>23400</v>
          </cell>
          <cell r="AJ133">
            <v>0</v>
          </cell>
          <cell r="AK133">
            <v>19900</v>
          </cell>
          <cell r="AL133">
            <v>0</v>
          </cell>
          <cell r="AM133">
            <v>8200</v>
          </cell>
          <cell r="AN133">
            <v>0</v>
          </cell>
          <cell r="AO133">
            <v>14400</v>
          </cell>
          <cell r="AP133">
            <v>0</v>
          </cell>
          <cell r="AQ133">
            <v>12200</v>
          </cell>
          <cell r="AR133">
            <v>0</v>
          </cell>
          <cell r="AS133">
            <v>8200</v>
          </cell>
          <cell r="AT133">
            <v>0</v>
          </cell>
          <cell r="AU133">
            <v>0</v>
          </cell>
          <cell r="AV133">
            <v>0</v>
          </cell>
          <cell r="AW133">
            <v>0</v>
          </cell>
          <cell r="AX133">
            <v>0</v>
          </cell>
          <cell r="AY133">
            <v>0</v>
          </cell>
          <cell r="AZ133">
            <v>0</v>
          </cell>
          <cell r="BA133">
            <v>0</v>
          </cell>
          <cell r="BB133">
            <v>9706</v>
          </cell>
          <cell r="BC133" t="str">
            <v>AC</v>
          </cell>
        </row>
        <row r="134">
          <cell r="B134" t="str">
            <v>ACS-3334-UW</v>
          </cell>
          <cell r="C134" t="str">
            <v>B8230-1</v>
          </cell>
          <cell r="D134" t="str">
            <v>増設ﾃﾞｨｽｸｱﾚｲ制御装置</v>
          </cell>
          <cell r="E134" t="str">
            <v>FT2200用｡工場ｵﾌﾟｼｮﾝのため､apricot PCｻｰﾊﾞ H/Wｺﾝﾌｨｸﾞﾚｰｼｮﾝｻｰﾋﾞｽ
(ACS-CONFIG-01)が必要｡</v>
          </cell>
          <cell r="F134">
            <v>360000</v>
          </cell>
          <cell r="G134">
            <v>252000</v>
          </cell>
          <cell r="H134">
            <v>23400</v>
          </cell>
          <cell r="I134">
            <v>19900</v>
          </cell>
          <cell r="J134">
            <v>8200</v>
          </cell>
          <cell r="K134">
            <v>14400</v>
          </cell>
          <cell r="L134">
            <v>12200</v>
          </cell>
          <cell r="M134">
            <v>8200</v>
          </cell>
          <cell r="N134">
            <v>9610</v>
          </cell>
          <cell r="O134" t="str">
            <v>AC</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360000</v>
          </cell>
          <cell r="AE134">
            <v>0</v>
          </cell>
          <cell r="AF134">
            <v>0</v>
          </cell>
          <cell r="AG134">
            <v>252000</v>
          </cell>
          <cell r="AH134">
            <v>0</v>
          </cell>
          <cell r="AI134">
            <v>23400</v>
          </cell>
          <cell r="AJ134">
            <v>0</v>
          </cell>
          <cell r="AK134">
            <v>19900</v>
          </cell>
          <cell r="AL134">
            <v>0</v>
          </cell>
          <cell r="AM134">
            <v>8200</v>
          </cell>
          <cell r="AN134">
            <v>0</v>
          </cell>
          <cell r="AO134">
            <v>14400</v>
          </cell>
          <cell r="AP134">
            <v>0</v>
          </cell>
          <cell r="AQ134">
            <v>12200</v>
          </cell>
          <cell r="AR134">
            <v>0</v>
          </cell>
          <cell r="AS134">
            <v>8200</v>
          </cell>
          <cell r="AT134">
            <v>0</v>
          </cell>
          <cell r="AU134">
            <v>0</v>
          </cell>
          <cell r="AV134">
            <v>0</v>
          </cell>
          <cell r="AW134">
            <v>0</v>
          </cell>
          <cell r="AX134">
            <v>0</v>
          </cell>
          <cell r="AY134">
            <v>0</v>
          </cell>
          <cell r="AZ134">
            <v>0</v>
          </cell>
          <cell r="BA134">
            <v>0</v>
          </cell>
          <cell r="BB134">
            <v>9610</v>
          </cell>
          <cell r="BC134" t="str">
            <v>AC</v>
          </cell>
        </row>
        <row r="135">
          <cell r="B135" t="str">
            <v>ACS-ST-DDS3</v>
          </cell>
          <cell r="C135" t="str">
            <v>M6700-15</v>
          </cell>
          <cell r="D135" t="str">
            <v>内蔵ｽﾄﾘ-ﾐﾝｸﾞﾃ-ﾌﾟ装置
(DDS-3)</v>
          </cell>
          <cell r="E135" t="str">
            <v>FT1200､FT2400用｡12GB｡</v>
          </cell>
          <cell r="F135">
            <v>338000</v>
          </cell>
          <cell r="G135">
            <v>220000</v>
          </cell>
          <cell r="H135">
            <v>22000</v>
          </cell>
          <cell r="I135">
            <v>18700</v>
          </cell>
          <cell r="J135">
            <v>7700</v>
          </cell>
          <cell r="K135">
            <v>13500</v>
          </cell>
          <cell r="L135">
            <v>11500</v>
          </cell>
          <cell r="M135">
            <v>7700</v>
          </cell>
          <cell r="N135">
            <v>9706</v>
          </cell>
          <cell r="O135" t="str">
            <v>AC</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338000</v>
          </cell>
          <cell r="AE135">
            <v>0</v>
          </cell>
          <cell r="AF135">
            <v>0</v>
          </cell>
          <cell r="AG135">
            <v>220000</v>
          </cell>
          <cell r="AH135">
            <v>0</v>
          </cell>
          <cell r="AI135">
            <v>22000</v>
          </cell>
          <cell r="AJ135">
            <v>0</v>
          </cell>
          <cell r="AK135">
            <v>18700</v>
          </cell>
          <cell r="AL135">
            <v>0</v>
          </cell>
          <cell r="AM135">
            <v>7700</v>
          </cell>
          <cell r="AN135">
            <v>0</v>
          </cell>
          <cell r="AO135">
            <v>13500</v>
          </cell>
          <cell r="AP135">
            <v>0</v>
          </cell>
          <cell r="AQ135">
            <v>11500</v>
          </cell>
          <cell r="AR135">
            <v>0</v>
          </cell>
          <cell r="AS135">
            <v>7700</v>
          </cell>
          <cell r="AT135">
            <v>0</v>
          </cell>
          <cell r="AU135">
            <v>0</v>
          </cell>
          <cell r="AV135">
            <v>0</v>
          </cell>
          <cell r="AW135">
            <v>0</v>
          </cell>
          <cell r="AX135">
            <v>0</v>
          </cell>
          <cell r="AY135">
            <v>0</v>
          </cell>
          <cell r="AZ135">
            <v>0</v>
          </cell>
          <cell r="BA135">
            <v>0</v>
          </cell>
          <cell r="BB135">
            <v>9706</v>
          </cell>
          <cell r="BC135" t="str">
            <v>AC</v>
          </cell>
        </row>
        <row r="136">
          <cell r="B136" t="str">
            <v>ACS-ST-ALD3</v>
          </cell>
          <cell r="C136" t="str">
            <v>M6700-16</v>
          </cell>
          <cell r="D136" t="str">
            <v>内蔵ｽﾄﾘ-ﾐﾝｸﾞﾃ-ﾌﾟ装置
(DDS-3ｵ-ﾄﾛ-ﾀﾞ)</v>
          </cell>
          <cell r="E136" t="str">
            <v>FT2400用｡DDS-3のDATを最大6台まで搭載可能｡</v>
          </cell>
          <cell r="F136">
            <v>648000</v>
          </cell>
          <cell r="G136">
            <v>421000</v>
          </cell>
          <cell r="H136">
            <v>42100</v>
          </cell>
          <cell r="I136">
            <v>35800</v>
          </cell>
          <cell r="J136">
            <v>14700</v>
          </cell>
          <cell r="K136">
            <v>25900</v>
          </cell>
          <cell r="L136">
            <v>22000</v>
          </cell>
          <cell r="M136">
            <v>14700</v>
          </cell>
          <cell r="N136">
            <v>9706</v>
          </cell>
          <cell r="O136" t="str">
            <v>AC</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648000</v>
          </cell>
          <cell r="AE136">
            <v>0</v>
          </cell>
          <cell r="AF136">
            <v>0</v>
          </cell>
          <cell r="AG136">
            <v>421000</v>
          </cell>
          <cell r="AH136">
            <v>0</v>
          </cell>
          <cell r="AI136">
            <v>42100</v>
          </cell>
          <cell r="AJ136">
            <v>0</v>
          </cell>
          <cell r="AK136">
            <v>35800</v>
          </cell>
          <cell r="AL136">
            <v>0</v>
          </cell>
          <cell r="AM136">
            <v>14700</v>
          </cell>
          <cell r="AN136">
            <v>0</v>
          </cell>
          <cell r="AO136">
            <v>25900</v>
          </cell>
          <cell r="AP136">
            <v>0</v>
          </cell>
          <cell r="AQ136">
            <v>22000</v>
          </cell>
          <cell r="AR136">
            <v>0</v>
          </cell>
          <cell r="AS136">
            <v>14700</v>
          </cell>
          <cell r="AT136">
            <v>0</v>
          </cell>
          <cell r="AU136">
            <v>0</v>
          </cell>
          <cell r="AV136">
            <v>0</v>
          </cell>
          <cell r="AW136">
            <v>0</v>
          </cell>
          <cell r="AX136">
            <v>0</v>
          </cell>
          <cell r="AY136">
            <v>0</v>
          </cell>
          <cell r="AZ136">
            <v>0</v>
          </cell>
          <cell r="BA136">
            <v>0</v>
          </cell>
          <cell r="BB136">
            <v>9706</v>
          </cell>
          <cell r="BC136" t="str">
            <v>AC</v>
          </cell>
        </row>
        <row r="137">
          <cell r="B137" t="str">
            <v>ACS-ST-4000</v>
          </cell>
          <cell r="C137" t="str">
            <v>M6700-13</v>
          </cell>
          <cell r="D137" t="str">
            <v>内蔵ｽﾄﾘｰﾐﾝｸﾞﾃｰﾌﾟ装置
(DDS-2)</v>
          </cell>
          <cell r="E137" t="str">
            <v>FT//ex(M3519､M3520､M3521)､FT1200､FT2200用｡
4GB(ﾃﾞｰﾀを圧縮した場合は最大16GB)｡</v>
          </cell>
          <cell r="F137">
            <v>280000</v>
          </cell>
          <cell r="G137">
            <v>182000</v>
          </cell>
          <cell r="H137">
            <v>25900</v>
          </cell>
          <cell r="I137">
            <v>22000</v>
          </cell>
          <cell r="J137">
            <v>9100</v>
          </cell>
          <cell r="K137">
            <v>15900</v>
          </cell>
          <cell r="L137">
            <v>13500</v>
          </cell>
          <cell r="M137">
            <v>9100</v>
          </cell>
          <cell r="N137">
            <v>9509</v>
          </cell>
          <cell r="O137" t="str">
            <v>AC</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280000</v>
          </cell>
          <cell r="AE137">
            <v>0</v>
          </cell>
          <cell r="AF137">
            <v>0</v>
          </cell>
          <cell r="AG137">
            <v>182000</v>
          </cell>
          <cell r="AH137">
            <v>0</v>
          </cell>
          <cell r="AI137">
            <v>25900</v>
          </cell>
          <cell r="AJ137">
            <v>0</v>
          </cell>
          <cell r="AK137">
            <v>22000</v>
          </cell>
          <cell r="AL137">
            <v>0</v>
          </cell>
          <cell r="AM137">
            <v>9100</v>
          </cell>
          <cell r="AN137">
            <v>0</v>
          </cell>
          <cell r="AO137">
            <v>15900</v>
          </cell>
          <cell r="AP137">
            <v>0</v>
          </cell>
          <cell r="AQ137">
            <v>13500</v>
          </cell>
          <cell r="AR137">
            <v>0</v>
          </cell>
          <cell r="AS137">
            <v>9100</v>
          </cell>
          <cell r="AT137">
            <v>0</v>
          </cell>
          <cell r="AU137">
            <v>0</v>
          </cell>
          <cell r="AV137">
            <v>0</v>
          </cell>
          <cell r="AW137">
            <v>0</v>
          </cell>
          <cell r="AX137">
            <v>0</v>
          </cell>
          <cell r="AY137">
            <v>0</v>
          </cell>
          <cell r="AZ137">
            <v>0</v>
          </cell>
          <cell r="BA137">
            <v>0</v>
          </cell>
          <cell r="BB137">
            <v>9509</v>
          </cell>
          <cell r="BC137" t="str">
            <v>AC</v>
          </cell>
        </row>
        <row r="138">
          <cell r="B138" t="str">
            <v>ACS-ST-1200B</v>
          </cell>
          <cell r="C138" t="str">
            <v>M6700-11</v>
          </cell>
          <cell r="D138" t="str">
            <v>内蔵高速ｽﾄﾘｰﾐﾝｸﾞﾃｰﾌﾟ装置</v>
          </cell>
          <cell r="E138" t="str">
            <v>FT486-66S/66E､FT//s､FT//e､FT//ex(M3516､M3517､M3518)用｡
2GB(ﾃﾞｰﾀを圧縮した場合は最大8GB)｡</v>
          </cell>
          <cell r="F138" t="str">
            <v>OPEN価格</v>
          </cell>
          <cell r="G138">
            <v>30000</v>
          </cell>
          <cell r="H138">
            <v>37700</v>
          </cell>
          <cell r="I138">
            <v>32000</v>
          </cell>
          <cell r="J138">
            <v>13200</v>
          </cell>
          <cell r="K138">
            <v>23200</v>
          </cell>
          <cell r="L138">
            <v>19700</v>
          </cell>
          <cell r="M138">
            <v>13200</v>
          </cell>
          <cell r="N138">
            <v>9403</v>
          </cell>
          <cell r="O138" t="str">
            <v>AC</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t="str">
            <v>OPEN価格</v>
          </cell>
          <cell r="AE138">
            <v>0</v>
          </cell>
          <cell r="AF138">
            <v>0</v>
          </cell>
          <cell r="AG138">
            <v>30000</v>
          </cell>
          <cell r="AH138">
            <v>0</v>
          </cell>
          <cell r="AI138">
            <v>37700</v>
          </cell>
          <cell r="AJ138">
            <v>0</v>
          </cell>
          <cell r="AK138">
            <v>32000</v>
          </cell>
          <cell r="AL138">
            <v>0</v>
          </cell>
          <cell r="AM138">
            <v>13200</v>
          </cell>
          <cell r="AN138">
            <v>0</v>
          </cell>
          <cell r="AO138">
            <v>23200</v>
          </cell>
          <cell r="AP138">
            <v>0</v>
          </cell>
          <cell r="AQ138">
            <v>19700</v>
          </cell>
          <cell r="AR138">
            <v>0</v>
          </cell>
          <cell r="AS138">
            <v>13200</v>
          </cell>
          <cell r="AT138">
            <v>0</v>
          </cell>
          <cell r="AU138">
            <v>0</v>
          </cell>
          <cell r="AV138">
            <v>0</v>
          </cell>
          <cell r="AW138">
            <v>0</v>
          </cell>
          <cell r="AX138">
            <v>0</v>
          </cell>
          <cell r="AY138">
            <v>0</v>
          </cell>
          <cell r="AZ138">
            <v>0</v>
          </cell>
          <cell r="BA138">
            <v>0</v>
          </cell>
          <cell r="BB138">
            <v>9403</v>
          </cell>
          <cell r="BC138" t="str">
            <v>AC</v>
          </cell>
        </row>
        <row r="139">
          <cell r="B139" t="str">
            <v>ACW-ST-525</v>
          </cell>
          <cell r="C139" t="str">
            <v>M6700-12</v>
          </cell>
          <cell r="D139" t="str">
            <v>内蔵ｽﾄﾘ-ﾐﾝｸﾞﾃ-ﾌﾟ装置(320/525MB)</v>
          </cell>
          <cell r="E139" t="str">
            <v>LS550(Windows3.1ﾓﾃﾞﾙ)､XEN-PC､XEN-LSⅡ用｡</v>
          </cell>
          <cell r="F139">
            <v>100000</v>
          </cell>
          <cell r="G139">
            <v>70000</v>
          </cell>
          <cell r="H139">
            <v>16800</v>
          </cell>
          <cell r="I139">
            <v>14300</v>
          </cell>
          <cell r="J139">
            <v>5900</v>
          </cell>
          <cell r="K139">
            <v>11200</v>
          </cell>
          <cell r="L139">
            <v>9500</v>
          </cell>
          <cell r="M139">
            <v>5900</v>
          </cell>
          <cell r="N139" t="str">
            <v>9312</v>
          </cell>
          <cell r="O139" t="str">
            <v>AC</v>
          </cell>
          <cell r="P139" t="str">
            <v>在庫終了次第、
販売終了</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100000</v>
          </cell>
          <cell r="AE139">
            <v>0</v>
          </cell>
          <cell r="AF139">
            <v>0</v>
          </cell>
          <cell r="AG139">
            <v>70000</v>
          </cell>
          <cell r="AH139">
            <v>0</v>
          </cell>
          <cell r="AI139">
            <v>16800</v>
          </cell>
          <cell r="AJ139">
            <v>0</v>
          </cell>
          <cell r="AK139">
            <v>14300</v>
          </cell>
          <cell r="AL139">
            <v>0</v>
          </cell>
          <cell r="AM139">
            <v>5900</v>
          </cell>
          <cell r="AN139">
            <v>0</v>
          </cell>
          <cell r="AO139">
            <v>11200</v>
          </cell>
          <cell r="AP139">
            <v>0</v>
          </cell>
          <cell r="AQ139">
            <v>9500</v>
          </cell>
          <cell r="AR139">
            <v>0</v>
          </cell>
          <cell r="AS139">
            <v>5900</v>
          </cell>
          <cell r="AT139">
            <v>0</v>
          </cell>
          <cell r="AU139">
            <v>0</v>
          </cell>
          <cell r="AV139">
            <v>0</v>
          </cell>
          <cell r="AW139">
            <v>0</v>
          </cell>
          <cell r="AX139">
            <v>0</v>
          </cell>
          <cell r="AY139">
            <v>0</v>
          </cell>
          <cell r="AZ139">
            <v>0</v>
          </cell>
          <cell r="BA139">
            <v>0</v>
          </cell>
          <cell r="BB139" t="str">
            <v>9312</v>
          </cell>
          <cell r="BC139" t="str">
            <v>AC</v>
          </cell>
          <cell r="BD139" t="str">
            <v>在庫終了次第、
販売終了</v>
          </cell>
        </row>
        <row r="140">
          <cell r="B140" t="str">
            <v>ACW-CD-S</v>
          </cell>
          <cell r="C140" t="str">
            <v xml:space="preserve">M6754-5 </v>
          </cell>
          <cell r="D140" t="str">
            <v>内蔵CD-ROM装置</v>
          </cell>
          <cell r="E140" t="str">
            <v>LS550(M3551､M3553､M3554)用｡8倍速(ATAPI)｡</v>
          </cell>
          <cell r="F140">
            <v>36000</v>
          </cell>
          <cell r="G140">
            <v>25000</v>
          </cell>
          <cell r="H140">
            <v>2200</v>
          </cell>
          <cell r="I140">
            <v>1900</v>
          </cell>
          <cell r="J140">
            <v>800</v>
          </cell>
          <cell r="K140">
            <v>1400</v>
          </cell>
          <cell r="L140">
            <v>1200</v>
          </cell>
          <cell r="M140">
            <v>800</v>
          </cell>
          <cell r="N140">
            <v>9612</v>
          </cell>
          <cell r="O140" t="str">
            <v>AC</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36000</v>
          </cell>
          <cell r="AE140">
            <v>0</v>
          </cell>
          <cell r="AF140">
            <v>0</v>
          </cell>
          <cell r="AG140">
            <v>25000</v>
          </cell>
          <cell r="AH140">
            <v>0</v>
          </cell>
          <cell r="AI140">
            <v>2200</v>
          </cell>
          <cell r="AJ140">
            <v>0</v>
          </cell>
          <cell r="AK140">
            <v>1900</v>
          </cell>
          <cell r="AL140">
            <v>0</v>
          </cell>
          <cell r="AM140">
            <v>800</v>
          </cell>
          <cell r="AN140">
            <v>0</v>
          </cell>
          <cell r="AO140">
            <v>1400</v>
          </cell>
          <cell r="AP140">
            <v>0</v>
          </cell>
          <cell r="AQ140">
            <v>1200</v>
          </cell>
          <cell r="AR140">
            <v>0</v>
          </cell>
          <cell r="AS140">
            <v>800</v>
          </cell>
          <cell r="AT140">
            <v>0</v>
          </cell>
          <cell r="AU140">
            <v>0</v>
          </cell>
          <cell r="AV140">
            <v>0</v>
          </cell>
          <cell r="AW140">
            <v>0</v>
          </cell>
          <cell r="AX140">
            <v>0</v>
          </cell>
          <cell r="AY140">
            <v>0</v>
          </cell>
          <cell r="AZ140">
            <v>0</v>
          </cell>
          <cell r="BA140">
            <v>0</v>
          </cell>
          <cell r="BB140">
            <v>9612</v>
          </cell>
          <cell r="BC140" t="str">
            <v>AC</v>
          </cell>
        </row>
        <row r="141">
          <cell r="B141" t="str">
            <v>ACW-ATAPI-C</v>
          </cell>
          <cell r="C141" t="str">
            <v>B8203</v>
          </cell>
          <cell r="D141" t="str">
            <v>ATAPI制御装置</v>
          </cell>
          <cell r="E141" t="str">
            <v>XEN-PC(M3416､M3426､M3436)､XEN-LSⅡ用｡</v>
          </cell>
          <cell r="F141">
            <v>7000</v>
          </cell>
          <cell r="G141">
            <v>4900</v>
          </cell>
          <cell r="H141" t="str">
            <v>N/A</v>
          </cell>
          <cell r="I141" t="str">
            <v>N/A</v>
          </cell>
          <cell r="J141" t="str">
            <v>N/A</v>
          </cell>
          <cell r="K141" t="str">
            <v>N/A</v>
          </cell>
          <cell r="L141" t="str">
            <v>N/A</v>
          </cell>
          <cell r="M141" t="str">
            <v>N/A</v>
          </cell>
          <cell r="N141">
            <v>9504</v>
          </cell>
          <cell r="O141" t="str">
            <v>AC</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7000</v>
          </cell>
          <cell r="AE141">
            <v>0</v>
          </cell>
          <cell r="AF141">
            <v>0</v>
          </cell>
          <cell r="AG141">
            <v>4900</v>
          </cell>
          <cell r="AH141">
            <v>0</v>
          </cell>
          <cell r="AI141" t="str">
            <v>N/A</v>
          </cell>
          <cell r="AJ141">
            <v>0</v>
          </cell>
          <cell r="AK141" t="str">
            <v>N/A</v>
          </cell>
          <cell r="AL141">
            <v>0</v>
          </cell>
          <cell r="AM141" t="str">
            <v>N/A</v>
          </cell>
          <cell r="AN141">
            <v>0</v>
          </cell>
          <cell r="AO141" t="str">
            <v>N/A</v>
          </cell>
          <cell r="AP141">
            <v>0</v>
          </cell>
          <cell r="AQ141" t="str">
            <v>N/A</v>
          </cell>
          <cell r="AR141">
            <v>0</v>
          </cell>
          <cell r="AS141" t="str">
            <v>N/A</v>
          </cell>
          <cell r="AT141">
            <v>0</v>
          </cell>
          <cell r="AU141">
            <v>0</v>
          </cell>
          <cell r="AV141">
            <v>0</v>
          </cell>
          <cell r="AW141">
            <v>0</v>
          </cell>
          <cell r="AX141">
            <v>0</v>
          </cell>
          <cell r="AY141">
            <v>0</v>
          </cell>
          <cell r="AZ141">
            <v>0</v>
          </cell>
          <cell r="BA141">
            <v>0</v>
          </cell>
          <cell r="BB141">
            <v>9504</v>
          </cell>
          <cell r="BC141" t="str">
            <v>AC</v>
          </cell>
        </row>
        <row r="142">
          <cell r="B142" t="str">
            <v>ACN-CD-ROM6</v>
          </cell>
          <cell r="C142" t="str">
            <v>M6757-1</v>
          </cell>
          <cell r="D142" t="str">
            <v>内蔵CD-ROM装置</v>
          </cell>
          <cell r="E142" t="str">
            <v>AL用｡平均12倍速(ATAPI)｡</v>
          </cell>
          <cell r="F142">
            <v>45000</v>
          </cell>
          <cell r="G142">
            <v>31500</v>
          </cell>
          <cell r="H142">
            <v>2700</v>
          </cell>
          <cell r="I142">
            <v>2300</v>
          </cell>
          <cell r="J142">
            <v>900</v>
          </cell>
          <cell r="K142">
            <v>1800</v>
          </cell>
          <cell r="L142">
            <v>1500</v>
          </cell>
          <cell r="M142">
            <v>900</v>
          </cell>
          <cell r="N142">
            <v>9706</v>
          </cell>
          <cell r="O142" t="str">
            <v>AC</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45000</v>
          </cell>
          <cell r="AE142">
            <v>0</v>
          </cell>
          <cell r="AF142">
            <v>0</v>
          </cell>
          <cell r="AG142">
            <v>31500</v>
          </cell>
          <cell r="AH142">
            <v>0</v>
          </cell>
          <cell r="AI142">
            <v>2700</v>
          </cell>
          <cell r="AJ142">
            <v>0</v>
          </cell>
          <cell r="AK142">
            <v>2300</v>
          </cell>
          <cell r="AL142">
            <v>0</v>
          </cell>
          <cell r="AM142">
            <v>900</v>
          </cell>
          <cell r="AN142">
            <v>0</v>
          </cell>
          <cell r="AO142">
            <v>1800</v>
          </cell>
          <cell r="AP142">
            <v>0</v>
          </cell>
          <cell r="AQ142">
            <v>1500</v>
          </cell>
          <cell r="AR142">
            <v>0</v>
          </cell>
          <cell r="AS142">
            <v>900</v>
          </cell>
          <cell r="AT142">
            <v>0</v>
          </cell>
          <cell r="AU142">
            <v>0</v>
          </cell>
          <cell r="AV142">
            <v>0</v>
          </cell>
          <cell r="AW142">
            <v>0</v>
          </cell>
          <cell r="AX142">
            <v>0</v>
          </cell>
          <cell r="AY142">
            <v>0</v>
          </cell>
          <cell r="AZ142">
            <v>0</v>
          </cell>
          <cell r="BA142">
            <v>0</v>
          </cell>
          <cell r="BB142">
            <v>9706</v>
          </cell>
          <cell r="BC142" t="str">
            <v>AC</v>
          </cell>
        </row>
        <row r="143">
          <cell r="B143" t="str">
            <v>ACN-CD-ROM5</v>
          </cell>
          <cell r="C143" t="str">
            <v>CDR-C6B</v>
          </cell>
          <cell r="D143" t="str">
            <v>内蔵CD-ROM装置</v>
          </cell>
          <cell r="E143" t="str">
            <v>SX(M3423-Cﾓﾃﾞﾙ)､FX(M3484-Cﾓﾃﾞﾙ)用｡平均10倍速(ATAPI)｡</v>
          </cell>
          <cell r="F143">
            <v>45000</v>
          </cell>
          <cell r="G143">
            <v>31500</v>
          </cell>
          <cell r="H143">
            <v>2700</v>
          </cell>
          <cell r="I143">
            <v>2300</v>
          </cell>
          <cell r="J143">
            <v>900</v>
          </cell>
          <cell r="K143">
            <v>1800</v>
          </cell>
          <cell r="L143">
            <v>1500</v>
          </cell>
          <cell r="M143">
            <v>900</v>
          </cell>
          <cell r="N143">
            <v>9702</v>
          </cell>
          <cell r="O143" t="str">
            <v>AC</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45000</v>
          </cell>
          <cell r="AE143">
            <v>0</v>
          </cell>
          <cell r="AF143">
            <v>0</v>
          </cell>
          <cell r="AG143">
            <v>31500</v>
          </cell>
          <cell r="AH143">
            <v>0</v>
          </cell>
          <cell r="AI143">
            <v>2700</v>
          </cell>
          <cell r="AJ143">
            <v>0</v>
          </cell>
          <cell r="AK143">
            <v>2300</v>
          </cell>
          <cell r="AL143">
            <v>0</v>
          </cell>
          <cell r="AM143">
            <v>900</v>
          </cell>
          <cell r="AN143">
            <v>0</v>
          </cell>
          <cell r="AO143">
            <v>1800</v>
          </cell>
          <cell r="AP143">
            <v>0</v>
          </cell>
          <cell r="AQ143">
            <v>1500</v>
          </cell>
          <cell r="AR143">
            <v>0</v>
          </cell>
          <cell r="AS143">
            <v>900</v>
          </cell>
          <cell r="AT143">
            <v>0</v>
          </cell>
          <cell r="AU143">
            <v>0</v>
          </cell>
          <cell r="AV143">
            <v>0</v>
          </cell>
          <cell r="AW143">
            <v>0</v>
          </cell>
          <cell r="AX143">
            <v>0</v>
          </cell>
          <cell r="AY143">
            <v>0</v>
          </cell>
          <cell r="AZ143">
            <v>0</v>
          </cell>
          <cell r="BA143">
            <v>0</v>
          </cell>
          <cell r="BB143">
            <v>9702</v>
          </cell>
          <cell r="BC143" t="str">
            <v>AC</v>
          </cell>
        </row>
        <row r="144">
          <cell r="B144" t="str">
            <v>ACN-CD-ROM4</v>
          </cell>
          <cell r="C144" t="str">
            <v>CDR-66B</v>
          </cell>
          <cell r="D144" t="str">
            <v>内蔵CD-ROM装置</v>
          </cell>
          <cell r="E144" t="str">
            <v>SX(M3423-Cﾓﾃﾞﾙ)､FX(M3484-Cﾓﾃﾞﾙ)用｡6倍速(ATAPI)｡</v>
          </cell>
          <cell r="F144">
            <v>45000</v>
          </cell>
          <cell r="G144">
            <v>31500</v>
          </cell>
          <cell r="H144">
            <v>2700</v>
          </cell>
          <cell r="I144">
            <v>2300</v>
          </cell>
          <cell r="J144">
            <v>900</v>
          </cell>
          <cell r="K144">
            <v>1800</v>
          </cell>
          <cell r="L144">
            <v>1500</v>
          </cell>
          <cell r="M144">
            <v>900</v>
          </cell>
          <cell r="N144">
            <v>9611</v>
          </cell>
          <cell r="O144" t="str">
            <v>AC</v>
          </cell>
          <cell r="P144" t="str">
            <v>9703販売終了</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45000</v>
          </cell>
          <cell r="AE144">
            <v>0</v>
          </cell>
          <cell r="AF144">
            <v>0</v>
          </cell>
          <cell r="AG144">
            <v>31500</v>
          </cell>
          <cell r="AH144">
            <v>0</v>
          </cell>
          <cell r="AI144">
            <v>2700</v>
          </cell>
          <cell r="AJ144">
            <v>0</v>
          </cell>
          <cell r="AK144">
            <v>2300</v>
          </cell>
          <cell r="AL144">
            <v>0</v>
          </cell>
          <cell r="AM144">
            <v>900</v>
          </cell>
          <cell r="AN144">
            <v>0</v>
          </cell>
          <cell r="AO144">
            <v>1800</v>
          </cell>
          <cell r="AP144">
            <v>0</v>
          </cell>
          <cell r="AQ144">
            <v>1500</v>
          </cell>
          <cell r="AR144">
            <v>0</v>
          </cell>
          <cell r="AS144">
            <v>900</v>
          </cell>
          <cell r="AT144">
            <v>0</v>
          </cell>
          <cell r="AU144">
            <v>0</v>
          </cell>
          <cell r="AV144">
            <v>0</v>
          </cell>
          <cell r="AW144">
            <v>0</v>
          </cell>
          <cell r="AX144">
            <v>0</v>
          </cell>
          <cell r="AY144">
            <v>0</v>
          </cell>
          <cell r="AZ144">
            <v>0</v>
          </cell>
          <cell r="BA144">
            <v>0</v>
          </cell>
          <cell r="BB144">
            <v>9611</v>
          </cell>
          <cell r="BC144" t="str">
            <v>AC</v>
          </cell>
          <cell r="BD144" t="str">
            <v>9703販売終了</v>
          </cell>
        </row>
        <row r="145">
          <cell r="B145" t="str">
            <v>ACN-CD-ROM2</v>
          </cell>
          <cell r="C145" t="str">
            <v>CDR-26B</v>
          </cell>
          <cell r="D145" t="str">
            <v>内蔵CD-ROM装置</v>
          </cell>
          <cell r="E145" t="str">
            <v>SX(M3423-Aﾓﾃﾞﾙ､M3423C)､FX(M3474､M3484-A/Bﾓﾃﾞﾙ)用｡
4倍速(ATAPI)｡</v>
          </cell>
          <cell r="F145">
            <v>38000</v>
          </cell>
          <cell r="G145">
            <v>26600</v>
          </cell>
          <cell r="H145">
            <v>2700</v>
          </cell>
          <cell r="I145">
            <v>2300</v>
          </cell>
          <cell r="J145">
            <v>900</v>
          </cell>
          <cell r="K145">
            <v>1800</v>
          </cell>
          <cell r="L145">
            <v>1500</v>
          </cell>
          <cell r="M145">
            <v>900</v>
          </cell>
          <cell r="N145">
            <v>9604</v>
          </cell>
          <cell r="O145" t="str">
            <v>AC</v>
          </cell>
          <cell r="P145" t="str">
            <v>在庫終了次第、
販売終了</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38000</v>
          </cell>
          <cell r="AE145">
            <v>0</v>
          </cell>
          <cell r="AF145">
            <v>0</v>
          </cell>
          <cell r="AG145">
            <v>26600</v>
          </cell>
          <cell r="AH145">
            <v>0</v>
          </cell>
          <cell r="AI145">
            <v>2700</v>
          </cell>
          <cell r="AJ145">
            <v>0</v>
          </cell>
          <cell r="AK145">
            <v>2300</v>
          </cell>
          <cell r="AL145">
            <v>0</v>
          </cell>
          <cell r="AM145">
            <v>900</v>
          </cell>
          <cell r="AN145">
            <v>0</v>
          </cell>
          <cell r="AO145">
            <v>1800</v>
          </cell>
          <cell r="AP145">
            <v>0</v>
          </cell>
          <cell r="AQ145">
            <v>1500</v>
          </cell>
          <cell r="AR145">
            <v>0</v>
          </cell>
          <cell r="AS145">
            <v>900</v>
          </cell>
          <cell r="AT145">
            <v>0</v>
          </cell>
          <cell r="AU145">
            <v>0</v>
          </cell>
          <cell r="AV145">
            <v>0</v>
          </cell>
          <cell r="AW145">
            <v>0</v>
          </cell>
          <cell r="AX145">
            <v>0</v>
          </cell>
          <cell r="AY145">
            <v>0</v>
          </cell>
          <cell r="AZ145">
            <v>0</v>
          </cell>
          <cell r="BA145">
            <v>0</v>
          </cell>
          <cell r="BB145">
            <v>9604</v>
          </cell>
          <cell r="BC145" t="str">
            <v>AC</v>
          </cell>
          <cell r="BD145" t="str">
            <v>在庫終了次第、
販売終了</v>
          </cell>
        </row>
        <row r="146">
          <cell r="B146" t="str">
            <v>システム拡張装置</v>
          </cell>
        </row>
        <row r="147">
          <cell r="B147" t="str">
            <v>ACS-P620-5B</v>
          </cell>
          <cell r="C147" t="str">
            <v>B4951-8</v>
          </cell>
          <cell r="D147" t="str">
            <v>ﾌﾟﾛｾｯｻ･ｱｯﾌﾟｸﾞﾚ-ﾄﾞ</v>
          </cell>
          <cell r="E147" t="str">
            <v>FT1200(M3522-E140/E14N)､FT2400用｡CPU(PentiumPro-200)の
内部二次ｷｬｯｼｭ容量を512KBにｱｯﾌﾟｸﾞﾚｰﾄﾞ｡ｱｯﾌﾟｸﾞﾚｰﾄﾞ作業費は
25,000円｡</v>
          </cell>
          <cell r="F147">
            <v>398000</v>
          </cell>
          <cell r="G147">
            <v>259000</v>
          </cell>
          <cell r="H147">
            <v>25900</v>
          </cell>
          <cell r="I147">
            <v>22000</v>
          </cell>
          <cell r="J147">
            <v>9100</v>
          </cell>
          <cell r="K147">
            <v>15900</v>
          </cell>
          <cell r="L147">
            <v>13500</v>
          </cell>
          <cell r="M147">
            <v>9100</v>
          </cell>
          <cell r="N147">
            <v>9706</v>
          </cell>
          <cell r="O147" t="str">
            <v>AC</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398000</v>
          </cell>
          <cell r="AE147">
            <v>0</v>
          </cell>
          <cell r="AF147">
            <v>0</v>
          </cell>
          <cell r="AG147">
            <v>259000</v>
          </cell>
          <cell r="AH147">
            <v>0</v>
          </cell>
          <cell r="AI147">
            <v>25900</v>
          </cell>
          <cell r="AJ147">
            <v>0</v>
          </cell>
          <cell r="AK147">
            <v>22000</v>
          </cell>
          <cell r="AL147">
            <v>0</v>
          </cell>
          <cell r="AM147">
            <v>9100</v>
          </cell>
          <cell r="AN147">
            <v>0</v>
          </cell>
          <cell r="AO147">
            <v>15900</v>
          </cell>
          <cell r="AP147">
            <v>0</v>
          </cell>
          <cell r="AQ147">
            <v>13500</v>
          </cell>
          <cell r="AR147">
            <v>0</v>
          </cell>
          <cell r="AS147">
            <v>9100</v>
          </cell>
          <cell r="AT147">
            <v>0</v>
          </cell>
          <cell r="AU147">
            <v>0</v>
          </cell>
          <cell r="AV147">
            <v>0</v>
          </cell>
          <cell r="AW147">
            <v>0</v>
          </cell>
          <cell r="AX147">
            <v>0</v>
          </cell>
          <cell r="AY147">
            <v>0</v>
          </cell>
          <cell r="AZ147">
            <v>0</v>
          </cell>
          <cell r="BA147">
            <v>0</v>
          </cell>
          <cell r="BB147">
            <v>9706</v>
          </cell>
          <cell r="BC147" t="str">
            <v>AC</v>
          </cell>
        </row>
        <row r="148">
          <cell r="B148" t="str">
            <v>ACS-P620-2B</v>
          </cell>
          <cell r="C148" t="str">
            <v>B4951-7</v>
          </cell>
          <cell r="D148" t="str">
            <v>ﾌﾟﾛｾｯｻ･ｱｯﾌﾟｸﾞﾚ-ﾄﾞ</v>
          </cell>
          <cell r="E148" t="str">
            <v>FT2400用｡2個目のCPU(PentiumPro-200､256KBｷｬｯｼｭ)｡
ｱｯﾌﾟｸﾞﾚｰﾄﾞ作業費は25,000円｡</v>
          </cell>
          <cell r="F148">
            <v>198000</v>
          </cell>
          <cell r="G148">
            <v>129000</v>
          </cell>
          <cell r="H148">
            <v>12900</v>
          </cell>
          <cell r="I148">
            <v>11000</v>
          </cell>
          <cell r="J148">
            <v>4500</v>
          </cell>
          <cell r="K148">
            <v>7900</v>
          </cell>
          <cell r="L148">
            <v>6700</v>
          </cell>
          <cell r="M148">
            <v>4500</v>
          </cell>
          <cell r="N148">
            <v>9706</v>
          </cell>
          <cell r="O148" t="str">
            <v>AC</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198000</v>
          </cell>
          <cell r="AE148">
            <v>0</v>
          </cell>
          <cell r="AF148">
            <v>0</v>
          </cell>
          <cell r="AG148">
            <v>129000</v>
          </cell>
          <cell r="AH148">
            <v>0</v>
          </cell>
          <cell r="AI148">
            <v>12900</v>
          </cell>
          <cell r="AJ148">
            <v>0</v>
          </cell>
          <cell r="AK148">
            <v>11000</v>
          </cell>
          <cell r="AL148">
            <v>0</v>
          </cell>
          <cell r="AM148">
            <v>4500</v>
          </cell>
          <cell r="AN148">
            <v>0</v>
          </cell>
          <cell r="AO148">
            <v>7900</v>
          </cell>
          <cell r="AP148">
            <v>0</v>
          </cell>
          <cell r="AQ148">
            <v>6700</v>
          </cell>
          <cell r="AR148">
            <v>0</v>
          </cell>
          <cell r="AS148">
            <v>4500</v>
          </cell>
          <cell r="AT148">
            <v>0</v>
          </cell>
          <cell r="AU148">
            <v>0</v>
          </cell>
          <cell r="AV148">
            <v>0</v>
          </cell>
          <cell r="AW148">
            <v>0</v>
          </cell>
          <cell r="AX148">
            <v>0</v>
          </cell>
          <cell r="AY148">
            <v>0</v>
          </cell>
          <cell r="AZ148">
            <v>0</v>
          </cell>
          <cell r="BA148">
            <v>0</v>
          </cell>
          <cell r="BB148">
            <v>9706</v>
          </cell>
          <cell r="BC148" t="str">
            <v>AC</v>
          </cell>
        </row>
        <row r="149">
          <cell r="B149" t="str">
            <v>ACS-CPUK-29</v>
          </cell>
          <cell r="C149" t="str">
            <v>CPUK-29</v>
          </cell>
          <cell r="D149" t="str">
            <v>CPU取り付けｷｯﾄ</v>
          </cell>
          <cell r="E149" t="str">
            <v>FT2400用｡2個目のCPUを増設する場合に必要。
CPUﾋｰﾄｼﾝｸ + 電圧変換ﾓｼﾞｭｰﾙ｡</v>
          </cell>
          <cell r="F149">
            <v>122000</v>
          </cell>
          <cell r="G149">
            <v>79000</v>
          </cell>
          <cell r="H149">
            <v>7900</v>
          </cell>
          <cell r="I149">
            <v>6700</v>
          </cell>
          <cell r="J149">
            <v>2800</v>
          </cell>
          <cell r="K149">
            <v>4900</v>
          </cell>
          <cell r="L149">
            <v>4200</v>
          </cell>
          <cell r="M149">
            <v>2800</v>
          </cell>
          <cell r="N149">
            <v>9706</v>
          </cell>
          <cell r="O149" t="str">
            <v>AC</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122000</v>
          </cell>
          <cell r="AE149">
            <v>0</v>
          </cell>
          <cell r="AF149">
            <v>0</v>
          </cell>
          <cell r="AG149">
            <v>79000</v>
          </cell>
          <cell r="AH149">
            <v>0</v>
          </cell>
          <cell r="AI149">
            <v>7900</v>
          </cell>
          <cell r="AJ149">
            <v>0</v>
          </cell>
          <cell r="AK149">
            <v>6700</v>
          </cell>
          <cell r="AL149">
            <v>0</v>
          </cell>
          <cell r="AM149">
            <v>2800</v>
          </cell>
          <cell r="AN149">
            <v>0</v>
          </cell>
          <cell r="AO149">
            <v>4900</v>
          </cell>
          <cell r="AP149">
            <v>0</v>
          </cell>
          <cell r="AQ149">
            <v>4200</v>
          </cell>
          <cell r="AR149">
            <v>0</v>
          </cell>
          <cell r="AS149">
            <v>2800</v>
          </cell>
          <cell r="AT149">
            <v>0</v>
          </cell>
          <cell r="AU149">
            <v>0</v>
          </cell>
          <cell r="AV149">
            <v>0</v>
          </cell>
          <cell r="AW149">
            <v>0</v>
          </cell>
          <cell r="AX149">
            <v>0</v>
          </cell>
          <cell r="AY149">
            <v>0</v>
          </cell>
          <cell r="AZ149">
            <v>0</v>
          </cell>
          <cell r="BA149">
            <v>0</v>
          </cell>
          <cell r="BB149">
            <v>9706</v>
          </cell>
          <cell r="BC149" t="str">
            <v>AC</v>
          </cell>
        </row>
        <row r="150">
          <cell r="B150" t="str">
            <v>ACS-CPU-205</v>
          </cell>
          <cell r="C150" t="str">
            <v>B4951-4</v>
          </cell>
          <cell r="D150" t="str">
            <v>ﾌﾟﾛｾｯｻ･ｱｯﾌﾟｸﾞﾚｰﾄﾞ</v>
          </cell>
          <cell r="E150" t="str">
            <v>FT1200(M3522-A120/A12N)､FT2200用｡CPU(PentiumPro-200)の
内部二次ｷｬｯｼｭ容量を512KBにｱｯﾌﾟｸﾞﾚｰﾄﾞ｡ｱｯﾌﾟｸﾞﾚｰﾄﾞ作業費は
25,000円｡</v>
          </cell>
          <cell r="F150">
            <v>360000</v>
          </cell>
          <cell r="G150">
            <v>234000</v>
          </cell>
          <cell r="H150">
            <v>23400</v>
          </cell>
          <cell r="I150">
            <v>19900</v>
          </cell>
          <cell r="J150">
            <v>8200</v>
          </cell>
          <cell r="K150">
            <v>14400</v>
          </cell>
          <cell r="L150">
            <v>12200</v>
          </cell>
          <cell r="M150">
            <v>8200</v>
          </cell>
          <cell r="N150">
            <v>9612</v>
          </cell>
          <cell r="O150" t="str">
            <v>AC</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360000</v>
          </cell>
          <cell r="AE150">
            <v>0</v>
          </cell>
          <cell r="AF150">
            <v>0</v>
          </cell>
          <cell r="AG150">
            <v>234000</v>
          </cell>
          <cell r="AH150">
            <v>0</v>
          </cell>
          <cell r="AI150">
            <v>23400</v>
          </cell>
          <cell r="AJ150">
            <v>0</v>
          </cell>
          <cell r="AK150">
            <v>19900</v>
          </cell>
          <cell r="AL150">
            <v>0</v>
          </cell>
          <cell r="AM150">
            <v>8200</v>
          </cell>
          <cell r="AN150">
            <v>0</v>
          </cell>
          <cell r="AO150">
            <v>14400</v>
          </cell>
          <cell r="AP150">
            <v>0</v>
          </cell>
          <cell r="AQ150">
            <v>12200</v>
          </cell>
          <cell r="AR150">
            <v>0</v>
          </cell>
          <cell r="AS150">
            <v>8200</v>
          </cell>
          <cell r="AT150">
            <v>0</v>
          </cell>
          <cell r="AU150">
            <v>0</v>
          </cell>
          <cell r="AV150">
            <v>0</v>
          </cell>
          <cell r="AW150">
            <v>0</v>
          </cell>
          <cell r="AX150">
            <v>0</v>
          </cell>
          <cell r="AY150">
            <v>0</v>
          </cell>
          <cell r="AZ150">
            <v>0</v>
          </cell>
          <cell r="BA150">
            <v>0</v>
          </cell>
          <cell r="BB150">
            <v>9612</v>
          </cell>
          <cell r="BC150" t="str">
            <v>AC</v>
          </cell>
        </row>
        <row r="151">
          <cell r="B151" t="str">
            <v>ACS-2CPU-200</v>
          </cell>
          <cell r="C151" t="str">
            <v>B4951-3</v>
          </cell>
          <cell r="D151" t="str">
            <v>増設ﾃﾞｭｱﾙﾌﾟﾛｾｯｻ (PentiumPro-200)</v>
          </cell>
          <cell r="E151" t="str">
            <v>FT2200用｡256KBｷｬｯｼｭ｡ｱｯﾌﾟｸﾞﾚｰﾄﾞ作業費は25,000円｡</v>
          </cell>
          <cell r="F151">
            <v>250000</v>
          </cell>
          <cell r="G151">
            <v>163000</v>
          </cell>
          <cell r="H151">
            <v>16300</v>
          </cell>
          <cell r="I151">
            <v>13900</v>
          </cell>
          <cell r="J151">
            <v>5700</v>
          </cell>
          <cell r="K151">
            <v>10000</v>
          </cell>
          <cell r="L151">
            <v>8500</v>
          </cell>
          <cell r="M151">
            <v>5700</v>
          </cell>
          <cell r="N151">
            <v>9608</v>
          </cell>
          <cell r="O151" t="str">
            <v>AC</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250000</v>
          </cell>
          <cell r="AE151">
            <v>0</v>
          </cell>
          <cell r="AF151">
            <v>0</v>
          </cell>
          <cell r="AG151">
            <v>163000</v>
          </cell>
          <cell r="AH151">
            <v>0</v>
          </cell>
          <cell r="AI151">
            <v>16300</v>
          </cell>
          <cell r="AJ151">
            <v>0</v>
          </cell>
          <cell r="AK151">
            <v>13900</v>
          </cell>
          <cell r="AL151">
            <v>0</v>
          </cell>
          <cell r="AM151">
            <v>5700</v>
          </cell>
          <cell r="AN151">
            <v>0</v>
          </cell>
          <cell r="AO151">
            <v>10000</v>
          </cell>
          <cell r="AP151">
            <v>0</v>
          </cell>
          <cell r="AQ151">
            <v>8500</v>
          </cell>
          <cell r="AR151">
            <v>0</v>
          </cell>
          <cell r="AS151">
            <v>5700</v>
          </cell>
          <cell r="AT151">
            <v>0</v>
          </cell>
          <cell r="AU151">
            <v>0</v>
          </cell>
          <cell r="AV151">
            <v>0</v>
          </cell>
          <cell r="AW151">
            <v>0</v>
          </cell>
          <cell r="AX151">
            <v>0</v>
          </cell>
          <cell r="AY151">
            <v>0</v>
          </cell>
          <cell r="AZ151">
            <v>0</v>
          </cell>
          <cell r="BA151">
            <v>0</v>
          </cell>
          <cell r="BB151">
            <v>9608</v>
          </cell>
          <cell r="BC151" t="str">
            <v>AC</v>
          </cell>
        </row>
        <row r="152">
          <cell r="B152" t="str">
            <v>ACS-2CPU-150</v>
          </cell>
          <cell r="C152" t="str">
            <v>B4951-2</v>
          </cell>
          <cell r="D152" t="str">
            <v>増設ﾃﾞｭｱﾙﾌﾟﾛｾｯｻ
(Pentium-150)</v>
          </cell>
          <cell r="E152" t="str">
            <v>FT//ex(M3521)用｡ｱｯﾌﾟｸﾞﾚｰﾄﾞ作業費は25,000円｡</v>
          </cell>
          <cell r="F152">
            <v>250000</v>
          </cell>
          <cell r="G152">
            <v>163000</v>
          </cell>
          <cell r="H152">
            <v>16300</v>
          </cell>
          <cell r="I152">
            <v>13900</v>
          </cell>
          <cell r="J152">
            <v>5700</v>
          </cell>
          <cell r="K152">
            <v>10000</v>
          </cell>
          <cell r="L152">
            <v>8500</v>
          </cell>
          <cell r="M152">
            <v>5700</v>
          </cell>
          <cell r="N152">
            <v>9606</v>
          </cell>
          <cell r="O152" t="str">
            <v>AC</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250000</v>
          </cell>
          <cell r="AE152">
            <v>0</v>
          </cell>
          <cell r="AF152">
            <v>0</v>
          </cell>
          <cell r="AG152">
            <v>163000</v>
          </cell>
          <cell r="AH152">
            <v>0</v>
          </cell>
          <cell r="AI152">
            <v>16300</v>
          </cell>
          <cell r="AJ152">
            <v>0</v>
          </cell>
          <cell r="AK152">
            <v>13900</v>
          </cell>
          <cell r="AL152">
            <v>0</v>
          </cell>
          <cell r="AM152">
            <v>5700</v>
          </cell>
          <cell r="AN152">
            <v>0</v>
          </cell>
          <cell r="AO152">
            <v>10000</v>
          </cell>
          <cell r="AP152">
            <v>0</v>
          </cell>
          <cell r="AQ152">
            <v>8500</v>
          </cell>
          <cell r="AR152">
            <v>0</v>
          </cell>
          <cell r="AS152">
            <v>5700</v>
          </cell>
          <cell r="AT152">
            <v>0</v>
          </cell>
          <cell r="AU152">
            <v>0</v>
          </cell>
          <cell r="AV152">
            <v>0</v>
          </cell>
          <cell r="AW152">
            <v>0</v>
          </cell>
          <cell r="AX152">
            <v>0</v>
          </cell>
          <cell r="AY152">
            <v>0</v>
          </cell>
          <cell r="AZ152">
            <v>0</v>
          </cell>
          <cell r="BA152">
            <v>0</v>
          </cell>
          <cell r="BB152">
            <v>9606</v>
          </cell>
          <cell r="BC152" t="str">
            <v>AC</v>
          </cell>
        </row>
        <row r="153">
          <cell r="B153" t="str">
            <v>ACS-2CPU-120</v>
          </cell>
          <cell r="C153" t="str">
            <v>B4951-1</v>
          </cell>
          <cell r="D153" t="str">
            <v>増設ﾃﾞｭｱﾙﾌﾟﾛｾｯｻ
(Pentium-120)</v>
          </cell>
          <cell r="E153" t="str">
            <v>FT//ex(M3520)用｡ｱｯﾌﾟｸﾞﾚｰﾄﾞ作業費は25,000円｡</v>
          </cell>
          <cell r="F153" t="str">
            <v>OPEN価格</v>
          </cell>
          <cell r="G153">
            <v>70000</v>
          </cell>
          <cell r="H153">
            <v>13000</v>
          </cell>
          <cell r="I153">
            <v>11100</v>
          </cell>
          <cell r="J153">
            <v>4600</v>
          </cell>
          <cell r="K153">
            <v>8000</v>
          </cell>
          <cell r="L153">
            <v>6800</v>
          </cell>
          <cell r="M153">
            <v>4600</v>
          </cell>
          <cell r="N153">
            <v>9603</v>
          </cell>
          <cell r="O153" t="str">
            <v>AC</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t="str">
            <v>OPEN価格</v>
          </cell>
          <cell r="AE153">
            <v>0</v>
          </cell>
          <cell r="AF153">
            <v>0</v>
          </cell>
          <cell r="AG153">
            <v>70000</v>
          </cell>
          <cell r="AH153">
            <v>0</v>
          </cell>
          <cell r="AI153">
            <v>13000</v>
          </cell>
          <cell r="AJ153">
            <v>0</v>
          </cell>
          <cell r="AK153">
            <v>11100</v>
          </cell>
          <cell r="AL153">
            <v>0</v>
          </cell>
          <cell r="AM153">
            <v>4600</v>
          </cell>
          <cell r="AN153">
            <v>0</v>
          </cell>
          <cell r="AO153">
            <v>8000</v>
          </cell>
          <cell r="AP153">
            <v>0</v>
          </cell>
          <cell r="AQ153">
            <v>6800</v>
          </cell>
          <cell r="AR153">
            <v>0</v>
          </cell>
          <cell r="AS153">
            <v>4600</v>
          </cell>
          <cell r="AT153">
            <v>0</v>
          </cell>
          <cell r="AU153">
            <v>0</v>
          </cell>
          <cell r="AV153">
            <v>0</v>
          </cell>
          <cell r="AW153">
            <v>0</v>
          </cell>
          <cell r="AX153">
            <v>0</v>
          </cell>
          <cell r="AY153">
            <v>0</v>
          </cell>
          <cell r="AZ153">
            <v>0</v>
          </cell>
          <cell r="BA153">
            <v>0</v>
          </cell>
          <cell r="BB153">
            <v>9603</v>
          </cell>
          <cell r="BC153" t="str">
            <v>AC</v>
          </cell>
        </row>
        <row r="154">
          <cell r="B154" t="str">
            <v>ACS-ROM-NT</v>
          </cell>
          <cell r="C154" t="str">
            <v>B4950</v>
          </cell>
          <cell r="D154" t="str">
            <v>FT486ｼｽﾃﾑROMｱｯﾌﾟｸﾞﾚｰﾄﾞ(WindowsNT対応)</v>
          </cell>
          <cell r="E154" t="str">
            <v>FT486-66S/66E用｡WindowsNTでHyperRAMｻﾎﾟｰﾄを可能にするための
ｼｽﾃﾑROMｱｯﾌﾟｸﾞﾚｰﾄﾞ｡ｱｯﾌﾟｸﾞﾚｰﾄﾞ作業費は28,000円｡</v>
          </cell>
          <cell r="F154">
            <v>8000</v>
          </cell>
          <cell r="G154">
            <v>5600</v>
          </cell>
          <cell r="H154" t="str">
            <v>N/A</v>
          </cell>
          <cell r="I154" t="str">
            <v>N/A</v>
          </cell>
          <cell r="J154" t="str">
            <v>N/A</v>
          </cell>
          <cell r="K154" t="str">
            <v>N/A</v>
          </cell>
          <cell r="L154" t="str">
            <v>N/A</v>
          </cell>
          <cell r="M154" t="str">
            <v>N/A</v>
          </cell>
          <cell r="N154">
            <v>9405</v>
          </cell>
          <cell r="O154" t="str">
            <v>AC</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8000</v>
          </cell>
          <cell r="AE154">
            <v>0</v>
          </cell>
          <cell r="AF154">
            <v>0</v>
          </cell>
          <cell r="AG154">
            <v>5600</v>
          </cell>
          <cell r="AH154">
            <v>0</v>
          </cell>
          <cell r="AI154" t="str">
            <v>N/A</v>
          </cell>
          <cell r="AJ154">
            <v>0</v>
          </cell>
          <cell r="AK154" t="str">
            <v>N/A</v>
          </cell>
          <cell r="AL154">
            <v>0</v>
          </cell>
          <cell r="AM154" t="str">
            <v>N/A</v>
          </cell>
          <cell r="AN154">
            <v>0</v>
          </cell>
          <cell r="AO154" t="str">
            <v>N/A</v>
          </cell>
          <cell r="AP154">
            <v>0</v>
          </cell>
          <cell r="AQ154" t="str">
            <v>N/A</v>
          </cell>
          <cell r="AR154">
            <v>0</v>
          </cell>
          <cell r="AS154" t="str">
            <v>N/A</v>
          </cell>
          <cell r="AT154">
            <v>0</v>
          </cell>
          <cell r="AU154">
            <v>0</v>
          </cell>
          <cell r="AV154">
            <v>0</v>
          </cell>
          <cell r="AW154">
            <v>0</v>
          </cell>
          <cell r="AX154">
            <v>0</v>
          </cell>
          <cell r="AY154">
            <v>0</v>
          </cell>
          <cell r="AZ154">
            <v>0</v>
          </cell>
          <cell r="BA154">
            <v>0</v>
          </cell>
          <cell r="BB154">
            <v>9405</v>
          </cell>
          <cell r="BC154" t="str">
            <v>AC</v>
          </cell>
        </row>
        <row r="155">
          <cell r="B155" t="str">
            <v>ACS-SVM-HBS</v>
          </cell>
          <cell r="C155" t="str">
            <v>SVM-HBS</v>
          </cell>
          <cell r="D155" t="str">
            <v>ｻ-ﾊﾞ監視制御装置</v>
          </cell>
          <cell r="E155" t="str">
            <v>FT2400用｡ﾘﾓｰﾄ監視用ｺﾝﾄﾛｰﾗﾎﾞｰﾄﾞ + ﾓﾃﾞﾑ｡ISA｡</v>
          </cell>
          <cell r="F155">
            <v>148000</v>
          </cell>
          <cell r="G155">
            <v>96000</v>
          </cell>
          <cell r="H155">
            <v>9600</v>
          </cell>
          <cell r="I155">
            <v>8200</v>
          </cell>
          <cell r="J155">
            <v>3400</v>
          </cell>
          <cell r="K155">
            <v>5900</v>
          </cell>
          <cell r="L155">
            <v>5000</v>
          </cell>
          <cell r="M155">
            <v>3400</v>
          </cell>
          <cell r="N155">
            <v>9706</v>
          </cell>
          <cell r="O155" t="str">
            <v>AC</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148000</v>
          </cell>
          <cell r="AE155">
            <v>0</v>
          </cell>
          <cell r="AF155">
            <v>0</v>
          </cell>
          <cell r="AG155">
            <v>96000</v>
          </cell>
          <cell r="AH155">
            <v>0</v>
          </cell>
          <cell r="AI155">
            <v>9600</v>
          </cell>
          <cell r="AJ155">
            <v>0</v>
          </cell>
          <cell r="AK155">
            <v>8200</v>
          </cell>
          <cell r="AL155">
            <v>0</v>
          </cell>
          <cell r="AM155">
            <v>3400</v>
          </cell>
          <cell r="AN155">
            <v>0</v>
          </cell>
          <cell r="AO155">
            <v>5900</v>
          </cell>
          <cell r="AP155">
            <v>0</v>
          </cell>
          <cell r="AQ155">
            <v>5000</v>
          </cell>
          <cell r="AR155">
            <v>0</v>
          </cell>
          <cell r="AS155">
            <v>3400</v>
          </cell>
          <cell r="AT155">
            <v>0</v>
          </cell>
          <cell r="AU155">
            <v>0</v>
          </cell>
          <cell r="AV155">
            <v>0</v>
          </cell>
          <cell r="AW155">
            <v>0</v>
          </cell>
          <cell r="AX155">
            <v>0</v>
          </cell>
          <cell r="AY155">
            <v>0</v>
          </cell>
          <cell r="AZ155">
            <v>0</v>
          </cell>
          <cell r="BA155">
            <v>0</v>
          </cell>
          <cell r="BB155">
            <v>9706</v>
          </cell>
          <cell r="BC155" t="str">
            <v>AC</v>
          </cell>
        </row>
        <row r="156">
          <cell r="B156" t="str">
            <v>AC-ET-P100</v>
          </cell>
          <cell r="C156" t="str">
            <v>AC-I8465B</v>
          </cell>
          <cell r="D156" t="str">
            <v>ｲｰｻﾈｯﾄ･ｱﾀﾞﾌﾟﾀ</v>
          </cell>
          <cell r="E156" t="str">
            <v>FT2400用｡2枚目のｲｰｻﾈｯﾄ･ｱﾀﾞﾌﾟﾀ｡10BASE-T/100BASE-TX(PCＩ)｡</v>
          </cell>
          <cell r="F156">
            <v>33400</v>
          </cell>
          <cell r="G156">
            <v>20000</v>
          </cell>
          <cell r="H156">
            <v>2200</v>
          </cell>
          <cell r="I156">
            <v>1900</v>
          </cell>
          <cell r="J156">
            <v>800</v>
          </cell>
          <cell r="K156">
            <v>1300</v>
          </cell>
          <cell r="L156">
            <v>1100</v>
          </cell>
          <cell r="M156">
            <v>800</v>
          </cell>
          <cell r="N156">
            <v>9706</v>
          </cell>
          <cell r="O156" t="str">
            <v>AC</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33400</v>
          </cell>
          <cell r="AE156">
            <v>0</v>
          </cell>
          <cell r="AF156">
            <v>0</v>
          </cell>
          <cell r="AG156">
            <v>20000</v>
          </cell>
          <cell r="AH156">
            <v>0</v>
          </cell>
          <cell r="AI156">
            <v>2200</v>
          </cell>
          <cell r="AJ156">
            <v>0</v>
          </cell>
          <cell r="AK156">
            <v>1900</v>
          </cell>
          <cell r="AL156">
            <v>0</v>
          </cell>
          <cell r="AM156">
            <v>800</v>
          </cell>
          <cell r="AN156">
            <v>0</v>
          </cell>
          <cell r="AO156">
            <v>1300</v>
          </cell>
          <cell r="AP156">
            <v>0</v>
          </cell>
          <cell r="AQ156">
            <v>1100</v>
          </cell>
          <cell r="AR156">
            <v>0</v>
          </cell>
          <cell r="AS156">
            <v>800</v>
          </cell>
          <cell r="AT156">
            <v>0</v>
          </cell>
          <cell r="AU156">
            <v>0</v>
          </cell>
          <cell r="AV156">
            <v>0</v>
          </cell>
          <cell r="AW156">
            <v>0</v>
          </cell>
          <cell r="AX156">
            <v>0</v>
          </cell>
          <cell r="AY156">
            <v>0</v>
          </cell>
          <cell r="AZ156">
            <v>0</v>
          </cell>
          <cell r="BA156">
            <v>0</v>
          </cell>
          <cell r="BB156">
            <v>9706</v>
          </cell>
          <cell r="BC156" t="str">
            <v>AC</v>
          </cell>
        </row>
        <row r="157">
          <cell r="B157" t="str">
            <v>AC-905-TX2</v>
          </cell>
          <cell r="C157" t="str">
            <v>AC-905-TX2</v>
          </cell>
          <cell r="D157" t="str">
            <v>ﾌｧｽﾄｲｰｻﾈｯﾄ･ｱﾀﾞﾌﾟﾀ</v>
          </cell>
          <cell r="E157" t="str">
            <v>FT1200､FT2200､LS660､LS550用｡10BASE-T/100BSAE-TX(PCI)｡</v>
          </cell>
          <cell r="F157">
            <v>33400</v>
          </cell>
          <cell r="G157">
            <v>20000</v>
          </cell>
          <cell r="H157">
            <v>2000</v>
          </cell>
          <cell r="I157">
            <v>1700</v>
          </cell>
          <cell r="J157">
            <v>700</v>
          </cell>
          <cell r="K157">
            <v>1300</v>
          </cell>
          <cell r="L157">
            <v>1100</v>
          </cell>
          <cell r="M157">
            <v>700</v>
          </cell>
          <cell r="N157">
            <v>9705</v>
          </cell>
          <cell r="O157" t="str">
            <v>AC</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33400</v>
          </cell>
          <cell r="AE157">
            <v>0</v>
          </cell>
          <cell r="AF157">
            <v>0</v>
          </cell>
          <cell r="AG157">
            <v>20000</v>
          </cell>
          <cell r="AH157">
            <v>0</v>
          </cell>
          <cell r="AI157">
            <v>2000</v>
          </cell>
          <cell r="AJ157">
            <v>0</v>
          </cell>
          <cell r="AK157">
            <v>1700</v>
          </cell>
          <cell r="AL157">
            <v>0</v>
          </cell>
          <cell r="AM157">
            <v>700</v>
          </cell>
          <cell r="AN157">
            <v>0</v>
          </cell>
          <cell r="AO157">
            <v>1300</v>
          </cell>
          <cell r="AP157">
            <v>0</v>
          </cell>
          <cell r="AQ157">
            <v>1100</v>
          </cell>
          <cell r="AR157">
            <v>0</v>
          </cell>
          <cell r="AS157">
            <v>700</v>
          </cell>
          <cell r="AT157">
            <v>0</v>
          </cell>
          <cell r="AU157">
            <v>0</v>
          </cell>
          <cell r="AV157">
            <v>0</v>
          </cell>
          <cell r="AW157">
            <v>0</v>
          </cell>
          <cell r="AX157">
            <v>0</v>
          </cell>
          <cell r="AY157">
            <v>0</v>
          </cell>
          <cell r="AZ157">
            <v>0</v>
          </cell>
          <cell r="BA157">
            <v>0</v>
          </cell>
          <cell r="BB157">
            <v>9705</v>
          </cell>
          <cell r="BC157" t="str">
            <v>AC</v>
          </cell>
        </row>
        <row r="158">
          <cell r="B158" t="str">
            <v>AC-905-TX</v>
          </cell>
          <cell r="C158" t="str">
            <v>AC-905-TX</v>
          </cell>
          <cell r="D158" t="str">
            <v>ｲｰｻﾈｯﾄ･ｱﾀﾞﾌﾟﾀ</v>
          </cell>
          <cell r="E158" t="str">
            <v>FT1200､FT2200用｡10BASE-T/100BSAE-TX(PCI)｡</v>
          </cell>
          <cell r="F158">
            <v>33400</v>
          </cell>
          <cell r="G158">
            <v>20000</v>
          </cell>
          <cell r="H158">
            <v>2200</v>
          </cell>
          <cell r="I158">
            <v>1900</v>
          </cell>
          <cell r="J158">
            <v>800</v>
          </cell>
          <cell r="K158">
            <v>1300</v>
          </cell>
          <cell r="L158">
            <v>1100</v>
          </cell>
          <cell r="M158">
            <v>800</v>
          </cell>
          <cell r="N158">
            <v>9612</v>
          </cell>
          <cell r="O158" t="str">
            <v>AC</v>
          </cell>
          <cell r="P158" t="str">
            <v>9705販売終了</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33400</v>
          </cell>
          <cell r="AE158">
            <v>0</v>
          </cell>
          <cell r="AF158">
            <v>0</v>
          </cell>
          <cell r="AG158">
            <v>20000</v>
          </cell>
          <cell r="AH158">
            <v>0</v>
          </cell>
          <cell r="AI158">
            <v>2200</v>
          </cell>
          <cell r="AJ158">
            <v>0</v>
          </cell>
          <cell r="AK158">
            <v>1900</v>
          </cell>
          <cell r="AL158">
            <v>0</v>
          </cell>
          <cell r="AM158">
            <v>800</v>
          </cell>
          <cell r="AN158">
            <v>0</v>
          </cell>
          <cell r="AO158">
            <v>1300</v>
          </cell>
          <cell r="AP158">
            <v>0</v>
          </cell>
          <cell r="AQ158">
            <v>1100</v>
          </cell>
          <cell r="AR158">
            <v>0</v>
          </cell>
          <cell r="AS158">
            <v>800</v>
          </cell>
          <cell r="AT158">
            <v>0</v>
          </cell>
          <cell r="AU158">
            <v>0</v>
          </cell>
          <cell r="AV158">
            <v>0</v>
          </cell>
          <cell r="AW158">
            <v>0</v>
          </cell>
          <cell r="AX158">
            <v>0</v>
          </cell>
          <cell r="AY158">
            <v>0</v>
          </cell>
          <cell r="AZ158">
            <v>0</v>
          </cell>
          <cell r="BA158">
            <v>0</v>
          </cell>
          <cell r="BB158">
            <v>9612</v>
          </cell>
          <cell r="BC158" t="str">
            <v>AC</v>
          </cell>
          <cell r="BD158" t="str">
            <v>9705販売終了</v>
          </cell>
        </row>
        <row r="159">
          <cell r="B159" t="str">
            <v>AC-590-TPO</v>
          </cell>
          <cell r="C159" t="str">
            <v>AC-590-TPO</v>
          </cell>
          <cell r="D159" t="str">
            <v>ｲｰｻﾈｯﾄ･ｱﾀﾞﾌﾟﾀ</v>
          </cell>
          <cell r="E159" t="str">
            <v>FT//ex(M3517､M3518､M3519､M3520､M3521)､FT2200､LS660､LS550用｡10BASE-T(PCI)｡</v>
          </cell>
          <cell r="F159">
            <v>25000</v>
          </cell>
          <cell r="G159">
            <v>17000</v>
          </cell>
          <cell r="H159">
            <v>1900</v>
          </cell>
          <cell r="I159">
            <v>1600</v>
          </cell>
          <cell r="J159">
            <v>700</v>
          </cell>
          <cell r="K159">
            <v>1200</v>
          </cell>
          <cell r="L159">
            <v>1000</v>
          </cell>
          <cell r="M159">
            <v>700</v>
          </cell>
          <cell r="N159">
            <v>9609</v>
          </cell>
          <cell r="O159" t="str">
            <v>AC</v>
          </cell>
          <cell r="P159" t="str">
            <v>9701販売終了</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25000</v>
          </cell>
          <cell r="AE159">
            <v>0</v>
          </cell>
          <cell r="AF159">
            <v>0</v>
          </cell>
          <cell r="AG159">
            <v>17000</v>
          </cell>
          <cell r="AH159">
            <v>0</v>
          </cell>
          <cell r="AI159">
            <v>1900</v>
          </cell>
          <cell r="AJ159">
            <v>0</v>
          </cell>
          <cell r="AK159">
            <v>1600</v>
          </cell>
          <cell r="AL159">
            <v>0</v>
          </cell>
          <cell r="AM159">
            <v>700</v>
          </cell>
          <cell r="AN159">
            <v>0</v>
          </cell>
          <cell r="AO159">
            <v>1200</v>
          </cell>
          <cell r="AP159">
            <v>0</v>
          </cell>
          <cell r="AQ159">
            <v>1000</v>
          </cell>
          <cell r="AR159">
            <v>0</v>
          </cell>
          <cell r="AS159">
            <v>700</v>
          </cell>
          <cell r="AT159">
            <v>0</v>
          </cell>
          <cell r="AU159">
            <v>0</v>
          </cell>
          <cell r="AV159">
            <v>0</v>
          </cell>
          <cell r="AW159">
            <v>0</v>
          </cell>
          <cell r="AX159">
            <v>0</v>
          </cell>
          <cell r="AY159">
            <v>0</v>
          </cell>
          <cell r="AZ159">
            <v>0</v>
          </cell>
          <cell r="BA159">
            <v>0</v>
          </cell>
          <cell r="BB159">
            <v>9609</v>
          </cell>
          <cell r="BC159" t="str">
            <v>AC</v>
          </cell>
          <cell r="BD159" t="str">
            <v>9701販売終了</v>
          </cell>
        </row>
        <row r="160">
          <cell r="B160" t="str">
            <v>AC-509B-TPO</v>
          </cell>
          <cell r="C160" t="str">
            <v>AC-509B-TPO</v>
          </cell>
          <cell r="D160" t="str">
            <v>ｲｰｻﾈｯﾄ･ｱﾀﾞﾌﾟﾀ</v>
          </cell>
          <cell r="E160" t="str">
            <v>LS660､LS550用｡10BASE-T(ISA)｡</v>
          </cell>
          <cell r="F160">
            <v>19000</v>
          </cell>
          <cell r="G160">
            <v>13000</v>
          </cell>
          <cell r="H160">
            <v>1600</v>
          </cell>
          <cell r="I160">
            <v>1400</v>
          </cell>
          <cell r="J160">
            <v>600</v>
          </cell>
          <cell r="K160">
            <v>1000</v>
          </cell>
          <cell r="L160">
            <v>900</v>
          </cell>
          <cell r="M160">
            <v>600</v>
          </cell>
          <cell r="N160">
            <v>9609</v>
          </cell>
          <cell r="O160" t="str">
            <v>AC</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19000</v>
          </cell>
          <cell r="AE160">
            <v>0</v>
          </cell>
          <cell r="AF160">
            <v>0</v>
          </cell>
          <cell r="AG160">
            <v>13000</v>
          </cell>
          <cell r="AH160">
            <v>0</v>
          </cell>
          <cell r="AI160">
            <v>1600</v>
          </cell>
          <cell r="AJ160">
            <v>0</v>
          </cell>
          <cell r="AK160">
            <v>1400</v>
          </cell>
          <cell r="AL160">
            <v>0</v>
          </cell>
          <cell r="AM160">
            <v>600</v>
          </cell>
          <cell r="AN160">
            <v>0</v>
          </cell>
          <cell r="AO160">
            <v>1000</v>
          </cell>
          <cell r="AP160">
            <v>0</v>
          </cell>
          <cell r="AQ160">
            <v>900</v>
          </cell>
          <cell r="AR160">
            <v>0</v>
          </cell>
          <cell r="AS160">
            <v>600</v>
          </cell>
          <cell r="AT160">
            <v>0</v>
          </cell>
          <cell r="AU160">
            <v>0</v>
          </cell>
          <cell r="AV160">
            <v>0</v>
          </cell>
          <cell r="AW160">
            <v>0</v>
          </cell>
          <cell r="AX160">
            <v>0</v>
          </cell>
          <cell r="AY160">
            <v>0</v>
          </cell>
          <cell r="AZ160">
            <v>0</v>
          </cell>
          <cell r="BA160">
            <v>0</v>
          </cell>
          <cell r="BB160">
            <v>9609</v>
          </cell>
          <cell r="BC160" t="str">
            <v>AC</v>
          </cell>
        </row>
        <row r="161">
          <cell r="B161" t="str">
            <v>AC-ETN-ADP2</v>
          </cell>
          <cell r="C161" t="str">
            <v>3C527B</v>
          </cell>
          <cell r="D161" t="str">
            <v>ｲｰｻﾈｯﾄ･ｱﾀﾞﾌﾟﾀ2(32ﾋﾞｯﾄ)</v>
          </cell>
          <cell r="E161" t="str">
            <v>FT486-66S/66E､FT//s､FT//e用｡10BASE-2/5(16/32ﾋﾞｯﾄ､MCA)｡</v>
          </cell>
          <cell r="F161" t="str">
            <v>OPEN価格</v>
          </cell>
          <cell r="G161">
            <v>10000</v>
          </cell>
          <cell r="H161">
            <v>11900</v>
          </cell>
          <cell r="I161">
            <v>10100</v>
          </cell>
          <cell r="J161">
            <v>4200</v>
          </cell>
          <cell r="K161">
            <v>7900</v>
          </cell>
          <cell r="L161">
            <v>6700</v>
          </cell>
          <cell r="M161">
            <v>4200</v>
          </cell>
          <cell r="N161" t="str">
            <v>9205</v>
          </cell>
          <cell r="O161" t="str">
            <v>AC</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t="str">
            <v>OPEN価格</v>
          </cell>
          <cell r="AE161">
            <v>0</v>
          </cell>
          <cell r="AF161">
            <v>0</v>
          </cell>
          <cell r="AG161">
            <v>10000</v>
          </cell>
          <cell r="AH161">
            <v>0</v>
          </cell>
          <cell r="AI161">
            <v>11900</v>
          </cell>
          <cell r="AJ161">
            <v>0</v>
          </cell>
          <cell r="AK161">
            <v>10100</v>
          </cell>
          <cell r="AL161">
            <v>0</v>
          </cell>
          <cell r="AM161">
            <v>4200</v>
          </cell>
          <cell r="AN161">
            <v>0</v>
          </cell>
          <cell r="AO161">
            <v>7900</v>
          </cell>
          <cell r="AP161">
            <v>0</v>
          </cell>
          <cell r="AQ161">
            <v>6700</v>
          </cell>
          <cell r="AR161">
            <v>0</v>
          </cell>
          <cell r="AS161">
            <v>4200</v>
          </cell>
          <cell r="AT161">
            <v>0</v>
          </cell>
          <cell r="AU161">
            <v>0</v>
          </cell>
          <cell r="AV161">
            <v>0</v>
          </cell>
          <cell r="AW161">
            <v>0</v>
          </cell>
          <cell r="AX161">
            <v>0</v>
          </cell>
          <cell r="AY161">
            <v>0</v>
          </cell>
          <cell r="AZ161">
            <v>0</v>
          </cell>
          <cell r="BA161">
            <v>0</v>
          </cell>
          <cell r="BB161" t="str">
            <v>9205</v>
          </cell>
          <cell r="BC161" t="str">
            <v>AC</v>
          </cell>
        </row>
        <row r="162">
          <cell r="B162" t="str">
            <v>AC-ETN-ADP3</v>
          </cell>
          <cell r="C162" t="str">
            <v>3C529</v>
          </cell>
          <cell r="D162" t="str">
            <v>ｲｰｻﾈｯﾄ･ｱﾀﾞﾌﾟﾀ3(32ﾋﾞｯﾄ)</v>
          </cell>
          <cell r="E162" t="str">
            <v>FT486-66S/66E､FT//s､FT//e用｡10BASE-2/5(16/32ﾋﾞｯﾄ､MCA)｡</v>
          </cell>
          <cell r="F162" t="str">
            <v>OPEN価格</v>
          </cell>
          <cell r="G162">
            <v>10000</v>
          </cell>
          <cell r="H162">
            <v>4300</v>
          </cell>
          <cell r="I162">
            <v>3700</v>
          </cell>
          <cell r="J162">
            <v>1500</v>
          </cell>
          <cell r="K162">
            <v>2800</v>
          </cell>
          <cell r="L162">
            <v>2400</v>
          </cell>
          <cell r="M162">
            <v>1500</v>
          </cell>
          <cell r="N162">
            <v>9403</v>
          </cell>
          <cell r="O162" t="str">
            <v>AC</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t="str">
            <v>OPEN価格</v>
          </cell>
          <cell r="AE162">
            <v>0</v>
          </cell>
          <cell r="AF162">
            <v>0</v>
          </cell>
          <cell r="AG162">
            <v>10000</v>
          </cell>
          <cell r="AH162">
            <v>0</v>
          </cell>
          <cell r="AI162">
            <v>4300</v>
          </cell>
          <cell r="AJ162">
            <v>0</v>
          </cell>
          <cell r="AK162">
            <v>3700</v>
          </cell>
          <cell r="AL162">
            <v>0</v>
          </cell>
          <cell r="AM162">
            <v>1500</v>
          </cell>
          <cell r="AN162">
            <v>0</v>
          </cell>
          <cell r="AO162">
            <v>2800</v>
          </cell>
          <cell r="AP162">
            <v>0</v>
          </cell>
          <cell r="AQ162">
            <v>2400</v>
          </cell>
          <cell r="AR162">
            <v>0</v>
          </cell>
          <cell r="AS162">
            <v>1500</v>
          </cell>
          <cell r="AT162">
            <v>0</v>
          </cell>
          <cell r="AU162">
            <v>0</v>
          </cell>
          <cell r="AV162">
            <v>0</v>
          </cell>
          <cell r="AW162">
            <v>0</v>
          </cell>
          <cell r="AX162">
            <v>0</v>
          </cell>
          <cell r="AY162">
            <v>0</v>
          </cell>
          <cell r="AZ162">
            <v>0</v>
          </cell>
          <cell r="BA162">
            <v>0</v>
          </cell>
          <cell r="BB162">
            <v>9403</v>
          </cell>
          <cell r="BC162" t="str">
            <v>AC</v>
          </cell>
        </row>
        <row r="163">
          <cell r="B163" t="str">
            <v>AC-ETN-ADP4</v>
          </cell>
          <cell r="C163" t="str">
            <v>3C579</v>
          </cell>
          <cell r="D163" t="str">
            <v>ｲｰｻﾈｯﾄ･ｱﾀﾞﾌﾟﾀ4(32ﾋﾞｯﾄ)</v>
          </cell>
          <cell r="E163" t="str">
            <v>FT//ex用｡10BASE-2/5(EISA)｡</v>
          </cell>
          <cell r="F163" t="str">
            <v>OPEN価格</v>
          </cell>
          <cell r="G163">
            <v>10000</v>
          </cell>
          <cell r="H163">
            <v>3700</v>
          </cell>
          <cell r="I163">
            <v>3100</v>
          </cell>
          <cell r="J163">
            <v>1300</v>
          </cell>
          <cell r="K163">
            <v>2400</v>
          </cell>
          <cell r="L163">
            <v>2000</v>
          </cell>
          <cell r="M163">
            <v>1300</v>
          </cell>
          <cell r="N163">
            <v>9406</v>
          </cell>
          <cell r="O163" t="str">
            <v>AC</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t="str">
            <v>OPEN価格</v>
          </cell>
          <cell r="AE163">
            <v>0</v>
          </cell>
          <cell r="AF163">
            <v>0</v>
          </cell>
          <cell r="AG163">
            <v>10000</v>
          </cell>
          <cell r="AH163">
            <v>0</v>
          </cell>
          <cell r="AI163">
            <v>3700</v>
          </cell>
          <cell r="AJ163">
            <v>0</v>
          </cell>
          <cell r="AK163">
            <v>3100</v>
          </cell>
          <cell r="AL163">
            <v>0</v>
          </cell>
          <cell r="AM163">
            <v>1300</v>
          </cell>
          <cell r="AN163">
            <v>0</v>
          </cell>
          <cell r="AO163">
            <v>2400</v>
          </cell>
          <cell r="AP163">
            <v>0</v>
          </cell>
          <cell r="AQ163">
            <v>2000</v>
          </cell>
          <cell r="AR163">
            <v>0</v>
          </cell>
          <cell r="AS163">
            <v>1300</v>
          </cell>
          <cell r="AT163">
            <v>0</v>
          </cell>
          <cell r="AU163">
            <v>0</v>
          </cell>
          <cell r="AV163">
            <v>0</v>
          </cell>
          <cell r="AW163">
            <v>0</v>
          </cell>
          <cell r="AX163">
            <v>0</v>
          </cell>
          <cell r="AY163">
            <v>0</v>
          </cell>
          <cell r="AZ163">
            <v>0</v>
          </cell>
          <cell r="BA163">
            <v>0</v>
          </cell>
          <cell r="BB163">
            <v>9406</v>
          </cell>
          <cell r="BC163" t="str">
            <v>AC</v>
          </cell>
        </row>
        <row r="164">
          <cell r="B164" t="str">
            <v>AC-ETN-PCI2</v>
          </cell>
          <cell r="C164" t="str">
            <v>B8832-1</v>
          </cell>
          <cell r="D164" t="str">
            <v>PCI LANﾎﾞｰﾄﾞ</v>
          </cell>
          <cell r="E164" t="str">
            <v>FT//ex(M3517､M3518､M3519､M3520､M3521)､FT2200､LS550(M3551､
M3553､M3554､M3557-Aﾓﾃﾞﾙ)､XEN-PC(M3456､M3466､M3476)用｡
10BASE-T/5(PCI)｡但し､LS550､XEN-PCの場合はNetWareｻｰﾊﾞ､
WindowsNTｻｰﾊﾞで使用する場合のみ｡</v>
          </cell>
          <cell r="F164">
            <v>38000</v>
          </cell>
          <cell r="G164">
            <v>26600</v>
          </cell>
          <cell r="H164">
            <v>2300</v>
          </cell>
          <cell r="I164">
            <v>2000</v>
          </cell>
          <cell r="J164">
            <v>800</v>
          </cell>
          <cell r="K164">
            <v>1500</v>
          </cell>
          <cell r="L164">
            <v>1300</v>
          </cell>
          <cell r="M164">
            <v>800</v>
          </cell>
          <cell r="N164">
            <v>9510</v>
          </cell>
          <cell r="O164" t="str">
            <v>NW</v>
          </cell>
          <cell r="P164" t="str">
            <v>9703販売再開</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38000</v>
          </cell>
          <cell r="AE164">
            <v>0</v>
          </cell>
          <cell r="AF164">
            <v>0</v>
          </cell>
          <cell r="AG164">
            <v>26600</v>
          </cell>
          <cell r="AH164">
            <v>0</v>
          </cell>
          <cell r="AI164">
            <v>2300</v>
          </cell>
          <cell r="AJ164">
            <v>0</v>
          </cell>
          <cell r="AK164">
            <v>2000</v>
          </cell>
          <cell r="AL164">
            <v>0</v>
          </cell>
          <cell r="AM164">
            <v>800</v>
          </cell>
          <cell r="AN164">
            <v>0</v>
          </cell>
          <cell r="AO164">
            <v>1500</v>
          </cell>
          <cell r="AP164">
            <v>0</v>
          </cell>
          <cell r="AQ164">
            <v>1300</v>
          </cell>
          <cell r="AR164">
            <v>0</v>
          </cell>
          <cell r="AS164">
            <v>800</v>
          </cell>
          <cell r="AT164">
            <v>0</v>
          </cell>
          <cell r="AU164">
            <v>0</v>
          </cell>
          <cell r="AV164">
            <v>0</v>
          </cell>
          <cell r="AW164">
            <v>0</v>
          </cell>
          <cell r="AX164">
            <v>0</v>
          </cell>
          <cell r="AY164">
            <v>0</v>
          </cell>
          <cell r="AZ164">
            <v>0</v>
          </cell>
          <cell r="BA164">
            <v>0</v>
          </cell>
          <cell r="BB164">
            <v>9510</v>
          </cell>
          <cell r="BC164" t="str">
            <v>NW</v>
          </cell>
          <cell r="BD164" t="str">
            <v>9703販売再開</v>
          </cell>
        </row>
        <row r="165">
          <cell r="B165" t="str">
            <v>ACP-LAN-CW</v>
          </cell>
          <cell r="C165" t="str">
            <v>B8835</v>
          </cell>
          <cell r="D165" t="str">
            <v>ISA LANﾎﾞｰﾄﾞ</v>
          </cell>
          <cell r="E165" t="str">
            <v>LS550(M3551､M3553､M3554､M3557-Aﾓﾃﾞﾙ)､XEN-PC用｡
10BASE-T/5(ISA)｡</v>
          </cell>
          <cell r="F165">
            <v>38000</v>
          </cell>
          <cell r="G165">
            <v>26600</v>
          </cell>
          <cell r="H165">
            <v>3600</v>
          </cell>
          <cell r="I165">
            <v>3100</v>
          </cell>
          <cell r="J165">
            <v>1300</v>
          </cell>
          <cell r="K165">
            <v>2400</v>
          </cell>
          <cell r="L165">
            <v>2000</v>
          </cell>
          <cell r="M165">
            <v>1300</v>
          </cell>
          <cell r="N165">
            <v>9603</v>
          </cell>
          <cell r="O165" t="str">
            <v>NW</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38000</v>
          </cell>
          <cell r="AE165">
            <v>0</v>
          </cell>
          <cell r="AF165">
            <v>0</v>
          </cell>
          <cell r="AG165">
            <v>26600</v>
          </cell>
          <cell r="AH165">
            <v>0</v>
          </cell>
          <cell r="AI165">
            <v>3600</v>
          </cell>
          <cell r="AJ165">
            <v>0</v>
          </cell>
          <cell r="AK165">
            <v>3100</v>
          </cell>
          <cell r="AL165">
            <v>0</v>
          </cell>
          <cell r="AM165">
            <v>1300</v>
          </cell>
          <cell r="AN165">
            <v>0</v>
          </cell>
          <cell r="AO165">
            <v>2400</v>
          </cell>
          <cell r="AP165">
            <v>0</v>
          </cell>
          <cell r="AQ165">
            <v>2000</v>
          </cell>
          <cell r="AR165">
            <v>0</v>
          </cell>
          <cell r="AS165">
            <v>1300</v>
          </cell>
          <cell r="AT165">
            <v>0</v>
          </cell>
          <cell r="AU165">
            <v>0</v>
          </cell>
          <cell r="AV165">
            <v>0</v>
          </cell>
          <cell r="AW165">
            <v>0</v>
          </cell>
          <cell r="AX165">
            <v>0</v>
          </cell>
          <cell r="AY165">
            <v>0</v>
          </cell>
          <cell r="AZ165">
            <v>0</v>
          </cell>
          <cell r="BA165">
            <v>0</v>
          </cell>
          <cell r="BB165">
            <v>9603</v>
          </cell>
          <cell r="BC165" t="str">
            <v>NW</v>
          </cell>
        </row>
        <row r="166">
          <cell r="B166" t="str">
            <v>PN-LAN-CW</v>
          </cell>
          <cell r="C166" t="str">
            <v>B8895-1</v>
          </cell>
          <cell r="D166" t="str">
            <v>LANｱﾀﾞﾌﾟﾀ</v>
          </cell>
          <cell r="E166" t="str">
            <v>AL､EL､SX､FX､GX､SV､NS用｡10BASE-T(PCMCIA TYPEⅡ)｡</v>
          </cell>
          <cell r="F166">
            <v>19900</v>
          </cell>
          <cell r="G166">
            <v>13000</v>
          </cell>
          <cell r="H166">
            <v>3600</v>
          </cell>
          <cell r="I166">
            <v>3100</v>
          </cell>
          <cell r="J166">
            <v>1300</v>
          </cell>
          <cell r="K166">
            <v>3000</v>
          </cell>
          <cell r="L166">
            <v>2600</v>
          </cell>
          <cell r="M166">
            <v>1300</v>
          </cell>
          <cell r="N166">
            <v>9603</v>
          </cell>
          <cell r="O166" t="str">
            <v>NW</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19900</v>
          </cell>
          <cell r="AE166">
            <v>0</v>
          </cell>
          <cell r="AF166">
            <v>0</v>
          </cell>
          <cell r="AG166">
            <v>13000</v>
          </cell>
          <cell r="AH166">
            <v>0</v>
          </cell>
          <cell r="AI166">
            <v>3600</v>
          </cell>
          <cell r="AJ166">
            <v>0</v>
          </cell>
          <cell r="AK166">
            <v>3100</v>
          </cell>
          <cell r="AL166">
            <v>0</v>
          </cell>
          <cell r="AM166">
            <v>1300</v>
          </cell>
          <cell r="AN166">
            <v>0</v>
          </cell>
          <cell r="AO166">
            <v>3000</v>
          </cell>
          <cell r="AP166">
            <v>0</v>
          </cell>
          <cell r="AQ166">
            <v>2600</v>
          </cell>
          <cell r="AR166">
            <v>0</v>
          </cell>
          <cell r="AS166">
            <v>1300</v>
          </cell>
          <cell r="AT166">
            <v>0</v>
          </cell>
          <cell r="AU166">
            <v>0</v>
          </cell>
          <cell r="AV166">
            <v>0</v>
          </cell>
          <cell r="AW166">
            <v>0</v>
          </cell>
          <cell r="AX166">
            <v>0</v>
          </cell>
          <cell r="AY166">
            <v>0</v>
          </cell>
          <cell r="AZ166">
            <v>0</v>
          </cell>
          <cell r="BA166">
            <v>0</v>
          </cell>
          <cell r="BB166">
            <v>9603</v>
          </cell>
          <cell r="BC166" t="str">
            <v>NW</v>
          </cell>
        </row>
        <row r="167">
          <cell r="B167" t="str">
            <v>AC-TRN-ADP</v>
          </cell>
          <cell r="C167" t="str">
            <v>54-08</v>
          </cell>
          <cell r="D167" t="str">
            <v>ﾄｰｸﾝﾘﾝｸﾞ･ｱﾀﾞﾌﾟﾀ</v>
          </cell>
          <cell r="E167" t="str">
            <v>FT486-66S/66E､FT//s､FT//e用｡16/32ﾋﾞｯﾄMCA｡</v>
          </cell>
          <cell r="F167">
            <v>118000</v>
          </cell>
          <cell r="G167">
            <v>82600</v>
          </cell>
          <cell r="H167">
            <v>8900</v>
          </cell>
          <cell r="I167">
            <v>7600</v>
          </cell>
          <cell r="J167">
            <v>3100</v>
          </cell>
          <cell r="K167">
            <v>5900</v>
          </cell>
          <cell r="L167">
            <v>5000</v>
          </cell>
          <cell r="M167">
            <v>3100</v>
          </cell>
          <cell r="N167" t="str">
            <v>9110</v>
          </cell>
          <cell r="O167" t="str">
            <v>AC</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118000</v>
          </cell>
          <cell r="AE167">
            <v>0</v>
          </cell>
          <cell r="AF167">
            <v>0</v>
          </cell>
          <cell r="AG167">
            <v>82600</v>
          </cell>
          <cell r="AH167">
            <v>0</v>
          </cell>
          <cell r="AI167">
            <v>8900</v>
          </cell>
          <cell r="AJ167">
            <v>0</v>
          </cell>
          <cell r="AK167">
            <v>7600</v>
          </cell>
          <cell r="AL167">
            <v>0</v>
          </cell>
          <cell r="AM167">
            <v>3100</v>
          </cell>
          <cell r="AN167">
            <v>0</v>
          </cell>
          <cell r="AO167">
            <v>5900</v>
          </cell>
          <cell r="AP167">
            <v>0</v>
          </cell>
          <cell r="AQ167">
            <v>5000</v>
          </cell>
          <cell r="AR167">
            <v>0</v>
          </cell>
          <cell r="AS167">
            <v>3100</v>
          </cell>
          <cell r="AT167">
            <v>0</v>
          </cell>
          <cell r="AU167">
            <v>0</v>
          </cell>
          <cell r="AV167">
            <v>0</v>
          </cell>
          <cell r="AW167">
            <v>0</v>
          </cell>
          <cell r="AX167">
            <v>0</v>
          </cell>
          <cell r="AY167">
            <v>0</v>
          </cell>
          <cell r="AZ167">
            <v>0</v>
          </cell>
          <cell r="BA167">
            <v>0</v>
          </cell>
          <cell r="BB167" t="str">
            <v>9110</v>
          </cell>
          <cell r="BC167" t="str">
            <v>AC</v>
          </cell>
        </row>
        <row r="168">
          <cell r="B168" t="str">
            <v>AC-TRN-AT</v>
          </cell>
          <cell r="C168" t="str">
            <v>52-07</v>
          </cell>
          <cell r="D168" t="str">
            <v>ﾄｰｸﾝﾘﾝｸﾞ･ｱﾀﾞﾌﾟﾀ</v>
          </cell>
          <cell r="E168" t="str">
            <v>LS660､LS550､XEN-PC､XEN-LSⅡ用｡8/16ﾋﾞｯﾄISA｡</v>
          </cell>
          <cell r="F168">
            <v>118000</v>
          </cell>
          <cell r="G168">
            <v>82600</v>
          </cell>
          <cell r="H168">
            <v>7100</v>
          </cell>
          <cell r="I168">
            <v>6000</v>
          </cell>
          <cell r="J168">
            <v>2500</v>
          </cell>
          <cell r="K168">
            <v>4700</v>
          </cell>
          <cell r="L168">
            <v>4000</v>
          </cell>
          <cell r="M168">
            <v>2500</v>
          </cell>
          <cell r="N168" t="str">
            <v>9309</v>
          </cell>
          <cell r="O168" t="str">
            <v>AC</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118000</v>
          </cell>
          <cell r="AE168">
            <v>0</v>
          </cell>
          <cell r="AF168">
            <v>0</v>
          </cell>
          <cell r="AG168">
            <v>82600</v>
          </cell>
          <cell r="AH168">
            <v>0</v>
          </cell>
          <cell r="AI168">
            <v>7100</v>
          </cell>
          <cell r="AJ168">
            <v>0</v>
          </cell>
          <cell r="AK168">
            <v>6000</v>
          </cell>
          <cell r="AL168">
            <v>0</v>
          </cell>
          <cell r="AM168">
            <v>2500</v>
          </cell>
          <cell r="AN168">
            <v>0</v>
          </cell>
          <cell r="AO168">
            <v>4700</v>
          </cell>
          <cell r="AP168">
            <v>0</v>
          </cell>
          <cell r="AQ168">
            <v>4000</v>
          </cell>
          <cell r="AR168">
            <v>0</v>
          </cell>
          <cell r="AS168">
            <v>2500</v>
          </cell>
          <cell r="AT168">
            <v>0</v>
          </cell>
          <cell r="AU168">
            <v>0</v>
          </cell>
          <cell r="AV168">
            <v>0</v>
          </cell>
          <cell r="AW168">
            <v>0</v>
          </cell>
          <cell r="AX168">
            <v>0</v>
          </cell>
          <cell r="AY168">
            <v>0</v>
          </cell>
          <cell r="AZ168">
            <v>0</v>
          </cell>
          <cell r="BA168">
            <v>0</v>
          </cell>
          <cell r="BB168" t="str">
            <v>9309</v>
          </cell>
          <cell r="BC168" t="str">
            <v>AC</v>
          </cell>
        </row>
        <row r="169">
          <cell r="B169" t="str">
            <v>AC-TRN-ADP4</v>
          </cell>
          <cell r="C169" t="str">
            <v>52-08</v>
          </cell>
          <cell r="D169" t="str">
            <v>ﾄｰｸﾝﾘﾝｸﾞ･ｱﾀﾞﾌﾟﾀ(EISA)</v>
          </cell>
          <cell r="E169" t="str">
            <v>FT//ex(M3516､M3517､M3518､M3519､M3520､M3521)用｡32ﾋﾞｯﾄEISA｡</v>
          </cell>
          <cell r="F169">
            <v>164000</v>
          </cell>
          <cell r="G169">
            <v>114800</v>
          </cell>
          <cell r="H169">
            <v>9800</v>
          </cell>
          <cell r="I169">
            <v>8300</v>
          </cell>
          <cell r="J169">
            <v>3400</v>
          </cell>
          <cell r="K169">
            <v>6600</v>
          </cell>
          <cell r="L169">
            <v>5600</v>
          </cell>
          <cell r="M169">
            <v>3400</v>
          </cell>
          <cell r="N169">
            <v>9406</v>
          </cell>
          <cell r="O169" t="str">
            <v>AC</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164000</v>
          </cell>
          <cell r="AE169">
            <v>0</v>
          </cell>
          <cell r="AF169">
            <v>0</v>
          </cell>
          <cell r="AG169">
            <v>114800</v>
          </cell>
          <cell r="AH169">
            <v>0</v>
          </cell>
          <cell r="AI169">
            <v>9800</v>
          </cell>
          <cell r="AJ169">
            <v>0</v>
          </cell>
          <cell r="AK169">
            <v>8300</v>
          </cell>
          <cell r="AL169">
            <v>0</v>
          </cell>
          <cell r="AM169">
            <v>3400</v>
          </cell>
          <cell r="AN169">
            <v>0</v>
          </cell>
          <cell r="AO169">
            <v>6600</v>
          </cell>
          <cell r="AP169">
            <v>0</v>
          </cell>
          <cell r="AQ169">
            <v>5600</v>
          </cell>
          <cell r="AR169">
            <v>0</v>
          </cell>
          <cell r="AS169">
            <v>3400</v>
          </cell>
          <cell r="AT169">
            <v>0</v>
          </cell>
          <cell r="AU169">
            <v>0</v>
          </cell>
          <cell r="AV169">
            <v>0</v>
          </cell>
          <cell r="AW169">
            <v>0</v>
          </cell>
          <cell r="AX169">
            <v>0</v>
          </cell>
          <cell r="AY169">
            <v>0</v>
          </cell>
          <cell r="AZ169">
            <v>0</v>
          </cell>
          <cell r="BA169">
            <v>0</v>
          </cell>
          <cell r="BB169">
            <v>9406</v>
          </cell>
          <cell r="BC169" t="str">
            <v>AC</v>
          </cell>
        </row>
        <row r="170">
          <cell r="B170" t="str">
            <v>AC-CCU-EISA</v>
          </cell>
          <cell r="C170" t="str">
            <v>B8833</v>
          </cell>
          <cell r="D170" t="str">
            <v>EISA通信制御装置</v>
          </cell>
          <cell r="E170" t="str">
            <v>FT//ex(M3516､M3517-A110､M3518-A110､M3519-A120､M3520-A120､
M3521-A120)用｡EISA｡</v>
          </cell>
          <cell r="F170">
            <v>130000</v>
          </cell>
          <cell r="G170">
            <v>91000</v>
          </cell>
          <cell r="H170">
            <v>7800</v>
          </cell>
          <cell r="I170">
            <v>6600</v>
          </cell>
          <cell r="J170">
            <v>2700</v>
          </cell>
          <cell r="K170">
            <v>5200</v>
          </cell>
          <cell r="L170">
            <v>4400</v>
          </cell>
          <cell r="M170">
            <v>2700</v>
          </cell>
          <cell r="N170">
            <v>9504</v>
          </cell>
          <cell r="O170" t="str">
            <v>NW</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130000</v>
          </cell>
          <cell r="AE170">
            <v>0</v>
          </cell>
          <cell r="AF170">
            <v>0</v>
          </cell>
          <cell r="AG170">
            <v>91000</v>
          </cell>
          <cell r="AH170">
            <v>0</v>
          </cell>
          <cell r="AI170">
            <v>7800</v>
          </cell>
          <cell r="AJ170">
            <v>0</v>
          </cell>
          <cell r="AK170">
            <v>6600</v>
          </cell>
          <cell r="AL170">
            <v>0</v>
          </cell>
          <cell r="AM170">
            <v>2700</v>
          </cell>
          <cell r="AN170">
            <v>0</v>
          </cell>
          <cell r="AO170">
            <v>5200</v>
          </cell>
          <cell r="AP170">
            <v>0</v>
          </cell>
          <cell r="AQ170">
            <v>4400</v>
          </cell>
          <cell r="AR170">
            <v>0</v>
          </cell>
          <cell r="AS170">
            <v>2700</v>
          </cell>
          <cell r="AT170">
            <v>0</v>
          </cell>
          <cell r="AU170">
            <v>0</v>
          </cell>
          <cell r="AV170">
            <v>0</v>
          </cell>
          <cell r="AW170">
            <v>0</v>
          </cell>
          <cell r="AX170">
            <v>0</v>
          </cell>
          <cell r="AY170">
            <v>0</v>
          </cell>
          <cell r="AZ170">
            <v>0</v>
          </cell>
          <cell r="BA170">
            <v>0</v>
          </cell>
          <cell r="BB170">
            <v>9504</v>
          </cell>
          <cell r="BC170" t="str">
            <v>NW</v>
          </cell>
        </row>
        <row r="171">
          <cell r="B171" t="str">
            <v>AXD-BSC-ADP2</v>
          </cell>
          <cell r="C171" t="str">
            <v>B8867-1</v>
          </cell>
          <cell r="D171" t="str">
            <v>同期通信ｱﾀﾞﾌﾟﾀ</v>
          </cell>
          <cell r="E171" t="str">
            <v>FT//ex(M3516)､LS550(M3551､M3553､M3554)､XEN-PC､XEN-LSⅡ用｡
ISA｡但し､Windows95は不可｡</v>
          </cell>
          <cell r="F171">
            <v>60000</v>
          </cell>
          <cell r="G171">
            <v>39000</v>
          </cell>
          <cell r="H171">
            <v>3600</v>
          </cell>
          <cell r="I171">
            <v>3100</v>
          </cell>
          <cell r="J171">
            <v>1300</v>
          </cell>
          <cell r="K171">
            <v>5200</v>
          </cell>
          <cell r="L171">
            <v>4400</v>
          </cell>
          <cell r="M171">
            <v>1300</v>
          </cell>
          <cell r="N171">
            <v>9403</v>
          </cell>
          <cell r="O171" t="str">
            <v>NW</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60000</v>
          </cell>
          <cell r="AE171">
            <v>0</v>
          </cell>
          <cell r="AF171">
            <v>0</v>
          </cell>
          <cell r="AG171">
            <v>39000</v>
          </cell>
          <cell r="AH171">
            <v>0</v>
          </cell>
          <cell r="AI171">
            <v>3600</v>
          </cell>
          <cell r="AJ171">
            <v>0</v>
          </cell>
          <cell r="AK171">
            <v>3100</v>
          </cell>
          <cell r="AL171">
            <v>0</v>
          </cell>
          <cell r="AM171">
            <v>1300</v>
          </cell>
          <cell r="AN171">
            <v>0</v>
          </cell>
          <cell r="AO171">
            <v>5200</v>
          </cell>
          <cell r="AP171">
            <v>0</v>
          </cell>
          <cell r="AQ171">
            <v>4400</v>
          </cell>
          <cell r="AR171">
            <v>0</v>
          </cell>
          <cell r="AS171">
            <v>1300</v>
          </cell>
          <cell r="AT171">
            <v>0</v>
          </cell>
          <cell r="AU171">
            <v>0</v>
          </cell>
          <cell r="AV171">
            <v>0</v>
          </cell>
          <cell r="AW171">
            <v>0</v>
          </cell>
          <cell r="AX171">
            <v>0</v>
          </cell>
          <cell r="AY171">
            <v>0</v>
          </cell>
          <cell r="AZ171">
            <v>0</v>
          </cell>
          <cell r="BA171">
            <v>0</v>
          </cell>
          <cell r="BB171">
            <v>9403</v>
          </cell>
          <cell r="BC171" t="str">
            <v>NW</v>
          </cell>
        </row>
        <row r="172">
          <cell r="B172" t="str">
            <v>AXD-CCU2</v>
          </cell>
          <cell r="C172" t="str">
            <v>B8862-1</v>
          </cell>
          <cell r="D172" t="str">
            <v>通信制御装置</v>
          </cell>
          <cell r="E172" t="str">
            <v>FT//ex､LS550､XEN-PC､XEN-LSⅡ用｡ISA｡但し､Windows95は不可｡</v>
          </cell>
          <cell r="F172">
            <v>130000</v>
          </cell>
          <cell r="G172">
            <v>84500</v>
          </cell>
          <cell r="H172">
            <v>7800</v>
          </cell>
          <cell r="I172">
            <v>6600</v>
          </cell>
          <cell r="J172">
            <v>2700</v>
          </cell>
          <cell r="K172">
            <v>5200</v>
          </cell>
          <cell r="L172">
            <v>4400</v>
          </cell>
          <cell r="M172">
            <v>2700</v>
          </cell>
          <cell r="N172">
            <v>9308</v>
          </cell>
          <cell r="O172" t="str">
            <v>NW</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130000</v>
          </cell>
          <cell r="AE172">
            <v>0</v>
          </cell>
          <cell r="AF172">
            <v>0</v>
          </cell>
          <cell r="AG172">
            <v>84500</v>
          </cell>
          <cell r="AH172">
            <v>0</v>
          </cell>
          <cell r="AI172">
            <v>7800</v>
          </cell>
          <cell r="AJ172">
            <v>0</v>
          </cell>
          <cell r="AK172">
            <v>6600</v>
          </cell>
          <cell r="AL172">
            <v>0</v>
          </cell>
          <cell r="AM172">
            <v>2700</v>
          </cell>
          <cell r="AN172">
            <v>0</v>
          </cell>
          <cell r="AO172">
            <v>5200</v>
          </cell>
          <cell r="AP172">
            <v>0</v>
          </cell>
          <cell r="AQ172">
            <v>4400</v>
          </cell>
          <cell r="AR172">
            <v>0</v>
          </cell>
          <cell r="AS172">
            <v>2700</v>
          </cell>
          <cell r="AT172">
            <v>0</v>
          </cell>
          <cell r="AU172">
            <v>0</v>
          </cell>
          <cell r="AV172">
            <v>0</v>
          </cell>
          <cell r="AW172">
            <v>0</v>
          </cell>
          <cell r="AX172">
            <v>0</v>
          </cell>
          <cell r="AY172">
            <v>0</v>
          </cell>
          <cell r="AZ172">
            <v>0</v>
          </cell>
          <cell r="BA172">
            <v>0</v>
          </cell>
          <cell r="BB172">
            <v>9308</v>
          </cell>
          <cell r="BC172" t="str">
            <v>NW</v>
          </cell>
        </row>
        <row r="173">
          <cell r="B173" t="str">
            <v>AXD-ICCU2</v>
          </cell>
          <cell r="C173" t="str">
            <v>B8890-1</v>
          </cell>
          <cell r="D173" t="str">
            <v>ISDN通信制御装置</v>
          </cell>
          <cell r="E173" t="str">
            <v>FT//ex､LS550､XEN-PC､XEN-LSⅡ用｡ISA｡但し､Windows95は不可｡</v>
          </cell>
          <cell r="F173">
            <v>150000</v>
          </cell>
          <cell r="G173">
            <v>97500</v>
          </cell>
          <cell r="H173">
            <v>9000</v>
          </cell>
          <cell r="I173">
            <v>7700</v>
          </cell>
          <cell r="J173">
            <v>3200</v>
          </cell>
          <cell r="K173">
            <v>5200</v>
          </cell>
          <cell r="L173">
            <v>4400</v>
          </cell>
          <cell r="M173">
            <v>3200</v>
          </cell>
          <cell r="N173">
            <v>9404</v>
          </cell>
          <cell r="O173" t="str">
            <v>NW</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150000</v>
          </cell>
          <cell r="AE173">
            <v>0</v>
          </cell>
          <cell r="AF173">
            <v>0</v>
          </cell>
          <cell r="AG173">
            <v>97500</v>
          </cell>
          <cell r="AH173">
            <v>0</v>
          </cell>
          <cell r="AI173">
            <v>9000</v>
          </cell>
          <cell r="AJ173">
            <v>0</v>
          </cell>
          <cell r="AK173">
            <v>7700</v>
          </cell>
          <cell r="AL173">
            <v>0</v>
          </cell>
          <cell r="AM173">
            <v>3200</v>
          </cell>
          <cell r="AN173">
            <v>0</v>
          </cell>
          <cell r="AO173">
            <v>5200</v>
          </cell>
          <cell r="AP173">
            <v>0</v>
          </cell>
          <cell r="AQ173">
            <v>4400</v>
          </cell>
          <cell r="AR173">
            <v>0</v>
          </cell>
          <cell r="AS173">
            <v>3200</v>
          </cell>
          <cell r="AT173">
            <v>0</v>
          </cell>
          <cell r="AU173">
            <v>0</v>
          </cell>
          <cell r="AV173">
            <v>0</v>
          </cell>
          <cell r="AW173">
            <v>0</v>
          </cell>
          <cell r="AX173">
            <v>0</v>
          </cell>
          <cell r="AY173">
            <v>0</v>
          </cell>
          <cell r="AZ173">
            <v>0</v>
          </cell>
          <cell r="BA173">
            <v>0</v>
          </cell>
          <cell r="BB173">
            <v>9404</v>
          </cell>
          <cell r="BC173" t="str">
            <v>NW</v>
          </cell>
        </row>
        <row r="174">
          <cell r="B174" t="str">
            <v>PN-ISDN-C1</v>
          </cell>
          <cell r="C174" t="str">
            <v>B8897-1</v>
          </cell>
          <cell r="D174" t="str">
            <v>ISDNｱﾀﾞﾌﾟﾀ</v>
          </cell>
          <cell r="E174" t="str">
            <v>EL､SX､FX､GX､SV､NS用｡PCMCIA TYPEⅡ｡但し､Windows95は不可｡</v>
          </cell>
          <cell r="F174">
            <v>150000</v>
          </cell>
          <cell r="G174">
            <v>97500</v>
          </cell>
          <cell r="H174">
            <v>9000</v>
          </cell>
          <cell r="I174">
            <v>7700</v>
          </cell>
          <cell r="J174">
            <v>3200</v>
          </cell>
          <cell r="K174">
            <v>5200</v>
          </cell>
          <cell r="L174">
            <v>4400</v>
          </cell>
          <cell r="M174">
            <v>3200</v>
          </cell>
          <cell r="N174">
            <v>9506</v>
          </cell>
          <cell r="O174" t="str">
            <v>NW</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150000</v>
          </cell>
          <cell r="AE174">
            <v>0</v>
          </cell>
          <cell r="AF174">
            <v>0</v>
          </cell>
          <cell r="AG174">
            <v>97500</v>
          </cell>
          <cell r="AH174">
            <v>0</v>
          </cell>
          <cell r="AI174">
            <v>9000</v>
          </cell>
          <cell r="AJ174">
            <v>0</v>
          </cell>
          <cell r="AK174">
            <v>7700</v>
          </cell>
          <cell r="AL174">
            <v>0</v>
          </cell>
          <cell r="AM174">
            <v>3200</v>
          </cell>
          <cell r="AN174">
            <v>0</v>
          </cell>
          <cell r="AO174">
            <v>5200</v>
          </cell>
          <cell r="AP174">
            <v>0</v>
          </cell>
          <cell r="AQ174">
            <v>4400</v>
          </cell>
          <cell r="AR174">
            <v>0</v>
          </cell>
          <cell r="AS174">
            <v>3200</v>
          </cell>
          <cell r="AT174">
            <v>0</v>
          </cell>
          <cell r="AU174">
            <v>0</v>
          </cell>
          <cell r="AV174">
            <v>0</v>
          </cell>
          <cell r="AW174">
            <v>0</v>
          </cell>
          <cell r="AX174">
            <v>0</v>
          </cell>
          <cell r="AY174">
            <v>0</v>
          </cell>
          <cell r="AZ174">
            <v>0</v>
          </cell>
          <cell r="BA174">
            <v>0</v>
          </cell>
          <cell r="BB174">
            <v>9506</v>
          </cell>
          <cell r="BC174" t="str">
            <v>NW</v>
          </cell>
        </row>
        <row r="175">
          <cell r="B175" t="str">
            <v>AXD-4RSI-C2</v>
          </cell>
          <cell r="C175" t="str">
            <v>B8850-1</v>
          </cell>
          <cell r="D175" t="str">
            <v>4ﾁｬﾝﾈﾙRS232Cｲﾝﾀﾌｪｰｽ</v>
          </cell>
          <cell r="E175" t="str">
            <v>LS550(M3551､M3553､M3554､M3557-Aﾓﾃﾞﾙ)､XEN-PC､XEN-LSⅡ用｡
ISA｡Windows95は不可｡</v>
          </cell>
          <cell r="F175">
            <v>80000</v>
          </cell>
          <cell r="G175">
            <v>52000</v>
          </cell>
          <cell r="H175">
            <v>4800</v>
          </cell>
          <cell r="I175">
            <v>4100</v>
          </cell>
          <cell r="J175">
            <v>1700</v>
          </cell>
          <cell r="K175">
            <v>5200</v>
          </cell>
          <cell r="L175">
            <v>4400</v>
          </cell>
          <cell r="M175">
            <v>1700</v>
          </cell>
          <cell r="N175" t="str">
            <v>9310</v>
          </cell>
          <cell r="O175" t="str">
            <v>MI</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80000</v>
          </cell>
          <cell r="AE175">
            <v>0</v>
          </cell>
          <cell r="AF175">
            <v>0</v>
          </cell>
          <cell r="AG175">
            <v>52000</v>
          </cell>
          <cell r="AH175">
            <v>0</v>
          </cell>
          <cell r="AI175">
            <v>4800</v>
          </cell>
          <cell r="AJ175">
            <v>0</v>
          </cell>
          <cell r="AK175">
            <v>4100</v>
          </cell>
          <cell r="AL175">
            <v>0</v>
          </cell>
          <cell r="AM175">
            <v>1700</v>
          </cell>
          <cell r="AN175">
            <v>0</v>
          </cell>
          <cell r="AO175">
            <v>5200</v>
          </cell>
          <cell r="AP175">
            <v>0</v>
          </cell>
          <cell r="AQ175">
            <v>4400</v>
          </cell>
          <cell r="AR175">
            <v>0</v>
          </cell>
          <cell r="AS175">
            <v>1700</v>
          </cell>
          <cell r="AT175">
            <v>0</v>
          </cell>
          <cell r="AU175">
            <v>0</v>
          </cell>
          <cell r="AV175">
            <v>0</v>
          </cell>
          <cell r="AW175">
            <v>0</v>
          </cell>
          <cell r="AX175">
            <v>0</v>
          </cell>
          <cell r="AY175">
            <v>0</v>
          </cell>
          <cell r="AZ175">
            <v>0</v>
          </cell>
          <cell r="BA175">
            <v>0</v>
          </cell>
          <cell r="BB175" t="str">
            <v>9310</v>
          </cell>
          <cell r="BC175" t="str">
            <v>MI</v>
          </cell>
        </row>
        <row r="176">
          <cell r="B176" t="str">
            <v>ACP-PIO-C</v>
          </cell>
          <cell r="C176" t="str">
            <v>B8431-1</v>
          </cell>
          <cell r="D176" t="str">
            <v>ﾊﾟﾗﾚﾙ入出力ｲﾝﾀﾌｪｰｽ</v>
          </cell>
          <cell r="E176" t="str">
            <v>LS550(M3551､M3553､M3554)､XEN-PC､XEN-LSⅡ用｡ISA｡</v>
          </cell>
          <cell r="F176">
            <v>45000</v>
          </cell>
          <cell r="G176">
            <v>29300</v>
          </cell>
          <cell r="H176">
            <v>2700</v>
          </cell>
          <cell r="I176">
            <v>2300</v>
          </cell>
          <cell r="J176">
            <v>900</v>
          </cell>
          <cell r="K176">
            <v>1800</v>
          </cell>
          <cell r="L176">
            <v>1500</v>
          </cell>
          <cell r="M176">
            <v>900</v>
          </cell>
          <cell r="N176">
            <v>9404</v>
          </cell>
          <cell r="O176" t="str">
            <v>AC</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45000</v>
          </cell>
          <cell r="AE176">
            <v>0</v>
          </cell>
          <cell r="AF176">
            <v>0</v>
          </cell>
          <cell r="AG176">
            <v>29300</v>
          </cell>
          <cell r="AH176">
            <v>0</v>
          </cell>
          <cell r="AI176">
            <v>2700</v>
          </cell>
          <cell r="AJ176">
            <v>0</v>
          </cell>
          <cell r="AK176">
            <v>2300</v>
          </cell>
          <cell r="AL176">
            <v>0</v>
          </cell>
          <cell r="AM176">
            <v>900</v>
          </cell>
          <cell r="AN176">
            <v>0</v>
          </cell>
          <cell r="AO176">
            <v>1800</v>
          </cell>
          <cell r="AP176">
            <v>0</v>
          </cell>
          <cell r="AQ176">
            <v>1500</v>
          </cell>
          <cell r="AR176">
            <v>0</v>
          </cell>
          <cell r="AS176">
            <v>900</v>
          </cell>
          <cell r="AT176">
            <v>0</v>
          </cell>
          <cell r="AU176">
            <v>0</v>
          </cell>
          <cell r="AV176">
            <v>0</v>
          </cell>
          <cell r="AW176">
            <v>0</v>
          </cell>
          <cell r="AX176">
            <v>0</v>
          </cell>
          <cell r="AY176">
            <v>0</v>
          </cell>
          <cell r="AZ176">
            <v>0</v>
          </cell>
          <cell r="BA176">
            <v>0</v>
          </cell>
          <cell r="BB176">
            <v>9404</v>
          </cell>
          <cell r="BC176" t="str">
            <v>AC</v>
          </cell>
        </row>
        <row r="177">
          <cell r="B177" t="str">
            <v>PN-FAX-C2</v>
          </cell>
          <cell r="C177" t="str">
            <v>B8899-1</v>
          </cell>
          <cell r="D177" t="str">
            <v>FAX/DATAﾓﾃﾞﾑｶｰﾄﾞ</v>
          </cell>
          <cell r="E177" t="str">
            <v>AL､EL､SX､FX､GX､SV､NS用｡FAX/DATA:14.4Kbps｡PCMCIA TYPEⅡ｡</v>
          </cell>
          <cell r="F177">
            <v>3000</v>
          </cell>
          <cell r="G177">
            <v>2100</v>
          </cell>
          <cell r="H177" t="str">
            <v>N/A</v>
          </cell>
          <cell r="I177" t="str">
            <v>N/A</v>
          </cell>
          <cell r="J177" t="str">
            <v>N/A</v>
          </cell>
          <cell r="K177">
            <v>3600</v>
          </cell>
          <cell r="L177">
            <v>3000</v>
          </cell>
          <cell r="M177">
            <v>2400</v>
          </cell>
          <cell r="N177">
            <v>9601</v>
          </cell>
          <cell r="O177" t="str">
            <v>NW</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3000</v>
          </cell>
          <cell r="AE177">
            <v>0</v>
          </cell>
          <cell r="AF177">
            <v>0</v>
          </cell>
          <cell r="AG177">
            <v>2100</v>
          </cell>
          <cell r="AH177">
            <v>0</v>
          </cell>
          <cell r="AI177" t="str">
            <v>N/A</v>
          </cell>
          <cell r="AJ177">
            <v>0</v>
          </cell>
          <cell r="AK177" t="str">
            <v>N/A</v>
          </cell>
          <cell r="AL177">
            <v>0</v>
          </cell>
          <cell r="AM177" t="str">
            <v>N/A</v>
          </cell>
          <cell r="AN177">
            <v>0</v>
          </cell>
          <cell r="AO177">
            <v>3600</v>
          </cell>
          <cell r="AP177">
            <v>0</v>
          </cell>
          <cell r="AQ177">
            <v>3000</v>
          </cell>
          <cell r="AR177">
            <v>0</v>
          </cell>
          <cell r="AS177">
            <v>2400</v>
          </cell>
          <cell r="AT177">
            <v>0</v>
          </cell>
          <cell r="AU177">
            <v>0</v>
          </cell>
          <cell r="AV177">
            <v>0</v>
          </cell>
          <cell r="AW177">
            <v>0</v>
          </cell>
          <cell r="AX177">
            <v>0</v>
          </cell>
          <cell r="AY177">
            <v>0</v>
          </cell>
          <cell r="AZ177">
            <v>0</v>
          </cell>
          <cell r="BA177">
            <v>0</v>
          </cell>
          <cell r="BB177">
            <v>9601</v>
          </cell>
          <cell r="BC177" t="str">
            <v>NW</v>
          </cell>
        </row>
        <row r="178">
          <cell r="B178" t="str">
            <v>PN-FAX-C3</v>
          </cell>
          <cell r="C178" t="str">
            <v>ME2814C</v>
          </cell>
          <cell r="D178" t="str">
            <v>FAX/DATAﾓﾃﾞﾑｶｰﾄﾞ</v>
          </cell>
          <cell r="E178" t="str">
            <v>AL､EL､SX､FX､GX､SV､NS用｡FAX:14.4Kbps/DATA:28.8Kbps｡
PCMCIA TYPEⅡ｡</v>
          </cell>
          <cell r="F178">
            <v>15000</v>
          </cell>
          <cell r="G178">
            <v>10500</v>
          </cell>
          <cell r="H178" t="str">
            <v>N/A</v>
          </cell>
          <cell r="I178" t="str">
            <v>N/A</v>
          </cell>
          <cell r="J178" t="str">
            <v>N/A</v>
          </cell>
          <cell r="K178" t="str">
            <v>N/A</v>
          </cell>
          <cell r="L178" t="str">
            <v>N/A</v>
          </cell>
          <cell r="M178" t="str">
            <v>N/A</v>
          </cell>
          <cell r="N178" t="str">
            <v>出荷済</v>
          </cell>
          <cell r="O178" t="str">
            <v>MI</v>
          </cell>
          <cell r="P178" t="str">
            <v>保守はｵﾑﾛﾝ
対応。</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15000</v>
          </cell>
          <cell r="AE178">
            <v>0</v>
          </cell>
          <cell r="AF178">
            <v>0</v>
          </cell>
          <cell r="AG178">
            <v>10500</v>
          </cell>
          <cell r="AH178">
            <v>0</v>
          </cell>
          <cell r="AI178" t="str">
            <v>N/A</v>
          </cell>
          <cell r="AJ178">
            <v>0</v>
          </cell>
          <cell r="AK178" t="str">
            <v>N/A</v>
          </cell>
          <cell r="AL178">
            <v>0</v>
          </cell>
          <cell r="AM178" t="str">
            <v>N/A</v>
          </cell>
          <cell r="AN178">
            <v>0</v>
          </cell>
          <cell r="AO178" t="str">
            <v>N/A</v>
          </cell>
          <cell r="AP178">
            <v>0</v>
          </cell>
          <cell r="AQ178" t="str">
            <v>N/A</v>
          </cell>
          <cell r="AR178">
            <v>0</v>
          </cell>
          <cell r="AS178" t="str">
            <v>N/A</v>
          </cell>
          <cell r="AT178">
            <v>0</v>
          </cell>
          <cell r="AU178">
            <v>0</v>
          </cell>
          <cell r="AV178">
            <v>0</v>
          </cell>
          <cell r="AW178">
            <v>0</v>
          </cell>
          <cell r="AX178">
            <v>0</v>
          </cell>
          <cell r="AY178">
            <v>0</v>
          </cell>
          <cell r="AZ178">
            <v>0</v>
          </cell>
          <cell r="BA178">
            <v>0</v>
          </cell>
          <cell r="BB178" t="str">
            <v>出荷済</v>
          </cell>
          <cell r="BC178" t="str">
            <v>MI</v>
          </cell>
          <cell r="BD178" t="str">
            <v>保守はｵﾑﾛﾝ
対応。</v>
          </cell>
        </row>
        <row r="179">
          <cell r="B179" t="str">
            <v>ACN-P-REP</v>
          </cell>
          <cell r="C179" t="str">
            <v>PRT-16B</v>
          </cell>
          <cell r="D179" t="str">
            <v>ﾎﾟｰﾄﾘﾌﾟﾘｹｰﾀ</v>
          </cell>
          <cell r="E179" t="str">
            <v>SX(M3423-Aﾓﾃﾞﾙ､M3423C)､FX(M3474､M3484-A/Bﾓﾃﾞﾙ)用｡</v>
          </cell>
          <cell r="F179">
            <v>20000</v>
          </cell>
          <cell r="G179">
            <v>14000</v>
          </cell>
          <cell r="H179">
            <v>1200</v>
          </cell>
          <cell r="I179">
            <v>1000</v>
          </cell>
          <cell r="J179">
            <v>400</v>
          </cell>
          <cell r="K179">
            <v>800</v>
          </cell>
          <cell r="L179">
            <v>700</v>
          </cell>
          <cell r="M179">
            <v>400</v>
          </cell>
          <cell r="N179">
            <v>9509</v>
          </cell>
          <cell r="O179" t="str">
            <v>AC</v>
          </cell>
          <cell r="P179" t="str">
            <v>在庫終了次第、
販売終了</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20000</v>
          </cell>
          <cell r="AE179">
            <v>0</v>
          </cell>
          <cell r="AF179">
            <v>0</v>
          </cell>
          <cell r="AG179">
            <v>14000</v>
          </cell>
          <cell r="AH179">
            <v>0</v>
          </cell>
          <cell r="AI179">
            <v>1200</v>
          </cell>
          <cell r="AJ179">
            <v>0</v>
          </cell>
          <cell r="AK179">
            <v>1000</v>
          </cell>
          <cell r="AL179">
            <v>0</v>
          </cell>
          <cell r="AM179">
            <v>400</v>
          </cell>
          <cell r="AN179">
            <v>0</v>
          </cell>
          <cell r="AO179">
            <v>800</v>
          </cell>
          <cell r="AP179">
            <v>0</v>
          </cell>
          <cell r="AQ179">
            <v>700</v>
          </cell>
          <cell r="AR179">
            <v>0</v>
          </cell>
          <cell r="AS179">
            <v>400</v>
          </cell>
          <cell r="AT179">
            <v>0</v>
          </cell>
          <cell r="AU179">
            <v>0</v>
          </cell>
          <cell r="AV179">
            <v>0</v>
          </cell>
          <cell r="AW179">
            <v>0</v>
          </cell>
          <cell r="AX179">
            <v>0</v>
          </cell>
          <cell r="AY179">
            <v>0</v>
          </cell>
          <cell r="AZ179">
            <v>0</v>
          </cell>
          <cell r="BA179">
            <v>0</v>
          </cell>
          <cell r="BB179">
            <v>9509</v>
          </cell>
          <cell r="BC179" t="str">
            <v>AC</v>
          </cell>
          <cell r="BD179" t="str">
            <v>在庫終了次第、
販売終了</v>
          </cell>
        </row>
        <row r="180">
          <cell r="B180" t="str">
            <v>ACN-PCM-M</v>
          </cell>
          <cell r="C180" t="str">
            <v>PCM-16B</v>
          </cell>
          <cell r="D180" t="str">
            <v>PCMCIAﾓｼﾞｭｰﾙ</v>
          </cell>
          <cell r="E180" t="str">
            <v>GX(M3464-Bﾓﾃﾞﾙ)用｡</v>
          </cell>
          <cell r="F180">
            <v>10000</v>
          </cell>
          <cell r="G180">
            <v>4000</v>
          </cell>
          <cell r="H180">
            <v>1200</v>
          </cell>
          <cell r="I180">
            <v>1000</v>
          </cell>
          <cell r="J180">
            <v>400</v>
          </cell>
          <cell r="K180">
            <v>800</v>
          </cell>
          <cell r="L180">
            <v>700</v>
          </cell>
          <cell r="M180">
            <v>400</v>
          </cell>
          <cell r="N180">
            <v>9510</v>
          </cell>
          <cell r="O180" t="str">
            <v>AC</v>
          </cell>
          <cell r="P180" t="str">
            <v>在庫終了次第、
販売終了</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10000</v>
          </cell>
          <cell r="AE180">
            <v>0</v>
          </cell>
          <cell r="AF180">
            <v>0</v>
          </cell>
          <cell r="AG180">
            <v>4000</v>
          </cell>
          <cell r="AH180">
            <v>0</v>
          </cell>
          <cell r="AI180">
            <v>1200</v>
          </cell>
          <cell r="AJ180">
            <v>0</v>
          </cell>
          <cell r="AK180">
            <v>1000</v>
          </cell>
          <cell r="AL180">
            <v>0</v>
          </cell>
          <cell r="AM180">
            <v>400</v>
          </cell>
          <cell r="AN180">
            <v>0</v>
          </cell>
          <cell r="AO180">
            <v>800</v>
          </cell>
          <cell r="AP180">
            <v>0</v>
          </cell>
          <cell r="AQ180">
            <v>700</v>
          </cell>
          <cell r="AR180">
            <v>0</v>
          </cell>
          <cell r="AS180">
            <v>400</v>
          </cell>
          <cell r="AT180">
            <v>0</v>
          </cell>
          <cell r="AU180">
            <v>0</v>
          </cell>
          <cell r="AV180">
            <v>0</v>
          </cell>
          <cell r="AW180">
            <v>0</v>
          </cell>
          <cell r="AX180">
            <v>0</v>
          </cell>
          <cell r="AY180">
            <v>0</v>
          </cell>
          <cell r="AZ180">
            <v>0</v>
          </cell>
          <cell r="BA180">
            <v>0</v>
          </cell>
          <cell r="BB180">
            <v>9510</v>
          </cell>
          <cell r="BC180" t="str">
            <v>AC</v>
          </cell>
          <cell r="BD180" t="str">
            <v>在庫終了次第、
販売終了</v>
          </cell>
        </row>
        <row r="181">
          <cell r="B181" t="str">
            <v>AC-SCU-C</v>
          </cell>
          <cell r="C181" t="str">
            <v>M6940-1</v>
          </cell>
          <cell r="D181" t="str">
            <v>ｾｷｭﾘﾃｨｶｰﾄﾞ</v>
          </cell>
          <cell r="E181" t="str">
            <v>FT486-66S/66E､FT//s､FT//e､XEN-LSⅡ用｡赤外線ｶｰﾄﾞ｡</v>
          </cell>
          <cell r="F181">
            <v>15000</v>
          </cell>
          <cell r="G181">
            <v>9800</v>
          </cell>
          <cell r="H181">
            <v>900</v>
          </cell>
          <cell r="I181">
            <v>800</v>
          </cell>
          <cell r="J181">
            <v>300</v>
          </cell>
          <cell r="K181">
            <v>600</v>
          </cell>
          <cell r="L181">
            <v>500</v>
          </cell>
          <cell r="M181">
            <v>300</v>
          </cell>
          <cell r="N181" t="str">
            <v>9106</v>
          </cell>
          <cell r="O181" t="str">
            <v>AC</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15000</v>
          </cell>
          <cell r="AE181">
            <v>0</v>
          </cell>
          <cell r="AF181">
            <v>0</v>
          </cell>
          <cell r="AG181">
            <v>9800</v>
          </cell>
          <cell r="AH181">
            <v>0</v>
          </cell>
          <cell r="AI181">
            <v>900</v>
          </cell>
          <cell r="AJ181">
            <v>0</v>
          </cell>
          <cell r="AK181">
            <v>800</v>
          </cell>
          <cell r="AL181">
            <v>0</v>
          </cell>
          <cell r="AM181">
            <v>300</v>
          </cell>
          <cell r="AN181">
            <v>0</v>
          </cell>
          <cell r="AO181">
            <v>600</v>
          </cell>
          <cell r="AP181">
            <v>0</v>
          </cell>
          <cell r="AQ181">
            <v>500</v>
          </cell>
          <cell r="AR181">
            <v>0</v>
          </cell>
          <cell r="AS181">
            <v>300</v>
          </cell>
          <cell r="AT181">
            <v>0</v>
          </cell>
          <cell r="AU181">
            <v>0</v>
          </cell>
          <cell r="AV181">
            <v>0</v>
          </cell>
          <cell r="AW181">
            <v>0</v>
          </cell>
          <cell r="AX181">
            <v>0</v>
          </cell>
          <cell r="AY181">
            <v>0</v>
          </cell>
          <cell r="AZ181">
            <v>0</v>
          </cell>
          <cell r="BA181">
            <v>0</v>
          </cell>
          <cell r="BB181" t="str">
            <v>9106</v>
          </cell>
          <cell r="BC181" t="str">
            <v>AC</v>
          </cell>
        </row>
        <row r="182">
          <cell r="B182" t="str">
            <v>AC-MDM-CBL</v>
          </cell>
          <cell r="C182" t="str">
            <v>M6910-7A</v>
          </cell>
          <cell r="D182" t="str">
            <v>ﾓﾃﾞﾑｹｰﾌﾞﾙ</v>
          </cell>
          <cell r="E182" t="str">
            <v>FT486-66S/66E､FT//s､FT//e､FT//ex､XEN-PC(M3416-Aﾓﾃﾞﾙ､
M3426-Aﾓﾃﾞﾙ､M3436-Aﾓﾃﾞﾙ)､XEN-LSⅡ用｡Dｻﾌﾞ25P-25P｡</v>
          </cell>
          <cell r="F182">
            <v>10000</v>
          </cell>
          <cell r="G182">
            <v>6500</v>
          </cell>
          <cell r="H182" t="str">
            <v>N/A</v>
          </cell>
          <cell r="I182" t="str">
            <v>N/A</v>
          </cell>
          <cell r="J182" t="str">
            <v>N/A</v>
          </cell>
          <cell r="K182" t="str">
            <v>N/A</v>
          </cell>
          <cell r="L182" t="str">
            <v>N/A</v>
          </cell>
          <cell r="M182" t="str">
            <v>N/A</v>
          </cell>
          <cell r="N182" t="str">
            <v>9106</v>
          </cell>
          <cell r="O182" t="str">
            <v>AC</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10000</v>
          </cell>
          <cell r="AE182">
            <v>0</v>
          </cell>
          <cell r="AF182">
            <v>0</v>
          </cell>
          <cell r="AG182">
            <v>6500</v>
          </cell>
          <cell r="AH182">
            <v>0</v>
          </cell>
          <cell r="AI182" t="str">
            <v>N/A</v>
          </cell>
          <cell r="AJ182">
            <v>0</v>
          </cell>
          <cell r="AK182" t="str">
            <v>N/A</v>
          </cell>
          <cell r="AL182">
            <v>0</v>
          </cell>
          <cell r="AM182" t="str">
            <v>N/A</v>
          </cell>
          <cell r="AN182">
            <v>0</v>
          </cell>
          <cell r="AO182" t="str">
            <v>N/A</v>
          </cell>
          <cell r="AP182">
            <v>0</v>
          </cell>
          <cell r="AQ182" t="str">
            <v>N/A</v>
          </cell>
          <cell r="AR182">
            <v>0</v>
          </cell>
          <cell r="AS182" t="str">
            <v>N/A</v>
          </cell>
          <cell r="AT182">
            <v>0</v>
          </cell>
          <cell r="AU182">
            <v>0</v>
          </cell>
          <cell r="AV182">
            <v>0</v>
          </cell>
          <cell r="AW182">
            <v>0</v>
          </cell>
          <cell r="AX182">
            <v>0</v>
          </cell>
          <cell r="AY182">
            <v>0</v>
          </cell>
          <cell r="AZ182">
            <v>0</v>
          </cell>
          <cell r="BA182">
            <v>0</v>
          </cell>
          <cell r="BB182" t="str">
            <v>9106</v>
          </cell>
          <cell r="BC182" t="str">
            <v>AC</v>
          </cell>
        </row>
        <row r="183">
          <cell r="B183" t="str">
            <v>AC-MDM-CBL2</v>
          </cell>
          <cell r="C183" t="str">
            <v>M6911-4</v>
          </cell>
          <cell r="D183" t="str">
            <v>ﾓﾃﾞﾑｹｰﾌﾞﾙ</v>
          </cell>
          <cell r="E183" t="str">
            <v>LS550用｡Dｻﾌﾞ15P-25P｡通信制御装置(B8862-1)に接続｡</v>
          </cell>
          <cell r="F183">
            <v>10000</v>
          </cell>
          <cell r="G183">
            <v>6500</v>
          </cell>
          <cell r="H183" t="str">
            <v>N/A</v>
          </cell>
          <cell r="I183" t="str">
            <v>N/A</v>
          </cell>
          <cell r="J183" t="str">
            <v>N/A</v>
          </cell>
          <cell r="K183" t="str">
            <v>N/A</v>
          </cell>
          <cell r="L183" t="str">
            <v>N/A</v>
          </cell>
          <cell r="M183" t="str">
            <v>N/A</v>
          </cell>
          <cell r="N183">
            <v>9601</v>
          </cell>
          <cell r="O183" t="str">
            <v>AC</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10000</v>
          </cell>
          <cell r="AE183">
            <v>0</v>
          </cell>
          <cell r="AF183">
            <v>0</v>
          </cell>
          <cell r="AG183">
            <v>6500</v>
          </cell>
          <cell r="AH183">
            <v>0</v>
          </cell>
          <cell r="AI183" t="str">
            <v>N/A</v>
          </cell>
          <cell r="AJ183">
            <v>0</v>
          </cell>
          <cell r="AK183" t="str">
            <v>N/A</v>
          </cell>
          <cell r="AL183">
            <v>0</v>
          </cell>
          <cell r="AM183" t="str">
            <v>N/A</v>
          </cell>
          <cell r="AN183">
            <v>0</v>
          </cell>
          <cell r="AO183" t="str">
            <v>N/A</v>
          </cell>
          <cell r="AP183">
            <v>0</v>
          </cell>
          <cell r="AQ183" t="str">
            <v>N/A</v>
          </cell>
          <cell r="AR183">
            <v>0</v>
          </cell>
          <cell r="AS183" t="str">
            <v>N/A</v>
          </cell>
          <cell r="AT183">
            <v>0</v>
          </cell>
          <cell r="AU183">
            <v>0</v>
          </cell>
          <cell r="AV183">
            <v>0</v>
          </cell>
          <cell r="AW183">
            <v>0</v>
          </cell>
          <cell r="AX183">
            <v>0</v>
          </cell>
          <cell r="AY183">
            <v>0</v>
          </cell>
          <cell r="AZ183">
            <v>0</v>
          </cell>
          <cell r="BA183">
            <v>0</v>
          </cell>
          <cell r="BB183">
            <v>9601</v>
          </cell>
          <cell r="BC183" t="str">
            <v>AC</v>
          </cell>
        </row>
        <row r="184">
          <cell r="B184" t="str">
            <v>AX-MD9-CBL</v>
          </cell>
          <cell r="C184" t="str">
            <v>M6910-7</v>
          </cell>
          <cell r="D184" t="str">
            <v>ﾓﾃﾞﾑｹｰﾌﾞﾙ</v>
          </cell>
          <cell r="E184" t="str">
            <v>FT//ex(M3516､M3517)､FT1200､FT2200､FT2400､LS660､LS550､
XEN-PC(M3416-Bﾓﾃﾞﾙ､M3436-Bﾓﾃﾞﾙ､M3456､M3466､M3476)､
AL､EL､SX､FX､GX､SV､NS用｡Dｻﾌﾞ9P-25P｡RS-232Cｲﾝﾀﾌｪｰｽに接続｡</v>
          </cell>
          <cell r="F184">
            <v>10000</v>
          </cell>
          <cell r="G184">
            <v>6500</v>
          </cell>
          <cell r="H184" t="str">
            <v>N/A</v>
          </cell>
          <cell r="I184" t="str">
            <v>N/A</v>
          </cell>
          <cell r="J184" t="str">
            <v>N/A</v>
          </cell>
          <cell r="K184" t="str">
            <v>N/A</v>
          </cell>
          <cell r="L184" t="str">
            <v>N/A</v>
          </cell>
          <cell r="M184" t="str">
            <v>N/A</v>
          </cell>
          <cell r="N184" t="str">
            <v>出荷済</v>
          </cell>
          <cell r="O184" t="str">
            <v>MI</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10000</v>
          </cell>
          <cell r="AE184">
            <v>0</v>
          </cell>
          <cell r="AF184">
            <v>0</v>
          </cell>
          <cell r="AG184">
            <v>6500</v>
          </cell>
          <cell r="AH184">
            <v>0</v>
          </cell>
          <cell r="AI184" t="str">
            <v>N/A</v>
          </cell>
          <cell r="AJ184">
            <v>0</v>
          </cell>
          <cell r="AK184" t="str">
            <v>N/A</v>
          </cell>
          <cell r="AL184">
            <v>0</v>
          </cell>
          <cell r="AM184" t="str">
            <v>N/A</v>
          </cell>
          <cell r="AN184">
            <v>0</v>
          </cell>
          <cell r="AO184" t="str">
            <v>N/A</v>
          </cell>
          <cell r="AP184">
            <v>0</v>
          </cell>
          <cell r="AQ184" t="str">
            <v>N/A</v>
          </cell>
          <cell r="AR184">
            <v>0</v>
          </cell>
          <cell r="AS184" t="str">
            <v>N/A</v>
          </cell>
          <cell r="AT184">
            <v>0</v>
          </cell>
          <cell r="AU184">
            <v>0</v>
          </cell>
          <cell r="AV184">
            <v>0</v>
          </cell>
          <cell r="AW184">
            <v>0</v>
          </cell>
          <cell r="AX184">
            <v>0</v>
          </cell>
          <cell r="AY184">
            <v>0</v>
          </cell>
          <cell r="AZ184">
            <v>0</v>
          </cell>
          <cell r="BA184">
            <v>0</v>
          </cell>
          <cell r="BB184" t="str">
            <v>出荷済</v>
          </cell>
          <cell r="BC184" t="str">
            <v>MI</v>
          </cell>
        </row>
        <row r="185">
          <cell r="B185" t="str">
            <v>AC-RS-CBL</v>
          </cell>
          <cell r="C185" t="str">
            <v>M6910-8A</v>
          </cell>
          <cell r="D185" t="str">
            <v>RS232Cｹｰﾌﾞﾙ</v>
          </cell>
          <cell r="E185" t="str">
            <v>FT486-66S/66E､FT//s､FT//e､FT//ex､XEN-PC(M3416-Aﾓﾃﾞﾙ､
M3426-Aﾓﾃﾞﾙ､M3436-Aﾓﾃﾞﾙ)､XEN-LSⅡ用｡Dｻﾌﾞ25P-25P｡</v>
          </cell>
          <cell r="F185">
            <v>10000</v>
          </cell>
          <cell r="G185">
            <v>6500</v>
          </cell>
          <cell r="H185" t="str">
            <v>N/A</v>
          </cell>
          <cell r="I185" t="str">
            <v>N/A</v>
          </cell>
          <cell r="J185" t="str">
            <v>N/A</v>
          </cell>
          <cell r="K185" t="str">
            <v>N/A</v>
          </cell>
          <cell r="L185" t="str">
            <v>N/A</v>
          </cell>
          <cell r="M185" t="str">
            <v>N/A</v>
          </cell>
          <cell r="N185" t="str">
            <v>9106</v>
          </cell>
          <cell r="O185" t="str">
            <v>AC</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10000</v>
          </cell>
          <cell r="AE185">
            <v>0</v>
          </cell>
          <cell r="AF185">
            <v>0</v>
          </cell>
          <cell r="AG185">
            <v>6500</v>
          </cell>
          <cell r="AH185">
            <v>0</v>
          </cell>
          <cell r="AI185" t="str">
            <v>N/A</v>
          </cell>
          <cell r="AJ185">
            <v>0</v>
          </cell>
          <cell r="AK185" t="str">
            <v>N/A</v>
          </cell>
          <cell r="AL185">
            <v>0</v>
          </cell>
          <cell r="AM185" t="str">
            <v>N/A</v>
          </cell>
          <cell r="AN185">
            <v>0</v>
          </cell>
          <cell r="AO185" t="str">
            <v>N/A</v>
          </cell>
          <cell r="AP185">
            <v>0</v>
          </cell>
          <cell r="AQ185" t="str">
            <v>N/A</v>
          </cell>
          <cell r="AR185">
            <v>0</v>
          </cell>
          <cell r="AS185" t="str">
            <v>N/A</v>
          </cell>
          <cell r="AT185">
            <v>0</v>
          </cell>
          <cell r="AU185">
            <v>0</v>
          </cell>
          <cell r="AV185">
            <v>0</v>
          </cell>
          <cell r="AW185">
            <v>0</v>
          </cell>
          <cell r="AX185">
            <v>0</v>
          </cell>
          <cell r="AY185">
            <v>0</v>
          </cell>
          <cell r="AZ185">
            <v>0</v>
          </cell>
          <cell r="BA185">
            <v>0</v>
          </cell>
          <cell r="BB185" t="str">
            <v>9106</v>
          </cell>
          <cell r="BC185" t="str">
            <v>AC</v>
          </cell>
        </row>
        <row r="186">
          <cell r="B186" t="str">
            <v>AX-RS-CBL3</v>
          </cell>
          <cell r="C186" t="str">
            <v>M6910-8</v>
          </cell>
          <cell r="D186" t="str">
            <v>RS232Cｹｰﾌﾞﾙ</v>
          </cell>
          <cell r="E186" t="str">
            <v>FT//ex(M3516､M3517)､FT1200､FT2200､FT2400､LS660､LS550､
XEN-PC(M3416-Bﾓﾃﾞﾙ､M3436-Bﾓﾃﾞﾙ､M3456､M3466､M3476)､
AL､EL､SX､FX､GX､SV､NS用｡Dｻﾌﾞ9P-25P｡</v>
          </cell>
          <cell r="F186">
            <v>10000</v>
          </cell>
          <cell r="G186">
            <v>6500</v>
          </cell>
          <cell r="H186" t="str">
            <v>N/A</v>
          </cell>
          <cell r="I186" t="str">
            <v>N/A</v>
          </cell>
          <cell r="J186" t="str">
            <v>N/A</v>
          </cell>
          <cell r="K186" t="str">
            <v>N/A</v>
          </cell>
          <cell r="L186" t="str">
            <v>N/A</v>
          </cell>
          <cell r="M186" t="str">
            <v>N/A</v>
          </cell>
          <cell r="N186" t="str">
            <v>出荷済</v>
          </cell>
          <cell r="O186" t="str">
            <v>MI</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10000</v>
          </cell>
          <cell r="AE186">
            <v>0</v>
          </cell>
          <cell r="AF186">
            <v>0</v>
          </cell>
          <cell r="AG186">
            <v>6500</v>
          </cell>
          <cell r="AH186">
            <v>0</v>
          </cell>
          <cell r="AI186" t="str">
            <v>N/A</v>
          </cell>
          <cell r="AJ186">
            <v>0</v>
          </cell>
          <cell r="AK186" t="str">
            <v>N/A</v>
          </cell>
          <cell r="AL186">
            <v>0</v>
          </cell>
          <cell r="AM186" t="str">
            <v>N/A</v>
          </cell>
          <cell r="AN186">
            <v>0</v>
          </cell>
          <cell r="AO186" t="str">
            <v>N/A</v>
          </cell>
          <cell r="AP186">
            <v>0</v>
          </cell>
          <cell r="AQ186" t="str">
            <v>N/A</v>
          </cell>
          <cell r="AR186">
            <v>0</v>
          </cell>
          <cell r="AS186" t="str">
            <v>N/A</v>
          </cell>
          <cell r="AT186">
            <v>0</v>
          </cell>
          <cell r="AU186">
            <v>0</v>
          </cell>
          <cell r="AV186">
            <v>0</v>
          </cell>
          <cell r="AW186">
            <v>0</v>
          </cell>
          <cell r="AX186">
            <v>0</v>
          </cell>
          <cell r="AY186">
            <v>0</v>
          </cell>
          <cell r="AZ186">
            <v>0</v>
          </cell>
          <cell r="BA186">
            <v>0</v>
          </cell>
          <cell r="BB186" t="str">
            <v>出荷済</v>
          </cell>
          <cell r="BC186" t="str">
            <v>MI</v>
          </cell>
        </row>
        <row r="187">
          <cell r="B187" t="str">
            <v>AC-PLG-ADP</v>
          </cell>
          <cell r="C187" t="str">
            <v>A8390</v>
          </cell>
          <cell r="D187" t="str">
            <v>ﾌﾟﾗｸﾞｱﾀﾞﾌﾟﾀ</v>
          </cell>
          <cell r="E187" t="str">
            <v>FT486-66S/66E､FT//s､FT//e､FT//ex､XEN-PC(M3416-Aﾓﾃﾞﾙ､
M3426-Aﾓﾃﾞﾙ､M3436-Aﾓﾃﾞﾙ)､XEN-LSⅡ用｡Dｻﾌﾞ25Pを9Pに変換｡</v>
          </cell>
          <cell r="F187">
            <v>5000</v>
          </cell>
          <cell r="G187">
            <v>3500</v>
          </cell>
          <cell r="H187" t="str">
            <v>N/A</v>
          </cell>
          <cell r="I187" t="str">
            <v>N/A</v>
          </cell>
          <cell r="J187" t="str">
            <v>N/A</v>
          </cell>
          <cell r="K187" t="str">
            <v>N/A</v>
          </cell>
          <cell r="L187" t="str">
            <v>N/A</v>
          </cell>
          <cell r="M187" t="str">
            <v>N/A</v>
          </cell>
          <cell r="N187" t="str">
            <v>出荷済</v>
          </cell>
          <cell r="O187" t="str">
            <v>AC</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5000</v>
          </cell>
          <cell r="AE187">
            <v>0</v>
          </cell>
          <cell r="AF187">
            <v>0</v>
          </cell>
          <cell r="AG187">
            <v>3500</v>
          </cell>
          <cell r="AH187">
            <v>0</v>
          </cell>
          <cell r="AI187" t="str">
            <v>N/A</v>
          </cell>
          <cell r="AJ187">
            <v>0</v>
          </cell>
          <cell r="AK187" t="str">
            <v>N/A</v>
          </cell>
          <cell r="AL187">
            <v>0</v>
          </cell>
          <cell r="AM187" t="str">
            <v>N/A</v>
          </cell>
          <cell r="AN187">
            <v>0</v>
          </cell>
          <cell r="AO187" t="str">
            <v>N/A</v>
          </cell>
          <cell r="AP187">
            <v>0</v>
          </cell>
          <cell r="AQ187" t="str">
            <v>N/A</v>
          </cell>
          <cell r="AR187">
            <v>0</v>
          </cell>
          <cell r="AS187" t="str">
            <v>N/A</v>
          </cell>
          <cell r="AT187">
            <v>0</v>
          </cell>
          <cell r="AU187">
            <v>0</v>
          </cell>
          <cell r="AV187">
            <v>0</v>
          </cell>
          <cell r="AW187">
            <v>0</v>
          </cell>
          <cell r="AX187">
            <v>0</v>
          </cell>
          <cell r="AY187">
            <v>0</v>
          </cell>
          <cell r="AZ187">
            <v>0</v>
          </cell>
          <cell r="BA187">
            <v>0</v>
          </cell>
          <cell r="BB187" t="str">
            <v>出荷済</v>
          </cell>
          <cell r="BC187" t="str">
            <v>AC</v>
          </cell>
        </row>
        <row r="188">
          <cell r="B188" t="str">
            <v>AC-X-CBL</v>
          </cell>
          <cell r="C188" t="str">
            <v>M6911-5</v>
          </cell>
          <cell r="D188" t="str">
            <v>Xｲﾝﾀﾌｪｰｽｹｰﾌﾞﾙ</v>
          </cell>
          <cell r="E188" t="str">
            <v>通信制御装置(B8862-1)用｡</v>
          </cell>
          <cell r="F188">
            <v>20000</v>
          </cell>
          <cell r="G188">
            <v>13000</v>
          </cell>
          <cell r="H188" t="str">
            <v>N/A</v>
          </cell>
          <cell r="I188" t="str">
            <v>N/A</v>
          </cell>
          <cell r="J188" t="str">
            <v>N/A</v>
          </cell>
          <cell r="K188" t="str">
            <v>N/A</v>
          </cell>
          <cell r="L188" t="str">
            <v>N/A</v>
          </cell>
          <cell r="M188" t="str">
            <v>N/A</v>
          </cell>
          <cell r="N188">
            <v>9601</v>
          </cell>
          <cell r="O188" t="str">
            <v>AC</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20000</v>
          </cell>
          <cell r="AE188">
            <v>0</v>
          </cell>
          <cell r="AF188">
            <v>0</v>
          </cell>
          <cell r="AG188">
            <v>13000</v>
          </cell>
          <cell r="AH188">
            <v>0</v>
          </cell>
          <cell r="AI188" t="str">
            <v>N/A</v>
          </cell>
          <cell r="AJ188">
            <v>0</v>
          </cell>
          <cell r="AK188" t="str">
            <v>N/A</v>
          </cell>
          <cell r="AL188">
            <v>0</v>
          </cell>
          <cell r="AM188" t="str">
            <v>N/A</v>
          </cell>
          <cell r="AN188">
            <v>0</v>
          </cell>
          <cell r="AO188" t="str">
            <v>N/A</v>
          </cell>
          <cell r="AP188">
            <v>0</v>
          </cell>
          <cell r="AQ188" t="str">
            <v>N/A</v>
          </cell>
          <cell r="AR188">
            <v>0</v>
          </cell>
          <cell r="AS188" t="str">
            <v>N/A</v>
          </cell>
          <cell r="AT188">
            <v>0</v>
          </cell>
          <cell r="AU188">
            <v>0</v>
          </cell>
          <cell r="AV188">
            <v>0</v>
          </cell>
          <cell r="AW188">
            <v>0</v>
          </cell>
          <cell r="AX188">
            <v>0</v>
          </cell>
          <cell r="AY188">
            <v>0</v>
          </cell>
          <cell r="AZ188">
            <v>0</v>
          </cell>
          <cell r="BA188">
            <v>0</v>
          </cell>
          <cell r="BB188">
            <v>9601</v>
          </cell>
          <cell r="BC188" t="str">
            <v>AC</v>
          </cell>
        </row>
        <row r="189">
          <cell r="B189" t="str">
            <v>プリンタ</v>
          </cell>
        </row>
        <row r="190">
          <cell r="B190" t="str">
            <v>AX-80JSP</v>
          </cell>
          <cell r="C190" t="str">
            <v>M6261-1</v>
          </cell>
          <cell r="D190" t="str">
            <v>日本語ﾌﾟﾘﾝﾀ</v>
          </cell>
          <cell r="E190" t="str">
            <v>FT486-66S/66E､FT//s､FT//e､LS660､LS550､XEN-PC､XEN-LSⅡ用｡
24ﾋﾟﾝ･ﾄﾞｯﾄﾏﾄﾘｸｽ漢字ﾌﾟﾘﾝﾀ｡A5縦～B5縦｡漢字45字/秒｡80桁/行｡
但し､XEN-PC(M3416-Bﾓﾃﾞﾙ､M3436-Bﾓﾃﾞﾙ)の場合はﾊﾟﾗﾚﾙ入出力
ｲﾝﾀﾌｪｰｽ(B8431-1)が必要｡</v>
          </cell>
          <cell r="F190">
            <v>160000</v>
          </cell>
          <cell r="G190">
            <v>96000</v>
          </cell>
          <cell r="H190">
            <v>9600</v>
          </cell>
          <cell r="I190">
            <v>8200</v>
          </cell>
          <cell r="J190" t="str">
            <v>N/A</v>
          </cell>
          <cell r="K190" t="str">
            <v>N/A</v>
          </cell>
          <cell r="L190" t="str">
            <v>N/A</v>
          </cell>
          <cell r="M190" t="str">
            <v>N/A</v>
          </cell>
          <cell r="N190" t="str">
            <v>出荷済</v>
          </cell>
          <cell r="O190" t="str">
            <v>MI</v>
          </cell>
          <cell r="P190" t="str">
            <v>販売終了</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160000</v>
          </cell>
          <cell r="AE190">
            <v>0</v>
          </cell>
          <cell r="AF190">
            <v>0</v>
          </cell>
          <cell r="AG190">
            <v>96000</v>
          </cell>
          <cell r="AH190">
            <v>0</v>
          </cell>
          <cell r="AI190">
            <v>9600</v>
          </cell>
          <cell r="AJ190">
            <v>0</v>
          </cell>
          <cell r="AK190">
            <v>8200</v>
          </cell>
          <cell r="AL190">
            <v>0</v>
          </cell>
          <cell r="AM190" t="str">
            <v>N/A</v>
          </cell>
          <cell r="AN190">
            <v>0</v>
          </cell>
          <cell r="AO190" t="str">
            <v>N/A</v>
          </cell>
          <cell r="AP190">
            <v>0</v>
          </cell>
          <cell r="AQ190" t="str">
            <v>N/A</v>
          </cell>
          <cell r="AR190">
            <v>0</v>
          </cell>
          <cell r="AS190" t="str">
            <v>N/A</v>
          </cell>
          <cell r="AT190">
            <v>0</v>
          </cell>
          <cell r="AU190">
            <v>0</v>
          </cell>
          <cell r="AV190">
            <v>0</v>
          </cell>
          <cell r="AW190">
            <v>0</v>
          </cell>
          <cell r="AX190">
            <v>0</v>
          </cell>
          <cell r="AY190">
            <v>0</v>
          </cell>
          <cell r="AZ190">
            <v>0</v>
          </cell>
          <cell r="BA190">
            <v>0</v>
          </cell>
          <cell r="BB190" t="str">
            <v>出荷済</v>
          </cell>
          <cell r="BC190" t="str">
            <v>MI</v>
          </cell>
          <cell r="BD190" t="str">
            <v>販売終了</v>
          </cell>
        </row>
        <row r="191">
          <cell r="B191" t="str">
            <v>AX-JSP-45</v>
          </cell>
          <cell r="C191" t="str">
            <v>M6265-1</v>
          </cell>
          <cell r="D191" t="str">
            <v>日本語ﾌﾟﾘﾝﾀ</v>
          </cell>
          <cell r="E191" t="str">
            <v>FT486-66S/66E､FT//s､FT//e､LS660､LS550､XEN-PC､XEN-LSⅡ用｡
24ﾋﾟﾝ･ﾄﾞｯﾄﾏﾄﾘｸｽ漢字ﾌﾟﾘﾝﾀ｡A5縦～B4横｡漢字45字/秒｡136桁/行｡
但し､XEN-PC(M3416-Bﾓﾃﾞﾙ､M3436-Bﾓﾃﾞﾙ)の場合はﾊﾟﾗﾚﾙ入出力
ｲﾝﾀﾌｪｰｽ(B8431-1)が必要｡</v>
          </cell>
          <cell r="F191">
            <v>180000</v>
          </cell>
          <cell r="G191">
            <v>108000</v>
          </cell>
          <cell r="H191">
            <v>10800</v>
          </cell>
          <cell r="I191">
            <v>9200</v>
          </cell>
          <cell r="J191" t="str">
            <v>N/A</v>
          </cell>
          <cell r="K191" t="str">
            <v>N/A</v>
          </cell>
          <cell r="L191" t="str">
            <v>N/A</v>
          </cell>
          <cell r="M191" t="str">
            <v>N/A</v>
          </cell>
          <cell r="N191" t="str">
            <v>出荷済</v>
          </cell>
          <cell r="O191" t="str">
            <v>MI</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180000</v>
          </cell>
          <cell r="AE191">
            <v>0</v>
          </cell>
          <cell r="AF191">
            <v>0</v>
          </cell>
          <cell r="AG191">
            <v>108000</v>
          </cell>
          <cell r="AH191">
            <v>0</v>
          </cell>
          <cell r="AI191">
            <v>10800</v>
          </cell>
          <cell r="AJ191">
            <v>0</v>
          </cell>
          <cell r="AK191">
            <v>9200</v>
          </cell>
          <cell r="AL191">
            <v>0</v>
          </cell>
          <cell r="AM191" t="str">
            <v>N/A</v>
          </cell>
          <cell r="AN191">
            <v>0</v>
          </cell>
          <cell r="AO191" t="str">
            <v>N/A</v>
          </cell>
          <cell r="AP191">
            <v>0</v>
          </cell>
          <cell r="AQ191" t="str">
            <v>N/A</v>
          </cell>
          <cell r="AR191">
            <v>0</v>
          </cell>
          <cell r="AS191" t="str">
            <v>N/A</v>
          </cell>
          <cell r="AT191">
            <v>0</v>
          </cell>
          <cell r="AU191">
            <v>0</v>
          </cell>
          <cell r="AV191">
            <v>0</v>
          </cell>
          <cell r="AW191">
            <v>0</v>
          </cell>
          <cell r="AX191">
            <v>0</v>
          </cell>
          <cell r="AY191">
            <v>0</v>
          </cell>
          <cell r="AZ191">
            <v>0</v>
          </cell>
          <cell r="BA191">
            <v>0</v>
          </cell>
          <cell r="BB191" t="str">
            <v>出荷済</v>
          </cell>
          <cell r="BC191" t="str">
            <v>MI</v>
          </cell>
        </row>
        <row r="192">
          <cell r="B192" t="str">
            <v>AX-JSP-100</v>
          </cell>
          <cell r="C192" t="str">
            <v>M6267-1</v>
          </cell>
          <cell r="D192" t="str">
            <v>日本語ﾌﾟﾘﾝﾀ</v>
          </cell>
          <cell r="E192" t="str">
            <v>FT486-66S/66E､FT//s､FT//e､LS660､LS550､XEN-PC､XEN-LSⅡ用｡
24ﾋﾟﾝ･ﾄﾞｯﾄﾏﾄﾘｸｽ漢字ﾌﾟﾘﾝﾀ｡A5縦～B4横｡漢字100字/秒｡136桁/行｡
但し､XEN-PC(M3416-Bﾓﾃﾞﾙ､M3436-Bﾓﾃﾞﾙ)の場合はﾊﾟﾗﾚﾙ入出力
ｲﾝﾀﾌｪｰｽ(B8431-1)が必要｡</v>
          </cell>
          <cell r="F192">
            <v>670000</v>
          </cell>
          <cell r="G192">
            <v>402000</v>
          </cell>
          <cell r="H192">
            <v>40200</v>
          </cell>
          <cell r="I192">
            <v>34200</v>
          </cell>
          <cell r="J192" t="str">
            <v>N/A</v>
          </cell>
          <cell r="K192" t="str">
            <v>N/A</v>
          </cell>
          <cell r="L192" t="str">
            <v>N/A</v>
          </cell>
          <cell r="M192" t="str">
            <v>N/A</v>
          </cell>
          <cell r="N192" t="str">
            <v>出荷済</v>
          </cell>
          <cell r="O192" t="str">
            <v>MI</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670000</v>
          </cell>
          <cell r="AE192">
            <v>0</v>
          </cell>
          <cell r="AF192">
            <v>0</v>
          </cell>
          <cell r="AG192">
            <v>402000</v>
          </cell>
          <cell r="AH192">
            <v>0</v>
          </cell>
          <cell r="AI192">
            <v>40200</v>
          </cell>
          <cell r="AJ192">
            <v>0</v>
          </cell>
          <cell r="AK192">
            <v>34200</v>
          </cell>
          <cell r="AL192">
            <v>0</v>
          </cell>
          <cell r="AM192" t="str">
            <v>N/A</v>
          </cell>
          <cell r="AN192">
            <v>0</v>
          </cell>
          <cell r="AO192" t="str">
            <v>N/A</v>
          </cell>
          <cell r="AP192">
            <v>0</v>
          </cell>
          <cell r="AQ192" t="str">
            <v>N/A</v>
          </cell>
          <cell r="AR192">
            <v>0</v>
          </cell>
          <cell r="AS192" t="str">
            <v>N/A</v>
          </cell>
          <cell r="AT192">
            <v>0</v>
          </cell>
          <cell r="AU192">
            <v>0</v>
          </cell>
          <cell r="AV192">
            <v>0</v>
          </cell>
          <cell r="AW192">
            <v>0</v>
          </cell>
          <cell r="AX192">
            <v>0</v>
          </cell>
          <cell r="AY192">
            <v>0</v>
          </cell>
          <cell r="AZ192">
            <v>0</v>
          </cell>
          <cell r="BA192">
            <v>0</v>
          </cell>
          <cell r="BB192" t="str">
            <v>出荷済</v>
          </cell>
          <cell r="BC192" t="str">
            <v>MI</v>
          </cell>
        </row>
        <row r="193">
          <cell r="B193" t="str">
            <v>AX-OAP-120</v>
          </cell>
          <cell r="C193" t="str">
            <v>M6268-1</v>
          </cell>
          <cell r="D193" t="str">
            <v>OA日本語ﾌﾟﾘﾝﾀ</v>
          </cell>
          <cell r="E193" t="str">
            <v>FT486-66S/66E､FT//s､FT//e､LS550(M3551､M3553､M3554)､XEN-PC､
XEN-LSⅡ用｡24ﾋﾟﾝ･ﾄﾞｯﾄﾏﾄﾘｸｽ漢字ﾌﾟﾘﾝﾀ｡A5縦～B4横｡漢字120字/秒｡
136桁/行｡水平ｲﾝｻｰﾀ方式｡但し､XEN-PC(M3416-Bﾓﾃﾞﾙ､M3436-Bﾓﾃﾞﾙ)
の場合はﾊﾟﾗﾚﾙ入出力ｲﾝﾀﾌｪｰｽ(B8431-1)が必要｡</v>
          </cell>
          <cell r="F193">
            <v>1150000</v>
          </cell>
          <cell r="G193">
            <v>690000</v>
          </cell>
          <cell r="H193">
            <v>69000</v>
          </cell>
          <cell r="I193">
            <v>58700</v>
          </cell>
          <cell r="J193" t="str">
            <v>N/A</v>
          </cell>
          <cell r="K193" t="str">
            <v>N/A</v>
          </cell>
          <cell r="L193" t="str">
            <v>N/A</v>
          </cell>
          <cell r="M193" t="str">
            <v>N/A</v>
          </cell>
          <cell r="N193" t="str">
            <v>出荷済</v>
          </cell>
          <cell r="O193" t="str">
            <v>MI</v>
          </cell>
          <cell r="P193" t="str">
            <v>受注生産</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1150000</v>
          </cell>
          <cell r="AE193">
            <v>0</v>
          </cell>
          <cell r="AF193">
            <v>0</v>
          </cell>
          <cell r="AG193">
            <v>690000</v>
          </cell>
          <cell r="AH193">
            <v>0</v>
          </cell>
          <cell r="AI193">
            <v>69000</v>
          </cell>
          <cell r="AJ193">
            <v>0</v>
          </cell>
          <cell r="AK193">
            <v>58700</v>
          </cell>
          <cell r="AL193">
            <v>0</v>
          </cell>
          <cell r="AM193" t="str">
            <v>N/A</v>
          </cell>
          <cell r="AN193">
            <v>0</v>
          </cell>
          <cell r="AO193" t="str">
            <v>N/A</v>
          </cell>
          <cell r="AP193">
            <v>0</v>
          </cell>
          <cell r="AQ193" t="str">
            <v>N/A</v>
          </cell>
          <cell r="AR193">
            <v>0</v>
          </cell>
          <cell r="AS193" t="str">
            <v>N/A</v>
          </cell>
          <cell r="AT193">
            <v>0</v>
          </cell>
          <cell r="AU193">
            <v>0</v>
          </cell>
          <cell r="AV193">
            <v>0</v>
          </cell>
          <cell r="AW193">
            <v>0</v>
          </cell>
          <cell r="AX193">
            <v>0</v>
          </cell>
          <cell r="AY193">
            <v>0</v>
          </cell>
          <cell r="AZ193">
            <v>0</v>
          </cell>
          <cell r="BA193">
            <v>0</v>
          </cell>
          <cell r="BB193" t="str">
            <v>出荷済</v>
          </cell>
          <cell r="BC193" t="str">
            <v>MI</v>
          </cell>
          <cell r="BD193" t="str">
            <v>受注生産</v>
          </cell>
        </row>
        <row r="194">
          <cell r="B194" t="str">
            <v>AC-JLP-430</v>
          </cell>
          <cell r="C194" t="str">
            <v>M6611-1</v>
          </cell>
          <cell r="D194" t="str">
            <v>日本語ﾗｲﾝﾌﾟﾘﾝﾀ</v>
          </cell>
          <cell r="E194" t="str">
            <v>FT//s､FT//e､FT//ex（M3517､M3518､M3519､M3520､M3521)､LS660､
LS550､XEN-PC､XEN-LSⅡ用｡430行/分(高速ﾓｰﾄﾞ)｡</v>
          </cell>
          <cell r="F194">
            <v>2998000</v>
          </cell>
          <cell r="G194">
            <v>1949000</v>
          </cell>
          <cell r="H194">
            <v>179900</v>
          </cell>
          <cell r="I194">
            <v>152900</v>
          </cell>
          <cell r="J194">
            <v>63000</v>
          </cell>
          <cell r="K194">
            <v>119900</v>
          </cell>
          <cell r="L194">
            <v>101900</v>
          </cell>
          <cell r="M194">
            <v>63000</v>
          </cell>
          <cell r="N194">
            <v>9503</v>
          </cell>
          <cell r="O194" t="str">
            <v>MI</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2998000</v>
          </cell>
          <cell r="AE194">
            <v>0</v>
          </cell>
          <cell r="AF194">
            <v>0</v>
          </cell>
          <cell r="AG194">
            <v>1949000</v>
          </cell>
          <cell r="AH194">
            <v>0</v>
          </cell>
          <cell r="AI194">
            <v>179900</v>
          </cell>
          <cell r="AJ194">
            <v>0</v>
          </cell>
          <cell r="AK194">
            <v>152900</v>
          </cell>
          <cell r="AL194">
            <v>0</v>
          </cell>
          <cell r="AM194">
            <v>63000</v>
          </cell>
          <cell r="AN194">
            <v>0</v>
          </cell>
          <cell r="AO194">
            <v>119900</v>
          </cell>
          <cell r="AP194">
            <v>0</v>
          </cell>
          <cell r="AQ194">
            <v>101900</v>
          </cell>
          <cell r="AR194">
            <v>0</v>
          </cell>
          <cell r="AS194">
            <v>63000</v>
          </cell>
          <cell r="AT194">
            <v>0</v>
          </cell>
          <cell r="AU194">
            <v>0</v>
          </cell>
          <cell r="AV194">
            <v>0</v>
          </cell>
          <cell r="AW194">
            <v>0</v>
          </cell>
          <cell r="AX194">
            <v>0</v>
          </cell>
          <cell r="AY194">
            <v>0</v>
          </cell>
          <cell r="AZ194">
            <v>0</v>
          </cell>
          <cell r="BA194">
            <v>0</v>
          </cell>
          <cell r="BB194">
            <v>9503</v>
          </cell>
          <cell r="BC194" t="str">
            <v>MI</v>
          </cell>
        </row>
        <row r="195">
          <cell r="B195" t="str">
            <v>AX-JSP-CBL3</v>
          </cell>
          <cell r="C195" t="str">
            <v>M6914-9</v>
          </cell>
          <cell r="D195" t="str">
            <v>ﾌﾟﾘﾝﾀｹｰﾌﾞﾙ</v>
          </cell>
          <cell r="E195" t="str">
            <v>日本語ﾌﾟﾘﾝﾀ(M6261-1､M6265-1､M6267-1)､OA日本語ﾌﾟﾘﾝﾀ(M6268-1)､
ﾍﾟｰｼﾞﾌﾟﾘﾝﾀ(M6257-1)､日本語ﾗｲﾝﾌﾟﾘﾝﾀ(M6611-1)用｡3m｡</v>
          </cell>
          <cell r="F195">
            <v>10000</v>
          </cell>
          <cell r="G195">
            <v>6500</v>
          </cell>
          <cell r="H195" t="str">
            <v>N/A</v>
          </cell>
          <cell r="I195" t="str">
            <v>N/A</v>
          </cell>
          <cell r="J195" t="str">
            <v>N/A</v>
          </cell>
          <cell r="K195" t="str">
            <v>N/A</v>
          </cell>
          <cell r="L195" t="str">
            <v>N/A</v>
          </cell>
          <cell r="M195" t="str">
            <v>N/A</v>
          </cell>
          <cell r="N195" t="str">
            <v>出荷済</v>
          </cell>
          <cell r="O195" t="str">
            <v>MI</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10000</v>
          </cell>
          <cell r="AE195">
            <v>0</v>
          </cell>
          <cell r="AF195">
            <v>0</v>
          </cell>
          <cell r="AG195">
            <v>6500</v>
          </cell>
          <cell r="AH195">
            <v>0</v>
          </cell>
          <cell r="AI195" t="str">
            <v>N/A</v>
          </cell>
          <cell r="AJ195">
            <v>0</v>
          </cell>
          <cell r="AK195" t="str">
            <v>N/A</v>
          </cell>
          <cell r="AL195">
            <v>0</v>
          </cell>
          <cell r="AM195" t="str">
            <v>N/A</v>
          </cell>
          <cell r="AN195">
            <v>0</v>
          </cell>
          <cell r="AO195" t="str">
            <v>N/A</v>
          </cell>
          <cell r="AP195">
            <v>0</v>
          </cell>
          <cell r="AQ195" t="str">
            <v>N/A</v>
          </cell>
          <cell r="AR195">
            <v>0</v>
          </cell>
          <cell r="AS195" t="str">
            <v>N/A</v>
          </cell>
          <cell r="AT195">
            <v>0</v>
          </cell>
          <cell r="AU195">
            <v>0</v>
          </cell>
          <cell r="AV195">
            <v>0</v>
          </cell>
          <cell r="AW195">
            <v>0</v>
          </cell>
          <cell r="AX195">
            <v>0</v>
          </cell>
          <cell r="AY195">
            <v>0</v>
          </cell>
          <cell r="AZ195">
            <v>0</v>
          </cell>
          <cell r="BA195">
            <v>0</v>
          </cell>
          <cell r="BB195" t="str">
            <v>出荷済</v>
          </cell>
          <cell r="BC195" t="str">
            <v>MI</v>
          </cell>
        </row>
        <row r="196">
          <cell r="B196" t="str">
            <v>AX-80CSF</v>
          </cell>
          <cell r="C196" t="str">
            <v>M6271</v>
          </cell>
          <cell r="D196" t="str">
            <v>ｶｯﾄｼｰﾄﾌｨｰﾀﾞ</v>
          </cell>
          <cell r="E196" t="str">
            <v>日本語ﾌﾟﾘﾝﾀ(M6261-1)用｡</v>
          </cell>
          <cell r="F196">
            <v>80000</v>
          </cell>
          <cell r="G196">
            <v>52000</v>
          </cell>
          <cell r="H196">
            <v>4800</v>
          </cell>
          <cell r="I196">
            <v>4100</v>
          </cell>
          <cell r="J196" t="str">
            <v>N/A</v>
          </cell>
          <cell r="K196" t="str">
            <v>N/A</v>
          </cell>
          <cell r="L196" t="str">
            <v>N/A</v>
          </cell>
          <cell r="M196" t="str">
            <v>N/A</v>
          </cell>
          <cell r="N196" t="str">
            <v>出荷済</v>
          </cell>
          <cell r="O196" t="str">
            <v>MI</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80000</v>
          </cell>
          <cell r="AE196">
            <v>0</v>
          </cell>
          <cell r="AF196">
            <v>0</v>
          </cell>
          <cell r="AG196">
            <v>52000</v>
          </cell>
          <cell r="AH196">
            <v>0</v>
          </cell>
          <cell r="AI196">
            <v>4800</v>
          </cell>
          <cell r="AJ196">
            <v>0</v>
          </cell>
          <cell r="AK196">
            <v>4100</v>
          </cell>
          <cell r="AL196">
            <v>0</v>
          </cell>
          <cell r="AM196" t="str">
            <v>N/A</v>
          </cell>
          <cell r="AN196">
            <v>0</v>
          </cell>
          <cell r="AO196" t="str">
            <v>N/A</v>
          </cell>
          <cell r="AP196">
            <v>0</v>
          </cell>
          <cell r="AQ196" t="str">
            <v>N/A</v>
          </cell>
          <cell r="AR196">
            <v>0</v>
          </cell>
          <cell r="AS196" t="str">
            <v>N/A</v>
          </cell>
          <cell r="AT196">
            <v>0</v>
          </cell>
          <cell r="AU196">
            <v>0</v>
          </cell>
          <cell r="AV196">
            <v>0</v>
          </cell>
          <cell r="AW196">
            <v>0</v>
          </cell>
          <cell r="AX196">
            <v>0</v>
          </cell>
          <cell r="AY196">
            <v>0</v>
          </cell>
          <cell r="AZ196">
            <v>0</v>
          </cell>
          <cell r="BA196">
            <v>0</v>
          </cell>
          <cell r="BB196" t="str">
            <v>出荷済</v>
          </cell>
          <cell r="BC196" t="str">
            <v>MI</v>
          </cell>
        </row>
        <row r="197">
          <cell r="B197" t="str">
            <v>AX-CSF-45</v>
          </cell>
          <cell r="C197" t="str">
            <v>M6275</v>
          </cell>
          <cell r="D197" t="str">
            <v>ｶｯﾄｼｰﾄﾌｨｰﾀﾞ</v>
          </cell>
          <cell r="E197" t="str">
            <v>日本後ﾌﾟﾘﾝﾀ(M6265-1)用｡</v>
          </cell>
          <cell r="F197">
            <v>80000</v>
          </cell>
          <cell r="G197">
            <v>52000</v>
          </cell>
          <cell r="H197">
            <v>4800</v>
          </cell>
          <cell r="I197">
            <v>4100</v>
          </cell>
          <cell r="J197" t="str">
            <v>N/A</v>
          </cell>
          <cell r="K197" t="str">
            <v>N/A</v>
          </cell>
          <cell r="L197" t="str">
            <v>N/A</v>
          </cell>
          <cell r="M197" t="str">
            <v>N/A</v>
          </cell>
          <cell r="N197" t="str">
            <v>出荷済</v>
          </cell>
          <cell r="O197" t="str">
            <v>MI</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80000</v>
          </cell>
          <cell r="AE197">
            <v>0</v>
          </cell>
          <cell r="AF197">
            <v>0</v>
          </cell>
          <cell r="AG197">
            <v>52000</v>
          </cell>
          <cell r="AH197">
            <v>0</v>
          </cell>
          <cell r="AI197">
            <v>4800</v>
          </cell>
          <cell r="AJ197">
            <v>0</v>
          </cell>
          <cell r="AK197">
            <v>4100</v>
          </cell>
          <cell r="AL197">
            <v>0</v>
          </cell>
          <cell r="AM197" t="str">
            <v>N/A</v>
          </cell>
          <cell r="AN197">
            <v>0</v>
          </cell>
          <cell r="AO197" t="str">
            <v>N/A</v>
          </cell>
          <cell r="AP197">
            <v>0</v>
          </cell>
          <cell r="AQ197" t="str">
            <v>N/A</v>
          </cell>
          <cell r="AR197">
            <v>0</v>
          </cell>
          <cell r="AS197" t="str">
            <v>N/A</v>
          </cell>
          <cell r="AT197">
            <v>0</v>
          </cell>
          <cell r="AU197">
            <v>0</v>
          </cell>
          <cell r="AV197">
            <v>0</v>
          </cell>
          <cell r="AW197">
            <v>0</v>
          </cell>
          <cell r="AX197">
            <v>0</v>
          </cell>
          <cell r="AY197">
            <v>0</v>
          </cell>
          <cell r="AZ197">
            <v>0</v>
          </cell>
          <cell r="BA197">
            <v>0</v>
          </cell>
          <cell r="BB197" t="str">
            <v>出荷済</v>
          </cell>
          <cell r="BC197" t="str">
            <v>MI</v>
          </cell>
        </row>
        <row r="198">
          <cell r="B198" t="str">
            <v>AX-CSF-100</v>
          </cell>
          <cell r="C198" t="str">
            <v>M6277</v>
          </cell>
          <cell r="D198" t="str">
            <v>ｶｯﾄｼｰﾄﾌｨｰﾀﾞ</v>
          </cell>
          <cell r="E198" t="str">
            <v>日本語ﾌﾟﾘﾝﾀ(M6267-1)用｡</v>
          </cell>
          <cell r="F198">
            <v>88000</v>
          </cell>
          <cell r="G198">
            <v>57200</v>
          </cell>
          <cell r="H198">
            <v>5300</v>
          </cell>
          <cell r="I198">
            <v>4500</v>
          </cell>
          <cell r="J198" t="str">
            <v>N/A</v>
          </cell>
          <cell r="K198" t="str">
            <v>N/A</v>
          </cell>
          <cell r="L198" t="str">
            <v>N/A</v>
          </cell>
          <cell r="M198" t="str">
            <v>N/A</v>
          </cell>
          <cell r="N198" t="str">
            <v>出荷済</v>
          </cell>
          <cell r="O198" t="str">
            <v>MI</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88000</v>
          </cell>
          <cell r="AE198">
            <v>0</v>
          </cell>
          <cell r="AF198">
            <v>0</v>
          </cell>
          <cell r="AG198">
            <v>57200</v>
          </cell>
          <cell r="AH198">
            <v>0</v>
          </cell>
          <cell r="AI198">
            <v>5300</v>
          </cell>
          <cell r="AJ198">
            <v>0</v>
          </cell>
          <cell r="AK198">
            <v>4500</v>
          </cell>
          <cell r="AL198">
            <v>0</v>
          </cell>
          <cell r="AM198" t="str">
            <v>N/A</v>
          </cell>
          <cell r="AN198">
            <v>0</v>
          </cell>
          <cell r="AO198" t="str">
            <v>N/A</v>
          </cell>
          <cell r="AP198">
            <v>0</v>
          </cell>
          <cell r="AQ198" t="str">
            <v>N/A</v>
          </cell>
          <cell r="AR198">
            <v>0</v>
          </cell>
          <cell r="AS198" t="str">
            <v>N/A</v>
          </cell>
          <cell r="AT198">
            <v>0</v>
          </cell>
          <cell r="AU198">
            <v>0</v>
          </cell>
          <cell r="AV198">
            <v>0</v>
          </cell>
          <cell r="AW198">
            <v>0</v>
          </cell>
          <cell r="AX198">
            <v>0</v>
          </cell>
          <cell r="AY198">
            <v>0</v>
          </cell>
          <cell r="AZ198">
            <v>0</v>
          </cell>
          <cell r="BA198">
            <v>0</v>
          </cell>
          <cell r="BB198" t="str">
            <v>出荷済</v>
          </cell>
          <cell r="BC198" t="str">
            <v>MI</v>
          </cell>
        </row>
        <row r="199">
          <cell r="B199" t="str">
            <v>電源関連</v>
          </cell>
        </row>
        <row r="200">
          <cell r="B200" t="str">
            <v>ACS-RPS-29</v>
          </cell>
          <cell r="C200" t="str">
            <v>RPS-29</v>
          </cell>
          <cell r="D200" t="str">
            <v>増設電源装置</v>
          </cell>
          <cell r="E200" t="str">
            <v>FT2400用｡ﾊｰﾄﾞﾃﾞｨｽｸを6台以上､または電源を冗長構成にする場合
に必要｡</v>
          </cell>
          <cell r="F200">
            <v>50000</v>
          </cell>
          <cell r="G200">
            <v>32500</v>
          </cell>
          <cell r="H200">
            <v>3300</v>
          </cell>
          <cell r="I200">
            <v>2800</v>
          </cell>
          <cell r="J200">
            <v>1200</v>
          </cell>
          <cell r="K200">
            <v>2000</v>
          </cell>
          <cell r="L200">
            <v>1700</v>
          </cell>
          <cell r="M200">
            <v>1200</v>
          </cell>
          <cell r="N200">
            <v>9706</v>
          </cell>
          <cell r="O200" t="str">
            <v>AC</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50000</v>
          </cell>
          <cell r="AE200">
            <v>0</v>
          </cell>
          <cell r="AF200">
            <v>0</v>
          </cell>
          <cell r="AG200">
            <v>32500</v>
          </cell>
          <cell r="AH200">
            <v>0</v>
          </cell>
          <cell r="AI200">
            <v>3300</v>
          </cell>
          <cell r="AJ200">
            <v>0</v>
          </cell>
          <cell r="AK200">
            <v>2800</v>
          </cell>
          <cell r="AL200">
            <v>0</v>
          </cell>
          <cell r="AM200">
            <v>1200</v>
          </cell>
          <cell r="AN200">
            <v>0</v>
          </cell>
          <cell r="AO200">
            <v>2000</v>
          </cell>
          <cell r="AP200">
            <v>0</v>
          </cell>
          <cell r="AQ200">
            <v>1700</v>
          </cell>
          <cell r="AR200">
            <v>0</v>
          </cell>
          <cell r="AS200">
            <v>1200</v>
          </cell>
          <cell r="AT200">
            <v>0</v>
          </cell>
          <cell r="AU200">
            <v>0</v>
          </cell>
          <cell r="AV200">
            <v>0</v>
          </cell>
          <cell r="AW200">
            <v>0</v>
          </cell>
          <cell r="AX200">
            <v>0</v>
          </cell>
          <cell r="AY200">
            <v>0</v>
          </cell>
          <cell r="AZ200">
            <v>0</v>
          </cell>
          <cell r="BA200">
            <v>0</v>
          </cell>
          <cell r="BB200">
            <v>9706</v>
          </cell>
          <cell r="BC200" t="str">
            <v>AC</v>
          </cell>
        </row>
        <row r="201">
          <cell r="B201" t="str">
            <v>ACS-RFAN-29</v>
          </cell>
          <cell r="C201" t="str">
            <v>RFAN-29</v>
          </cell>
          <cell r="D201" t="str">
            <v>増設ﾌｧﾝｷｯﾄ</v>
          </cell>
          <cell r="E201" t="str">
            <v>FT2400用｡電源を増設する場合に使用するﾌｧﾝ(×2個)と
その取り付けｷｯﾄ｡</v>
          </cell>
          <cell r="F201">
            <v>20000</v>
          </cell>
          <cell r="G201">
            <v>13000</v>
          </cell>
          <cell r="H201">
            <v>1300</v>
          </cell>
          <cell r="I201">
            <v>1100</v>
          </cell>
          <cell r="J201">
            <v>500</v>
          </cell>
          <cell r="K201">
            <v>800</v>
          </cell>
          <cell r="L201">
            <v>700</v>
          </cell>
          <cell r="M201">
            <v>500</v>
          </cell>
          <cell r="N201">
            <v>9706</v>
          </cell>
          <cell r="O201" t="str">
            <v>AC</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20000</v>
          </cell>
          <cell r="AE201">
            <v>0</v>
          </cell>
          <cell r="AF201">
            <v>0</v>
          </cell>
          <cell r="AG201">
            <v>13000</v>
          </cell>
          <cell r="AH201">
            <v>0</v>
          </cell>
          <cell r="AI201">
            <v>1300</v>
          </cell>
          <cell r="AJ201">
            <v>0</v>
          </cell>
          <cell r="AK201">
            <v>1100</v>
          </cell>
          <cell r="AL201">
            <v>0</v>
          </cell>
          <cell r="AM201">
            <v>500</v>
          </cell>
          <cell r="AN201">
            <v>0</v>
          </cell>
          <cell r="AO201">
            <v>800</v>
          </cell>
          <cell r="AP201">
            <v>0</v>
          </cell>
          <cell r="AQ201">
            <v>700</v>
          </cell>
          <cell r="AR201">
            <v>0</v>
          </cell>
          <cell r="AS201">
            <v>500</v>
          </cell>
          <cell r="AT201">
            <v>0</v>
          </cell>
          <cell r="AU201">
            <v>0</v>
          </cell>
          <cell r="AV201">
            <v>0</v>
          </cell>
          <cell r="AW201">
            <v>0</v>
          </cell>
          <cell r="AX201">
            <v>0</v>
          </cell>
          <cell r="AY201">
            <v>0</v>
          </cell>
          <cell r="AZ201">
            <v>0</v>
          </cell>
          <cell r="BA201">
            <v>0</v>
          </cell>
          <cell r="BB201">
            <v>9706</v>
          </cell>
          <cell r="BC201" t="str">
            <v>AC</v>
          </cell>
        </row>
        <row r="202">
          <cell r="B202" t="str">
            <v>ACS-PSK-29</v>
          </cell>
          <cell r="C202" t="str">
            <v>PSK-29</v>
          </cell>
          <cell r="D202" t="str">
            <v>電源増設ｷｯﾄ</v>
          </cell>
          <cell r="E202" t="str">
            <v>FT2400用｡2個目の電源を増設する場合に必要｡
(3個目の電源を増設する場合は不要。)増設ﾌｧﾝｷｯﾄ(RFAN-29)付き｡
工場ｵﾌﾟｼｮﾝのため､apricot PCｻｰﾊﾞ H/Wｺﾝﾌｨｸﾞﾚｰｼｮﾝｻｰﾋﾞｽが必要｡</v>
          </cell>
          <cell r="F202">
            <v>100000</v>
          </cell>
          <cell r="G202">
            <v>65000</v>
          </cell>
          <cell r="H202">
            <v>6500</v>
          </cell>
          <cell r="I202">
            <v>5500</v>
          </cell>
          <cell r="J202">
            <v>2300</v>
          </cell>
          <cell r="K202">
            <v>4000</v>
          </cell>
          <cell r="L202">
            <v>3400</v>
          </cell>
          <cell r="M202">
            <v>2300</v>
          </cell>
          <cell r="N202">
            <v>9706</v>
          </cell>
          <cell r="O202" t="str">
            <v>AC</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100000</v>
          </cell>
          <cell r="AE202">
            <v>0</v>
          </cell>
          <cell r="AF202">
            <v>0</v>
          </cell>
          <cell r="AG202">
            <v>65000</v>
          </cell>
          <cell r="AH202">
            <v>0</v>
          </cell>
          <cell r="AI202">
            <v>6500</v>
          </cell>
          <cell r="AJ202">
            <v>0</v>
          </cell>
          <cell r="AK202">
            <v>5500</v>
          </cell>
          <cell r="AL202">
            <v>0</v>
          </cell>
          <cell r="AM202">
            <v>2300</v>
          </cell>
          <cell r="AN202">
            <v>0</v>
          </cell>
          <cell r="AO202">
            <v>4000</v>
          </cell>
          <cell r="AP202">
            <v>0</v>
          </cell>
          <cell r="AQ202">
            <v>3400</v>
          </cell>
          <cell r="AR202">
            <v>0</v>
          </cell>
          <cell r="AS202">
            <v>2300</v>
          </cell>
          <cell r="AT202">
            <v>0</v>
          </cell>
          <cell r="AU202">
            <v>0</v>
          </cell>
          <cell r="AV202">
            <v>0</v>
          </cell>
          <cell r="AW202">
            <v>0</v>
          </cell>
          <cell r="AX202">
            <v>0</v>
          </cell>
          <cell r="AY202">
            <v>0</v>
          </cell>
          <cell r="AZ202">
            <v>0</v>
          </cell>
          <cell r="BA202">
            <v>0</v>
          </cell>
          <cell r="BB202">
            <v>9706</v>
          </cell>
          <cell r="BC202" t="str">
            <v>AC</v>
          </cell>
        </row>
        <row r="203">
          <cell r="B203" t="str">
            <v>ACS-SU10-NT</v>
          </cell>
          <cell r="C203" t="str">
            <v>SU1000J</v>
          </cell>
          <cell r="D203" t="str">
            <v>無停電電源装置</v>
          </cell>
          <cell r="E203" t="str">
            <v>FT2200､FT2400用｡WindowsNT対応｡</v>
          </cell>
          <cell r="F203">
            <v>158000</v>
          </cell>
          <cell r="G203">
            <v>103000</v>
          </cell>
          <cell r="H203">
            <v>10300</v>
          </cell>
          <cell r="I203">
            <v>8800</v>
          </cell>
          <cell r="J203">
            <v>3600</v>
          </cell>
          <cell r="K203">
            <v>6300</v>
          </cell>
          <cell r="L203">
            <v>5400</v>
          </cell>
          <cell r="M203">
            <v>3600</v>
          </cell>
          <cell r="N203">
            <v>9702</v>
          </cell>
          <cell r="O203" t="str">
            <v>AC</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158000</v>
          </cell>
          <cell r="AE203">
            <v>0</v>
          </cell>
          <cell r="AF203">
            <v>0</v>
          </cell>
          <cell r="AG203">
            <v>103000</v>
          </cell>
          <cell r="AH203">
            <v>0</v>
          </cell>
          <cell r="AI203">
            <v>10300</v>
          </cell>
          <cell r="AJ203">
            <v>0</v>
          </cell>
          <cell r="AK203">
            <v>8800</v>
          </cell>
          <cell r="AL203">
            <v>0</v>
          </cell>
          <cell r="AM203">
            <v>3600</v>
          </cell>
          <cell r="AN203">
            <v>0</v>
          </cell>
          <cell r="AO203">
            <v>6300</v>
          </cell>
          <cell r="AP203">
            <v>0</v>
          </cell>
          <cell r="AQ203">
            <v>5400</v>
          </cell>
          <cell r="AR203">
            <v>0</v>
          </cell>
          <cell r="AS203">
            <v>3600</v>
          </cell>
          <cell r="AT203">
            <v>0</v>
          </cell>
          <cell r="AU203">
            <v>0</v>
          </cell>
          <cell r="AV203">
            <v>0</v>
          </cell>
          <cell r="AW203">
            <v>0</v>
          </cell>
          <cell r="AX203">
            <v>0</v>
          </cell>
          <cell r="AY203">
            <v>0</v>
          </cell>
          <cell r="AZ203">
            <v>0</v>
          </cell>
          <cell r="BA203">
            <v>0</v>
          </cell>
          <cell r="BB203">
            <v>9702</v>
          </cell>
          <cell r="BC203" t="str">
            <v>AC</v>
          </cell>
        </row>
        <row r="204">
          <cell r="B204" t="str">
            <v>ACS-SU10-NW</v>
          </cell>
          <cell r="C204" t="str">
            <v>SU1000J</v>
          </cell>
          <cell r="D204" t="str">
            <v>無停電電源装置</v>
          </cell>
          <cell r="E204" t="str">
            <v>FT2200､FT2400用｡NetWare/IntranetWare対応｡</v>
          </cell>
          <cell r="F204">
            <v>158000</v>
          </cell>
          <cell r="G204">
            <v>103000</v>
          </cell>
          <cell r="H204">
            <v>10300</v>
          </cell>
          <cell r="I204">
            <v>8800</v>
          </cell>
          <cell r="J204">
            <v>3600</v>
          </cell>
          <cell r="K204">
            <v>6300</v>
          </cell>
          <cell r="L204">
            <v>5400</v>
          </cell>
          <cell r="M204">
            <v>3600</v>
          </cell>
          <cell r="N204">
            <v>9702</v>
          </cell>
          <cell r="O204" t="str">
            <v>AC</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158000</v>
          </cell>
          <cell r="AE204">
            <v>0</v>
          </cell>
          <cell r="AF204">
            <v>0</v>
          </cell>
          <cell r="AG204">
            <v>103000</v>
          </cell>
          <cell r="AH204">
            <v>0</v>
          </cell>
          <cell r="AI204">
            <v>10300</v>
          </cell>
          <cell r="AJ204">
            <v>0</v>
          </cell>
          <cell r="AK204">
            <v>8800</v>
          </cell>
          <cell r="AL204">
            <v>0</v>
          </cell>
          <cell r="AM204">
            <v>3600</v>
          </cell>
          <cell r="AN204">
            <v>0</v>
          </cell>
          <cell r="AO204">
            <v>6300</v>
          </cell>
          <cell r="AP204">
            <v>0</v>
          </cell>
          <cell r="AQ204">
            <v>5400</v>
          </cell>
          <cell r="AR204">
            <v>0</v>
          </cell>
          <cell r="AS204">
            <v>3600</v>
          </cell>
          <cell r="AT204">
            <v>0</v>
          </cell>
          <cell r="AU204">
            <v>0</v>
          </cell>
          <cell r="AV204">
            <v>0</v>
          </cell>
          <cell r="AW204">
            <v>0</v>
          </cell>
          <cell r="AX204">
            <v>0</v>
          </cell>
          <cell r="AY204">
            <v>0</v>
          </cell>
          <cell r="AZ204">
            <v>0</v>
          </cell>
          <cell r="BA204">
            <v>0</v>
          </cell>
          <cell r="BB204">
            <v>9702</v>
          </cell>
          <cell r="BC204" t="str">
            <v>AC</v>
          </cell>
        </row>
        <row r="205">
          <cell r="B205" t="str">
            <v>ACS-SU7-NT</v>
          </cell>
          <cell r="C205" t="str">
            <v>SU700J</v>
          </cell>
          <cell r="D205" t="str">
            <v>無停電電源装置</v>
          </cell>
          <cell r="E205" t="str">
            <v>FT1200用｡WindowsNT対応｡</v>
          </cell>
          <cell r="F205">
            <v>120000</v>
          </cell>
          <cell r="G205">
            <v>78000</v>
          </cell>
          <cell r="H205">
            <v>7800</v>
          </cell>
          <cell r="I205">
            <v>6600</v>
          </cell>
          <cell r="J205">
            <v>2700</v>
          </cell>
          <cell r="K205">
            <v>4800</v>
          </cell>
          <cell r="L205">
            <v>4100</v>
          </cell>
          <cell r="M205">
            <v>2700</v>
          </cell>
          <cell r="N205">
            <v>9701</v>
          </cell>
          <cell r="O205" t="str">
            <v>AC</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120000</v>
          </cell>
          <cell r="AE205">
            <v>0</v>
          </cell>
          <cell r="AF205">
            <v>0</v>
          </cell>
          <cell r="AG205">
            <v>78000</v>
          </cell>
          <cell r="AH205">
            <v>0</v>
          </cell>
          <cell r="AI205">
            <v>7800</v>
          </cell>
          <cell r="AJ205">
            <v>0</v>
          </cell>
          <cell r="AK205">
            <v>6600</v>
          </cell>
          <cell r="AL205">
            <v>0</v>
          </cell>
          <cell r="AM205">
            <v>2700</v>
          </cell>
          <cell r="AN205">
            <v>0</v>
          </cell>
          <cell r="AO205">
            <v>4800</v>
          </cell>
          <cell r="AP205">
            <v>0</v>
          </cell>
          <cell r="AQ205">
            <v>4100</v>
          </cell>
          <cell r="AR205">
            <v>0</v>
          </cell>
          <cell r="AS205">
            <v>2700</v>
          </cell>
          <cell r="AT205">
            <v>0</v>
          </cell>
          <cell r="AU205">
            <v>0</v>
          </cell>
          <cell r="AV205">
            <v>0</v>
          </cell>
          <cell r="AW205">
            <v>0</v>
          </cell>
          <cell r="AX205">
            <v>0</v>
          </cell>
          <cell r="AY205">
            <v>0</v>
          </cell>
          <cell r="AZ205">
            <v>0</v>
          </cell>
          <cell r="BA205">
            <v>0</v>
          </cell>
          <cell r="BB205">
            <v>9701</v>
          </cell>
          <cell r="BC205" t="str">
            <v>AC</v>
          </cell>
        </row>
        <row r="206">
          <cell r="B206" t="str">
            <v>ACS-SU7-NW</v>
          </cell>
          <cell r="C206" t="str">
            <v>SU700J</v>
          </cell>
          <cell r="D206" t="str">
            <v>無停電電源装置</v>
          </cell>
          <cell r="E206" t="str">
            <v>FT1200用｡NetWare/IntranetWare対応｡</v>
          </cell>
          <cell r="F206">
            <v>120000</v>
          </cell>
          <cell r="G206">
            <v>78000</v>
          </cell>
          <cell r="H206">
            <v>7800</v>
          </cell>
          <cell r="I206">
            <v>6600</v>
          </cell>
          <cell r="J206">
            <v>2700</v>
          </cell>
          <cell r="K206">
            <v>4800</v>
          </cell>
          <cell r="L206">
            <v>4100</v>
          </cell>
          <cell r="M206">
            <v>2700</v>
          </cell>
          <cell r="N206">
            <v>9701</v>
          </cell>
          <cell r="O206" t="str">
            <v>AC</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120000</v>
          </cell>
          <cell r="AE206">
            <v>0</v>
          </cell>
          <cell r="AF206">
            <v>0</v>
          </cell>
          <cell r="AG206">
            <v>78000</v>
          </cell>
          <cell r="AH206">
            <v>0</v>
          </cell>
          <cell r="AI206">
            <v>7800</v>
          </cell>
          <cell r="AJ206">
            <v>0</v>
          </cell>
          <cell r="AK206">
            <v>6600</v>
          </cell>
          <cell r="AL206">
            <v>0</v>
          </cell>
          <cell r="AM206">
            <v>2700</v>
          </cell>
          <cell r="AN206">
            <v>0</v>
          </cell>
          <cell r="AO206">
            <v>4800</v>
          </cell>
          <cell r="AP206">
            <v>0</v>
          </cell>
          <cell r="AQ206">
            <v>4100</v>
          </cell>
          <cell r="AR206">
            <v>0</v>
          </cell>
          <cell r="AS206">
            <v>2700</v>
          </cell>
          <cell r="AT206">
            <v>0</v>
          </cell>
          <cell r="AU206">
            <v>0</v>
          </cell>
          <cell r="AV206">
            <v>0</v>
          </cell>
          <cell r="AW206">
            <v>0</v>
          </cell>
          <cell r="AX206">
            <v>0</v>
          </cell>
          <cell r="AY206">
            <v>0</v>
          </cell>
          <cell r="AZ206">
            <v>0</v>
          </cell>
          <cell r="BA206">
            <v>0</v>
          </cell>
          <cell r="BB206">
            <v>9701</v>
          </cell>
          <cell r="BC206" t="str">
            <v>AC</v>
          </cell>
        </row>
        <row r="207">
          <cell r="B207" t="str">
            <v>ACN-BAT</v>
          </cell>
          <cell r="C207" t="str">
            <v>BTY-10NC</v>
          </cell>
          <cell r="D207" t="str">
            <v>内蔵ﾊﾞｯﾃﾘ</v>
          </cell>
          <cell r="E207" t="str">
            <v>NS用｡Ni-Cdﾊﾞｯﾃﾘ｡</v>
          </cell>
          <cell r="F207">
            <v>15000</v>
          </cell>
          <cell r="G207">
            <v>7000</v>
          </cell>
          <cell r="H207" t="str">
            <v>N/A</v>
          </cell>
          <cell r="I207" t="str">
            <v>N/A</v>
          </cell>
          <cell r="J207" t="str">
            <v>N/A</v>
          </cell>
          <cell r="K207" t="str">
            <v>N/A</v>
          </cell>
          <cell r="L207" t="str">
            <v>N/A</v>
          </cell>
          <cell r="M207" t="str">
            <v>N/A</v>
          </cell>
          <cell r="N207" t="str">
            <v>9307</v>
          </cell>
          <cell r="O207" t="str">
            <v>AC</v>
          </cell>
          <cell r="P207" t="str">
            <v>在庫終了次第、
販売終了</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15000</v>
          </cell>
          <cell r="AE207">
            <v>0</v>
          </cell>
          <cell r="AF207">
            <v>0</v>
          </cell>
          <cell r="AG207">
            <v>7000</v>
          </cell>
          <cell r="AH207">
            <v>0</v>
          </cell>
          <cell r="AI207" t="str">
            <v>N/A</v>
          </cell>
          <cell r="AJ207">
            <v>0</v>
          </cell>
          <cell r="AK207" t="str">
            <v>N/A</v>
          </cell>
          <cell r="AL207">
            <v>0</v>
          </cell>
          <cell r="AM207" t="str">
            <v>N/A</v>
          </cell>
          <cell r="AN207">
            <v>0</v>
          </cell>
          <cell r="AO207" t="str">
            <v>N/A</v>
          </cell>
          <cell r="AP207">
            <v>0</v>
          </cell>
          <cell r="AQ207" t="str">
            <v>N/A</v>
          </cell>
          <cell r="AR207">
            <v>0</v>
          </cell>
          <cell r="AS207" t="str">
            <v>N/A</v>
          </cell>
          <cell r="AT207">
            <v>0</v>
          </cell>
          <cell r="AU207">
            <v>0</v>
          </cell>
          <cell r="AV207">
            <v>0</v>
          </cell>
          <cell r="AW207">
            <v>0</v>
          </cell>
          <cell r="AX207">
            <v>0</v>
          </cell>
          <cell r="AY207">
            <v>0</v>
          </cell>
          <cell r="AZ207">
            <v>0</v>
          </cell>
          <cell r="BA207">
            <v>0</v>
          </cell>
          <cell r="BB207" t="str">
            <v>9307</v>
          </cell>
          <cell r="BC207" t="str">
            <v>AC</v>
          </cell>
          <cell r="BD207" t="str">
            <v>在庫終了次第、
販売終了</v>
          </cell>
        </row>
        <row r="208">
          <cell r="B208" t="str">
            <v>ACN-BAT4</v>
          </cell>
          <cell r="C208" t="str">
            <v>M6058-1</v>
          </cell>
          <cell r="D208" t="str">
            <v>内蔵ﾊﾞｯﾃﾘ</v>
          </cell>
          <cell r="E208" t="str">
            <v>SV用｡Ni-Cdﾊﾞｯﾃﾘ｡</v>
          </cell>
          <cell r="F208">
            <v>15000</v>
          </cell>
          <cell r="G208">
            <v>7000</v>
          </cell>
          <cell r="H208" t="str">
            <v>N/A</v>
          </cell>
          <cell r="I208" t="str">
            <v>N/A</v>
          </cell>
          <cell r="J208" t="str">
            <v>N/A</v>
          </cell>
          <cell r="K208" t="str">
            <v>N/A</v>
          </cell>
          <cell r="L208" t="str">
            <v>N/A</v>
          </cell>
          <cell r="M208" t="str">
            <v>N/A</v>
          </cell>
          <cell r="N208">
            <v>9404</v>
          </cell>
          <cell r="O208" t="str">
            <v>AC</v>
          </cell>
          <cell r="P208" t="str">
            <v>在庫終了次第、
販売終了</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15000</v>
          </cell>
          <cell r="AE208">
            <v>0</v>
          </cell>
          <cell r="AF208">
            <v>0</v>
          </cell>
          <cell r="AG208">
            <v>7000</v>
          </cell>
          <cell r="AH208">
            <v>0</v>
          </cell>
          <cell r="AI208" t="str">
            <v>N/A</v>
          </cell>
          <cell r="AJ208">
            <v>0</v>
          </cell>
          <cell r="AK208" t="str">
            <v>N/A</v>
          </cell>
          <cell r="AL208">
            <v>0</v>
          </cell>
          <cell r="AM208" t="str">
            <v>N/A</v>
          </cell>
          <cell r="AN208">
            <v>0</v>
          </cell>
          <cell r="AO208" t="str">
            <v>N/A</v>
          </cell>
          <cell r="AP208">
            <v>0</v>
          </cell>
          <cell r="AQ208" t="str">
            <v>N/A</v>
          </cell>
          <cell r="AR208">
            <v>0</v>
          </cell>
          <cell r="AS208" t="str">
            <v>N/A</v>
          </cell>
          <cell r="AT208">
            <v>0</v>
          </cell>
          <cell r="AU208">
            <v>0</v>
          </cell>
          <cell r="AV208">
            <v>0</v>
          </cell>
          <cell r="AW208">
            <v>0</v>
          </cell>
          <cell r="AX208">
            <v>0</v>
          </cell>
          <cell r="AY208">
            <v>0</v>
          </cell>
          <cell r="AZ208">
            <v>0</v>
          </cell>
          <cell r="BA208">
            <v>0</v>
          </cell>
          <cell r="BB208">
            <v>9404</v>
          </cell>
          <cell r="BC208" t="str">
            <v>AC</v>
          </cell>
          <cell r="BD208" t="str">
            <v>在庫終了次第、
販売終了</v>
          </cell>
        </row>
        <row r="209">
          <cell r="B209" t="str">
            <v>ACN-BAT6</v>
          </cell>
          <cell r="C209" t="str">
            <v>BTP-B03</v>
          </cell>
          <cell r="D209" t="str">
            <v>内蔵ﾊﾞｯﾃﾘ</v>
          </cell>
          <cell r="E209" t="str">
            <v>SS用｡Ni-MHﾊﾞｯﾃﾘ｡</v>
          </cell>
          <cell r="F209">
            <v>20000</v>
          </cell>
          <cell r="G209">
            <v>6000</v>
          </cell>
          <cell r="H209" t="str">
            <v>N/A</v>
          </cell>
          <cell r="I209" t="str">
            <v>N/A</v>
          </cell>
          <cell r="J209" t="str">
            <v>N/A</v>
          </cell>
          <cell r="K209" t="str">
            <v>N/A</v>
          </cell>
          <cell r="L209" t="str">
            <v>N/A</v>
          </cell>
          <cell r="M209" t="str">
            <v>N/A</v>
          </cell>
          <cell r="N209">
            <v>9411</v>
          </cell>
          <cell r="O209" t="str">
            <v>AC</v>
          </cell>
          <cell r="P209" t="str">
            <v>在庫終了次第、
販売終了</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20000</v>
          </cell>
          <cell r="AE209">
            <v>0</v>
          </cell>
          <cell r="AF209">
            <v>0</v>
          </cell>
          <cell r="AG209">
            <v>6000</v>
          </cell>
          <cell r="AH209">
            <v>0</v>
          </cell>
          <cell r="AI209" t="str">
            <v>N/A</v>
          </cell>
          <cell r="AJ209">
            <v>0</v>
          </cell>
          <cell r="AK209" t="str">
            <v>N/A</v>
          </cell>
          <cell r="AL209">
            <v>0</v>
          </cell>
          <cell r="AM209" t="str">
            <v>N/A</v>
          </cell>
          <cell r="AN209">
            <v>0</v>
          </cell>
          <cell r="AO209" t="str">
            <v>N/A</v>
          </cell>
          <cell r="AP209">
            <v>0</v>
          </cell>
          <cell r="AQ209" t="str">
            <v>N/A</v>
          </cell>
          <cell r="AR209">
            <v>0</v>
          </cell>
          <cell r="AS209" t="str">
            <v>N/A</v>
          </cell>
          <cell r="AT209">
            <v>0</v>
          </cell>
          <cell r="AU209">
            <v>0</v>
          </cell>
          <cell r="AV209">
            <v>0</v>
          </cell>
          <cell r="AW209">
            <v>0</v>
          </cell>
          <cell r="AX209">
            <v>0</v>
          </cell>
          <cell r="AY209">
            <v>0</v>
          </cell>
          <cell r="AZ209">
            <v>0</v>
          </cell>
          <cell r="BA209">
            <v>0</v>
          </cell>
          <cell r="BB209">
            <v>9411</v>
          </cell>
          <cell r="BC209" t="str">
            <v>AC</v>
          </cell>
          <cell r="BD209" t="str">
            <v>在庫終了次第、
販売終了</v>
          </cell>
        </row>
        <row r="210">
          <cell r="B210" t="str">
            <v>ACN-BAT10</v>
          </cell>
          <cell r="C210" t="str">
            <v>BTP-F0B</v>
          </cell>
          <cell r="D210" t="str">
            <v>内蔵ﾊﾞｯﾃﾘ</v>
          </cell>
          <cell r="E210" t="str">
            <v>GX(M3464-B/Cﾓﾃﾞﾙ)用｡Ni-MHﾊﾞｯﾃﾘ｡</v>
          </cell>
          <cell r="F210">
            <v>24000</v>
          </cell>
          <cell r="G210">
            <v>15000</v>
          </cell>
          <cell r="H210" t="str">
            <v>N/A</v>
          </cell>
          <cell r="I210" t="str">
            <v>N/A</v>
          </cell>
          <cell r="J210" t="str">
            <v>N/A</v>
          </cell>
          <cell r="K210" t="str">
            <v>N/A</v>
          </cell>
          <cell r="L210" t="str">
            <v>N/A</v>
          </cell>
          <cell r="M210" t="str">
            <v>N/A</v>
          </cell>
          <cell r="N210">
            <v>9510</v>
          </cell>
          <cell r="O210" t="str">
            <v>AC</v>
          </cell>
          <cell r="P210" t="str">
            <v>在庫終了次第、
販売終了</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24000</v>
          </cell>
          <cell r="AE210">
            <v>0</v>
          </cell>
          <cell r="AF210">
            <v>0</v>
          </cell>
          <cell r="AG210">
            <v>15000</v>
          </cell>
          <cell r="AH210">
            <v>0</v>
          </cell>
          <cell r="AI210" t="str">
            <v>N/A</v>
          </cell>
          <cell r="AJ210">
            <v>0</v>
          </cell>
          <cell r="AK210" t="str">
            <v>N/A</v>
          </cell>
          <cell r="AL210">
            <v>0</v>
          </cell>
          <cell r="AM210" t="str">
            <v>N/A</v>
          </cell>
          <cell r="AN210">
            <v>0</v>
          </cell>
          <cell r="AO210" t="str">
            <v>N/A</v>
          </cell>
          <cell r="AP210">
            <v>0</v>
          </cell>
          <cell r="AQ210" t="str">
            <v>N/A</v>
          </cell>
          <cell r="AR210">
            <v>0</v>
          </cell>
          <cell r="AS210" t="str">
            <v>N/A</v>
          </cell>
          <cell r="AT210">
            <v>0</v>
          </cell>
          <cell r="AU210">
            <v>0</v>
          </cell>
          <cell r="AV210">
            <v>0</v>
          </cell>
          <cell r="AW210">
            <v>0</v>
          </cell>
          <cell r="AX210">
            <v>0</v>
          </cell>
          <cell r="AY210">
            <v>0</v>
          </cell>
          <cell r="AZ210">
            <v>0</v>
          </cell>
          <cell r="BA210">
            <v>0</v>
          </cell>
          <cell r="BB210">
            <v>9510</v>
          </cell>
          <cell r="BC210" t="str">
            <v>AC</v>
          </cell>
          <cell r="BD210" t="str">
            <v>在庫終了次第、
販売終了</v>
          </cell>
        </row>
        <row r="211">
          <cell r="B211" t="str">
            <v>ACN-BAT12</v>
          </cell>
          <cell r="C211" t="str">
            <v>BTP-L6B</v>
          </cell>
          <cell r="D211" t="str">
            <v>内蔵ﾊﾞｯﾃﾘ</v>
          </cell>
          <cell r="E211" t="str">
            <v>SX(M3423-Aﾓﾃﾞﾙ､M3423C)､FX(M3474､M3484-A/Bﾓﾃﾞﾙ)用｡
Ni-MHﾊﾞｯﾃﾘ｡</v>
          </cell>
          <cell r="F211">
            <v>15000</v>
          </cell>
          <cell r="G211">
            <v>10000</v>
          </cell>
          <cell r="H211" t="str">
            <v>N/A</v>
          </cell>
          <cell r="I211" t="str">
            <v>N/A</v>
          </cell>
          <cell r="J211" t="str">
            <v>N/A</v>
          </cell>
          <cell r="K211" t="str">
            <v>N/A</v>
          </cell>
          <cell r="L211" t="str">
            <v>N/A</v>
          </cell>
          <cell r="M211" t="str">
            <v>N/A</v>
          </cell>
          <cell r="N211">
            <v>9512</v>
          </cell>
          <cell r="O211" t="str">
            <v>AC</v>
          </cell>
          <cell r="P211" t="str">
            <v>在庫終了次第、
販売終了</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15000</v>
          </cell>
          <cell r="AE211">
            <v>0</v>
          </cell>
          <cell r="AF211">
            <v>0</v>
          </cell>
          <cell r="AG211">
            <v>10000</v>
          </cell>
          <cell r="AH211">
            <v>0</v>
          </cell>
          <cell r="AI211" t="str">
            <v>N/A</v>
          </cell>
          <cell r="AJ211">
            <v>0</v>
          </cell>
          <cell r="AK211" t="str">
            <v>N/A</v>
          </cell>
          <cell r="AL211">
            <v>0</v>
          </cell>
          <cell r="AM211" t="str">
            <v>N/A</v>
          </cell>
          <cell r="AN211">
            <v>0</v>
          </cell>
          <cell r="AO211" t="str">
            <v>N/A</v>
          </cell>
          <cell r="AP211">
            <v>0</v>
          </cell>
          <cell r="AQ211" t="str">
            <v>N/A</v>
          </cell>
          <cell r="AR211">
            <v>0</v>
          </cell>
          <cell r="AS211" t="str">
            <v>N/A</v>
          </cell>
          <cell r="AT211">
            <v>0</v>
          </cell>
          <cell r="AU211">
            <v>0</v>
          </cell>
          <cell r="AV211">
            <v>0</v>
          </cell>
          <cell r="AW211">
            <v>0</v>
          </cell>
          <cell r="AX211">
            <v>0</v>
          </cell>
          <cell r="AY211">
            <v>0</v>
          </cell>
          <cell r="AZ211">
            <v>0</v>
          </cell>
          <cell r="BA211">
            <v>0</v>
          </cell>
          <cell r="BB211">
            <v>9512</v>
          </cell>
          <cell r="BC211" t="str">
            <v>AC</v>
          </cell>
          <cell r="BD211" t="str">
            <v>在庫終了次第、
販売終了</v>
          </cell>
        </row>
        <row r="212">
          <cell r="B212" t="str">
            <v>ACN-BAT14</v>
          </cell>
          <cell r="C212" t="str">
            <v>BTP-S6B</v>
          </cell>
          <cell r="D212" t="str">
            <v>内蔵ﾊﾞｯﾃﾘ</v>
          </cell>
          <cell r="E212" t="str">
            <v>SX(M3423-Cﾓﾃﾞﾙ)､FX(M3484-Cﾓﾃﾞﾙ)用｡Li-ionﾊﾞｯﾃﾘ｡</v>
          </cell>
          <cell r="F212">
            <v>35000</v>
          </cell>
          <cell r="G212">
            <v>24500</v>
          </cell>
          <cell r="H212" t="str">
            <v>N/A</v>
          </cell>
          <cell r="I212" t="str">
            <v>N/A</v>
          </cell>
          <cell r="J212" t="str">
            <v>N/A</v>
          </cell>
          <cell r="K212" t="str">
            <v>N/A</v>
          </cell>
          <cell r="L212" t="str">
            <v>N/A</v>
          </cell>
          <cell r="M212" t="str">
            <v>N/A</v>
          </cell>
          <cell r="N212">
            <v>9611</v>
          </cell>
          <cell r="O212" t="str">
            <v>AC</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35000</v>
          </cell>
          <cell r="AE212">
            <v>0</v>
          </cell>
          <cell r="AF212">
            <v>0</v>
          </cell>
          <cell r="AG212">
            <v>24500</v>
          </cell>
          <cell r="AH212">
            <v>0</v>
          </cell>
          <cell r="AI212" t="str">
            <v>N/A</v>
          </cell>
          <cell r="AJ212">
            <v>0</v>
          </cell>
          <cell r="AK212" t="str">
            <v>N/A</v>
          </cell>
          <cell r="AL212">
            <v>0</v>
          </cell>
          <cell r="AM212" t="str">
            <v>N/A</v>
          </cell>
          <cell r="AN212">
            <v>0</v>
          </cell>
          <cell r="AO212" t="str">
            <v>N/A</v>
          </cell>
          <cell r="AP212">
            <v>0</v>
          </cell>
          <cell r="AQ212" t="str">
            <v>N/A</v>
          </cell>
          <cell r="AR212">
            <v>0</v>
          </cell>
          <cell r="AS212" t="str">
            <v>N/A</v>
          </cell>
          <cell r="AT212">
            <v>0</v>
          </cell>
          <cell r="AU212">
            <v>0</v>
          </cell>
          <cell r="AV212">
            <v>0</v>
          </cell>
          <cell r="AW212">
            <v>0</v>
          </cell>
          <cell r="AX212">
            <v>0</v>
          </cell>
          <cell r="AY212">
            <v>0</v>
          </cell>
          <cell r="AZ212">
            <v>0</v>
          </cell>
          <cell r="BA212">
            <v>0</v>
          </cell>
          <cell r="BB212">
            <v>9611</v>
          </cell>
          <cell r="BC212" t="str">
            <v>AC</v>
          </cell>
        </row>
        <row r="213">
          <cell r="B213" t="str">
            <v>ACN-BAT15</v>
          </cell>
          <cell r="C213" t="str">
            <v>BTP-U6B</v>
          </cell>
          <cell r="D213" t="str">
            <v>内蔵ﾊﾞｯﾃﾘ</v>
          </cell>
          <cell r="E213" t="str">
            <v>GX(M3464-Dﾓﾃﾞﾙ)用｡Ni-MHﾊﾞｯﾃﾘ｡</v>
          </cell>
          <cell r="F213">
            <v>18000</v>
          </cell>
          <cell r="G213">
            <v>12600</v>
          </cell>
          <cell r="H213" t="str">
            <v>N/A</v>
          </cell>
          <cell r="I213" t="str">
            <v>N/A</v>
          </cell>
          <cell r="J213" t="str">
            <v>N/A</v>
          </cell>
          <cell r="K213" t="str">
            <v>N/A</v>
          </cell>
          <cell r="L213" t="str">
            <v>N/A</v>
          </cell>
          <cell r="M213" t="str">
            <v>N/A</v>
          </cell>
          <cell r="N213">
            <v>9611</v>
          </cell>
          <cell r="O213" t="str">
            <v>AC</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18000</v>
          </cell>
          <cell r="AE213">
            <v>0</v>
          </cell>
          <cell r="AF213">
            <v>0</v>
          </cell>
          <cell r="AG213">
            <v>12600</v>
          </cell>
          <cell r="AH213">
            <v>0</v>
          </cell>
          <cell r="AI213" t="str">
            <v>N/A</v>
          </cell>
          <cell r="AJ213">
            <v>0</v>
          </cell>
          <cell r="AK213" t="str">
            <v>N/A</v>
          </cell>
          <cell r="AL213">
            <v>0</v>
          </cell>
          <cell r="AM213" t="str">
            <v>N/A</v>
          </cell>
          <cell r="AN213">
            <v>0</v>
          </cell>
          <cell r="AO213" t="str">
            <v>N/A</v>
          </cell>
          <cell r="AP213">
            <v>0</v>
          </cell>
          <cell r="AQ213" t="str">
            <v>N/A</v>
          </cell>
          <cell r="AR213">
            <v>0</v>
          </cell>
          <cell r="AS213" t="str">
            <v>N/A</v>
          </cell>
          <cell r="AT213">
            <v>0</v>
          </cell>
          <cell r="AU213">
            <v>0</v>
          </cell>
          <cell r="AV213">
            <v>0</v>
          </cell>
          <cell r="AW213">
            <v>0</v>
          </cell>
          <cell r="AX213">
            <v>0</v>
          </cell>
          <cell r="AY213">
            <v>0</v>
          </cell>
          <cell r="AZ213">
            <v>0</v>
          </cell>
          <cell r="BA213">
            <v>0</v>
          </cell>
          <cell r="BB213">
            <v>9611</v>
          </cell>
          <cell r="BC213" t="str">
            <v>AC</v>
          </cell>
        </row>
        <row r="214">
          <cell r="B214" t="str">
            <v>ACN-BAT17</v>
          </cell>
          <cell r="C214" t="str">
            <v>M6055-1</v>
          </cell>
          <cell r="D214" t="str">
            <v>内蔵ﾊﾞｯﾃﾘ</v>
          </cell>
          <cell r="E214" t="str">
            <v>AL用｡Ni-MHﾊﾞｯﾃﾘ｡</v>
          </cell>
          <cell r="F214">
            <v>20000</v>
          </cell>
          <cell r="G214">
            <v>14000</v>
          </cell>
          <cell r="H214" t="str">
            <v>N/A</v>
          </cell>
          <cell r="I214" t="str">
            <v>N/A</v>
          </cell>
          <cell r="J214" t="str">
            <v>N/A</v>
          </cell>
          <cell r="K214" t="str">
            <v>N/A</v>
          </cell>
          <cell r="L214" t="str">
            <v>N/A</v>
          </cell>
          <cell r="M214" t="str">
            <v>N/A</v>
          </cell>
          <cell r="N214">
            <v>9706</v>
          </cell>
          <cell r="O214" t="str">
            <v>AC</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20000</v>
          </cell>
          <cell r="AE214">
            <v>0</v>
          </cell>
          <cell r="AF214">
            <v>0</v>
          </cell>
          <cell r="AG214">
            <v>14000</v>
          </cell>
          <cell r="AH214">
            <v>0</v>
          </cell>
          <cell r="AI214" t="str">
            <v>N/A</v>
          </cell>
          <cell r="AJ214">
            <v>0</v>
          </cell>
          <cell r="AK214" t="str">
            <v>N/A</v>
          </cell>
          <cell r="AL214">
            <v>0</v>
          </cell>
          <cell r="AM214" t="str">
            <v>N/A</v>
          </cell>
          <cell r="AN214">
            <v>0</v>
          </cell>
          <cell r="AO214" t="str">
            <v>N/A</v>
          </cell>
          <cell r="AP214">
            <v>0</v>
          </cell>
          <cell r="AQ214" t="str">
            <v>N/A</v>
          </cell>
          <cell r="AR214">
            <v>0</v>
          </cell>
          <cell r="AS214" t="str">
            <v>N/A</v>
          </cell>
          <cell r="AT214">
            <v>0</v>
          </cell>
          <cell r="AU214">
            <v>0</v>
          </cell>
          <cell r="AV214">
            <v>0</v>
          </cell>
          <cell r="AW214">
            <v>0</v>
          </cell>
          <cell r="AX214">
            <v>0</v>
          </cell>
          <cell r="AY214">
            <v>0</v>
          </cell>
          <cell r="AZ214">
            <v>0</v>
          </cell>
          <cell r="BA214">
            <v>0</v>
          </cell>
          <cell r="BB214">
            <v>9706</v>
          </cell>
          <cell r="BC214" t="str">
            <v>AC</v>
          </cell>
        </row>
        <row r="215">
          <cell r="B215" t="str">
            <v>ACN-BAT18</v>
          </cell>
          <cell r="C215" t="str">
            <v>BTP-T6B</v>
          </cell>
          <cell r="D215" t="str">
            <v>内蔵ﾊﾞｯﾃﾘ</v>
          </cell>
          <cell r="E215" t="str">
            <v>EL用｡Li-ionﾊﾞｯﾃﾘ｡</v>
          </cell>
          <cell r="F215">
            <v>35000</v>
          </cell>
          <cell r="G215">
            <v>25000</v>
          </cell>
          <cell r="H215" t="str">
            <v>N/A</v>
          </cell>
          <cell r="I215" t="str">
            <v>N/A</v>
          </cell>
          <cell r="J215" t="str">
            <v>N/A</v>
          </cell>
          <cell r="K215" t="str">
            <v>N/A</v>
          </cell>
          <cell r="L215" t="str">
            <v>N/A</v>
          </cell>
          <cell r="M215" t="str">
            <v>N/A</v>
          </cell>
          <cell r="N215">
            <v>9708</v>
          </cell>
          <cell r="O215" t="str">
            <v>AC</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35000</v>
          </cell>
          <cell r="AE215">
            <v>0</v>
          </cell>
          <cell r="AF215">
            <v>0</v>
          </cell>
          <cell r="AG215">
            <v>25000</v>
          </cell>
          <cell r="AH215">
            <v>0</v>
          </cell>
          <cell r="AI215" t="str">
            <v>N/A</v>
          </cell>
          <cell r="AJ215">
            <v>0</v>
          </cell>
          <cell r="AK215" t="str">
            <v>N/A</v>
          </cell>
          <cell r="AL215">
            <v>0</v>
          </cell>
          <cell r="AM215" t="str">
            <v>N/A</v>
          </cell>
          <cell r="AN215">
            <v>0</v>
          </cell>
          <cell r="AO215" t="str">
            <v>N/A</v>
          </cell>
          <cell r="AP215">
            <v>0</v>
          </cell>
          <cell r="AQ215" t="str">
            <v>N/A</v>
          </cell>
          <cell r="AR215">
            <v>0</v>
          </cell>
          <cell r="AS215" t="str">
            <v>N/A</v>
          </cell>
          <cell r="AT215">
            <v>0</v>
          </cell>
          <cell r="AU215">
            <v>0</v>
          </cell>
          <cell r="AV215">
            <v>0</v>
          </cell>
          <cell r="AW215">
            <v>0</v>
          </cell>
          <cell r="AX215">
            <v>0</v>
          </cell>
          <cell r="AY215">
            <v>0</v>
          </cell>
          <cell r="AZ215">
            <v>0</v>
          </cell>
          <cell r="BA215">
            <v>0</v>
          </cell>
          <cell r="BB215">
            <v>9708</v>
          </cell>
          <cell r="BC215" t="str">
            <v>AC</v>
          </cell>
        </row>
        <row r="216">
          <cell r="B216" t="str">
            <v>ACN-AC-ADP</v>
          </cell>
          <cell r="C216" t="str">
            <v>ADP-24BB</v>
          </cell>
          <cell r="D216" t="str">
            <v>ACｱﾀﾞﾌﾟﾀ</v>
          </cell>
          <cell r="E216" t="str">
            <v>NS､SS用｡予備用｡</v>
          </cell>
          <cell r="F216">
            <v>15000</v>
          </cell>
          <cell r="G216">
            <v>10500</v>
          </cell>
          <cell r="H216">
            <v>1200</v>
          </cell>
          <cell r="I216">
            <v>1000</v>
          </cell>
          <cell r="J216">
            <v>400</v>
          </cell>
          <cell r="K216">
            <v>800</v>
          </cell>
          <cell r="L216">
            <v>700</v>
          </cell>
          <cell r="M216">
            <v>400</v>
          </cell>
          <cell r="N216" t="str">
            <v>9307</v>
          </cell>
          <cell r="O216" t="str">
            <v>AC</v>
          </cell>
          <cell r="P216" t="str">
            <v>在庫終了次第、
販売終了</v>
          </cell>
          <cell r="Q216">
            <v>0</v>
          </cell>
          <cell r="R216">
            <v>0</v>
          </cell>
          <cell r="S216">
            <v>0</v>
          </cell>
          <cell r="T216">
            <v>0</v>
          </cell>
          <cell r="U216">
            <v>0</v>
          </cell>
          <cell r="V216">
            <v>0</v>
          </cell>
          <cell r="W216">
            <v>0</v>
          </cell>
          <cell r="X216">
            <v>0</v>
          </cell>
          <cell r="Y216">
            <v>0</v>
          </cell>
          <cell r="Z216">
            <v>0</v>
          </cell>
          <cell r="AA216">
            <v>0</v>
          </cell>
          <cell r="AB216">
            <v>0</v>
          </cell>
          <cell r="AC216">
            <v>0</v>
          </cell>
          <cell r="AD216">
            <v>15000</v>
          </cell>
          <cell r="AE216">
            <v>0</v>
          </cell>
          <cell r="AF216">
            <v>0</v>
          </cell>
          <cell r="AG216">
            <v>10500</v>
          </cell>
          <cell r="AH216">
            <v>0</v>
          </cell>
          <cell r="AI216">
            <v>1200</v>
          </cell>
          <cell r="AJ216">
            <v>0</v>
          </cell>
          <cell r="AK216">
            <v>1000</v>
          </cell>
          <cell r="AL216">
            <v>0</v>
          </cell>
          <cell r="AM216">
            <v>400</v>
          </cell>
          <cell r="AN216">
            <v>0</v>
          </cell>
          <cell r="AO216">
            <v>800</v>
          </cell>
          <cell r="AP216">
            <v>0</v>
          </cell>
          <cell r="AQ216">
            <v>700</v>
          </cell>
          <cell r="AR216">
            <v>0</v>
          </cell>
          <cell r="AS216">
            <v>400</v>
          </cell>
          <cell r="AT216">
            <v>0</v>
          </cell>
          <cell r="AU216">
            <v>0</v>
          </cell>
          <cell r="AV216">
            <v>0</v>
          </cell>
          <cell r="AW216">
            <v>0</v>
          </cell>
          <cell r="AX216">
            <v>0</v>
          </cell>
          <cell r="AY216">
            <v>0</v>
          </cell>
          <cell r="AZ216">
            <v>0</v>
          </cell>
          <cell r="BA216">
            <v>0</v>
          </cell>
          <cell r="BB216" t="str">
            <v>9307</v>
          </cell>
          <cell r="BC216" t="str">
            <v>AC</v>
          </cell>
          <cell r="BD216" t="str">
            <v>在庫終了次第、
販売終了</v>
          </cell>
        </row>
        <row r="217">
          <cell r="B217" t="str">
            <v>ACN-AC-ADP3</v>
          </cell>
          <cell r="C217" t="str">
            <v>M6088</v>
          </cell>
          <cell r="D217" t="str">
            <v>ACｱﾀﾞﾌﾟﾀ</v>
          </cell>
          <cell r="E217" t="str">
            <v>SV用｡予備用｡</v>
          </cell>
          <cell r="F217">
            <v>26000</v>
          </cell>
          <cell r="G217">
            <v>7000</v>
          </cell>
          <cell r="H217">
            <v>1600</v>
          </cell>
          <cell r="I217">
            <v>1400</v>
          </cell>
          <cell r="J217">
            <v>600</v>
          </cell>
          <cell r="K217">
            <v>1000</v>
          </cell>
          <cell r="L217">
            <v>900</v>
          </cell>
          <cell r="M217">
            <v>600</v>
          </cell>
          <cell r="N217">
            <v>9404</v>
          </cell>
          <cell r="O217" t="str">
            <v>AC</v>
          </cell>
          <cell r="P217" t="str">
            <v>在庫終了次第、
販売終了</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26000</v>
          </cell>
          <cell r="AE217">
            <v>0</v>
          </cell>
          <cell r="AF217">
            <v>0</v>
          </cell>
          <cell r="AG217">
            <v>7000</v>
          </cell>
          <cell r="AH217">
            <v>0</v>
          </cell>
          <cell r="AI217">
            <v>1600</v>
          </cell>
          <cell r="AJ217">
            <v>0</v>
          </cell>
          <cell r="AK217">
            <v>1400</v>
          </cell>
          <cell r="AL217">
            <v>0</v>
          </cell>
          <cell r="AM217">
            <v>600</v>
          </cell>
          <cell r="AN217">
            <v>0</v>
          </cell>
          <cell r="AO217">
            <v>1000</v>
          </cell>
          <cell r="AP217">
            <v>0</v>
          </cell>
          <cell r="AQ217">
            <v>900</v>
          </cell>
          <cell r="AR217">
            <v>0</v>
          </cell>
          <cell r="AS217">
            <v>600</v>
          </cell>
          <cell r="AT217">
            <v>0</v>
          </cell>
          <cell r="AU217">
            <v>0</v>
          </cell>
          <cell r="AV217">
            <v>0</v>
          </cell>
          <cell r="AW217">
            <v>0</v>
          </cell>
          <cell r="AX217">
            <v>0</v>
          </cell>
          <cell r="AY217">
            <v>0</v>
          </cell>
          <cell r="AZ217">
            <v>0</v>
          </cell>
          <cell r="BA217">
            <v>0</v>
          </cell>
          <cell r="BB217">
            <v>9404</v>
          </cell>
          <cell r="BC217" t="str">
            <v>AC</v>
          </cell>
          <cell r="BD217" t="str">
            <v>在庫終了次第、
販売終了</v>
          </cell>
        </row>
        <row r="218">
          <cell r="B218" t="str">
            <v>ACN-AC-ADP4</v>
          </cell>
          <cell r="C218" t="str">
            <v>ADT-184 (ADP-36GB)</v>
          </cell>
          <cell r="D218" t="str">
            <v>ACｱﾀﾞﾌﾟﾀ</v>
          </cell>
          <cell r="E218" t="str">
            <v>SX(M3423-Aﾓﾃﾞﾙ､M3423C)､FX(M3474､M3484-A/Bﾓﾃﾞﾙ)用｡予備用｡</v>
          </cell>
          <cell r="F218">
            <v>15000</v>
          </cell>
          <cell r="G218">
            <v>10500</v>
          </cell>
          <cell r="H218">
            <v>1200</v>
          </cell>
          <cell r="I218">
            <v>1000</v>
          </cell>
          <cell r="J218">
            <v>400</v>
          </cell>
          <cell r="K218">
            <v>800</v>
          </cell>
          <cell r="L218">
            <v>700</v>
          </cell>
          <cell r="M218">
            <v>400</v>
          </cell>
          <cell r="N218">
            <v>9509</v>
          </cell>
          <cell r="O218" t="str">
            <v>AC</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cell r="AD218">
            <v>15000</v>
          </cell>
          <cell r="AE218">
            <v>0</v>
          </cell>
          <cell r="AF218">
            <v>0</v>
          </cell>
          <cell r="AG218">
            <v>10500</v>
          </cell>
          <cell r="AH218">
            <v>0</v>
          </cell>
          <cell r="AI218">
            <v>1200</v>
          </cell>
          <cell r="AJ218">
            <v>0</v>
          </cell>
          <cell r="AK218">
            <v>1000</v>
          </cell>
          <cell r="AL218">
            <v>0</v>
          </cell>
          <cell r="AM218">
            <v>400</v>
          </cell>
          <cell r="AN218">
            <v>0</v>
          </cell>
          <cell r="AO218">
            <v>800</v>
          </cell>
          <cell r="AP218">
            <v>0</v>
          </cell>
          <cell r="AQ218">
            <v>700</v>
          </cell>
          <cell r="AR218">
            <v>0</v>
          </cell>
          <cell r="AS218">
            <v>400</v>
          </cell>
          <cell r="AT218">
            <v>0</v>
          </cell>
          <cell r="AU218">
            <v>0</v>
          </cell>
          <cell r="AV218">
            <v>0</v>
          </cell>
          <cell r="AW218">
            <v>0</v>
          </cell>
          <cell r="AX218">
            <v>0</v>
          </cell>
          <cell r="AY218">
            <v>0</v>
          </cell>
          <cell r="AZ218">
            <v>0</v>
          </cell>
          <cell r="BA218">
            <v>0</v>
          </cell>
          <cell r="BB218">
            <v>9509</v>
          </cell>
          <cell r="BC218" t="str">
            <v>AC</v>
          </cell>
        </row>
        <row r="219">
          <cell r="B219" t="str">
            <v>ACN-AC-ADP5</v>
          </cell>
          <cell r="C219" t="str">
            <v>ADP-36HB</v>
          </cell>
          <cell r="D219" t="str">
            <v>ACｱﾀﾞﾌﾟﾀ</v>
          </cell>
          <cell r="E219" t="str">
            <v>GX(M3464-B/C/Dﾓﾃﾞﾙ)用｡予備用｡</v>
          </cell>
          <cell r="F219">
            <v>15000</v>
          </cell>
          <cell r="G219">
            <v>10500</v>
          </cell>
          <cell r="H219">
            <v>1200</v>
          </cell>
          <cell r="I219">
            <v>1000</v>
          </cell>
          <cell r="J219">
            <v>400</v>
          </cell>
          <cell r="K219">
            <v>800</v>
          </cell>
          <cell r="L219">
            <v>700</v>
          </cell>
          <cell r="M219">
            <v>400</v>
          </cell>
          <cell r="N219">
            <v>9510</v>
          </cell>
          <cell r="O219" t="str">
            <v>AC</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15000</v>
          </cell>
          <cell r="AE219">
            <v>0</v>
          </cell>
          <cell r="AF219">
            <v>0</v>
          </cell>
          <cell r="AG219">
            <v>10500</v>
          </cell>
          <cell r="AH219">
            <v>0</v>
          </cell>
          <cell r="AI219">
            <v>1200</v>
          </cell>
          <cell r="AJ219">
            <v>0</v>
          </cell>
          <cell r="AK219">
            <v>1000</v>
          </cell>
          <cell r="AL219">
            <v>0</v>
          </cell>
          <cell r="AM219">
            <v>400</v>
          </cell>
          <cell r="AN219">
            <v>0</v>
          </cell>
          <cell r="AO219">
            <v>800</v>
          </cell>
          <cell r="AP219">
            <v>0</v>
          </cell>
          <cell r="AQ219">
            <v>700</v>
          </cell>
          <cell r="AR219">
            <v>0</v>
          </cell>
          <cell r="AS219">
            <v>400</v>
          </cell>
          <cell r="AT219">
            <v>0</v>
          </cell>
          <cell r="AU219">
            <v>0</v>
          </cell>
          <cell r="AV219">
            <v>0</v>
          </cell>
          <cell r="AW219">
            <v>0</v>
          </cell>
          <cell r="AX219">
            <v>0</v>
          </cell>
          <cell r="AY219">
            <v>0</v>
          </cell>
          <cell r="AZ219">
            <v>0</v>
          </cell>
          <cell r="BA219">
            <v>0</v>
          </cell>
          <cell r="BB219">
            <v>9510</v>
          </cell>
          <cell r="BC219" t="str">
            <v>AC</v>
          </cell>
        </row>
        <row r="220">
          <cell r="B220" t="str">
            <v>ACN-AC-ADP6</v>
          </cell>
          <cell r="C220" t="str">
            <v>ADT-E04</v>
          </cell>
          <cell r="D220" t="str">
            <v>ACｱﾀﾞﾌﾟﾀ</v>
          </cell>
          <cell r="E220" t="str">
            <v>SX(M3423-Cﾓﾃﾞﾙ)､FX(M3484-Cﾓﾃﾞﾙ)用｡予備用｡</v>
          </cell>
          <cell r="F220">
            <v>12000</v>
          </cell>
          <cell r="G220">
            <v>8400</v>
          </cell>
          <cell r="H220">
            <v>1200</v>
          </cell>
          <cell r="I220">
            <v>1000</v>
          </cell>
          <cell r="J220">
            <v>400</v>
          </cell>
          <cell r="K220">
            <v>800</v>
          </cell>
          <cell r="L220">
            <v>700</v>
          </cell>
          <cell r="M220">
            <v>400</v>
          </cell>
          <cell r="N220">
            <v>9510</v>
          </cell>
          <cell r="O220" t="str">
            <v>AC</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12000</v>
          </cell>
          <cell r="AE220">
            <v>0</v>
          </cell>
          <cell r="AF220">
            <v>0</v>
          </cell>
          <cell r="AG220">
            <v>8400</v>
          </cell>
          <cell r="AH220">
            <v>0</v>
          </cell>
          <cell r="AI220">
            <v>1200</v>
          </cell>
          <cell r="AJ220">
            <v>0</v>
          </cell>
          <cell r="AK220">
            <v>1000</v>
          </cell>
          <cell r="AL220">
            <v>0</v>
          </cell>
          <cell r="AM220">
            <v>400</v>
          </cell>
          <cell r="AN220">
            <v>0</v>
          </cell>
          <cell r="AO220">
            <v>800</v>
          </cell>
          <cell r="AP220">
            <v>0</v>
          </cell>
          <cell r="AQ220">
            <v>700</v>
          </cell>
          <cell r="AR220">
            <v>0</v>
          </cell>
          <cell r="AS220">
            <v>400</v>
          </cell>
          <cell r="AT220">
            <v>0</v>
          </cell>
          <cell r="AU220">
            <v>0</v>
          </cell>
          <cell r="AV220">
            <v>0</v>
          </cell>
          <cell r="AW220">
            <v>0</v>
          </cell>
          <cell r="AX220">
            <v>0</v>
          </cell>
          <cell r="AY220">
            <v>0</v>
          </cell>
          <cell r="AZ220">
            <v>0</v>
          </cell>
          <cell r="BA220">
            <v>0</v>
          </cell>
          <cell r="BB220">
            <v>9510</v>
          </cell>
          <cell r="BC220" t="str">
            <v>AC</v>
          </cell>
        </row>
        <row r="221">
          <cell r="B221" t="str">
            <v>ACN-AC-ADP7</v>
          </cell>
          <cell r="C221" t="str">
            <v>M6085</v>
          </cell>
          <cell r="D221" t="str">
            <v>ACｱﾀﾞﾌﾟﾀ</v>
          </cell>
          <cell r="E221" t="str">
            <v>AL用｡予備用｡</v>
          </cell>
          <cell r="F221">
            <v>14000</v>
          </cell>
          <cell r="G221">
            <v>10000</v>
          </cell>
          <cell r="H221">
            <v>1000</v>
          </cell>
          <cell r="I221">
            <v>850</v>
          </cell>
          <cell r="J221">
            <v>350</v>
          </cell>
          <cell r="K221">
            <v>700</v>
          </cell>
          <cell r="L221">
            <v>600</v>
          </cell>
          <cell r="M221">
            <v>350</v>
          </cell>
          <cell r="N221">
            <v>9706</v>
          </cell>
          <cell r="O221" t="str">
            <v>AC</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14000</v>
          </cell>
          <cell r="AE221">
            <v>0</v>
          </cell>
          <cell r="AF221">
            <v>0</v>
          </cell>
          <cell r="AG221">
            <v>10000</v>
          </cell>
          <cell r="AH221">
            <v>0</v>
          </cell>
          <cell r="AI221">
            <v>1000</v>
          </cell>
          <cell r="AJ221">
            <v>0</v>
          </cell>
          <cell r="AK221">
            <v>850</v>
          </cell>
          <cell r="AL221">
            <v>0</v>
          </cell>
          <cell r="AM221">
            <v>350</v>
          </cell>
          <cell r="AN221">
            <v>0</v>
          </cell>
          <cell r="AO221">
            <v>700</v>
          </cell>
          <cell r="AP221">
            <v>0</v>
          </cell>
          <cell r="AQ221">
            <v>600</v>
          </cell>
          <cell r="AR221">
            <v>0</v>
          </cell>
          <cell r="AS221">
            <v>350</v>
          </cell>
          <cell r="AT221">
            <v>0</v>
          </cell>
          <cell r="AU221">
            <v>0</v>
          </cell>
          <cell r="AV221">
            <v>0</v>
          </cell>
          <cell r="AW221">
            <v>0</v>
          </cell>
          <cell r="AX221">
            <v>0</v>
          </cell>
          <cell r="AY221">
            <v>0</v>
          </cell>
          <cell r="AZ221">
            <v>0</v>
          </cell>
          <cell r="BA221">
            <v>0</v>
          </cell>
          <cell r="BB221">
            <v>9706</v>
          </cell>
          <cell r="BC221" t="str">
            <v>AC</v>
          </cell>
        </row>
        <row r="222">
          <cell r="B222" t="str">
            <v>ACN-AC-ADP8</v>
          </cell>
          <cell r="C222" t="str">
            <v>ADT-G04</v>
          </cell>
          <cell r="D222" t="str">
            <v>ACｱﾀﾞﾌﾟﾀ</v>
          </cell>
          <cell r="E222" t="str">
            <v>EL用｡予備用｡</v>
          </cell>
          <cell r="F222">
            <v>14000</v>
          </cell>
          <cell r="G222">
            <v>10000</v>
          </cell>
          <cell r="H222">
            <v>1000</v>
          </cell>
          <cell r="I222">
            <v>850</v>
          </cell>
          <cell r="J222">
            <v>350</v>
          </cell>
          <cell r="K222">
            <v>700</v>
          </cell>
          <cell r="L222">
            <v>600</v>
          </cell>
          <cell r="M222">
            <v>350</v>
          </cell>
          <cell r="N222">
            <v>9708</v>
          </cell>
          <cell r="O222" t="str">
            <v>AC</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14000</v>
          </cell>
          <cell r="AE222">
            <v>0</v>
          </cell>
          <cell r="AF222">
            <v>0</v>
          </cell>
          <cell r="AG222">
            <v>10000</v>
          </cell>
          <cell r="AH222">
            <v>0</v>
          </cell>
          <cell r="AI222">
            <v>1000</v>
          </cell>
          <cell r="AJ222">
            <v>0</v>
          </cell>
          <cell r="AK222">
            <v>850</v>
          </cell>
          <cell r="AL222">
            <v>0</v>
          </cell>
          <cell r="AM222">
            <v>350</v>
          </cell>
          <cell r="AN222">
            <v>0</v>
          </cell>
          <cell r="AO222">
            <v>700</v>
          </cell>
          <cell r="AP222">
            <v>0</v>
          </cell>
          <cell r="AQ222">
            <v>600</v>
          </cell>
          <cell r="AR222">
            <v>0</v>
          </cell>
          <cell r="AS222">
            <v>350</v>
          </cell>
          <cell r="AT222">
            <v>0</v>
          </cell>
          <cell r="AU222">
            <v>0</v>
          </cell>
          <cell r="AV222">
            <v>0</v>
          </cell>
          <cell r="AW222">
            <v>0</v>
          </cell>
          <cell r="AX222">
            <v>0</v>
          </cell>
          <cell r="AY222">
            <v>0</v>
          </cell>
          <cell r="AZ222">
            <v>0</v>
          </cell>
          <cell r="BA222">
            <v>0</v>
          </cell>
          <cell r="BB222">
            <v>9708</v>
          </cell>
          <cell r="BC222" t="str">
            <v>AC</v>
          </cell>
        </row>
        <row r="223">
          <cell r="B223" t="str">
            <v>拡販セットモデル</v>
          </cell>
        </row>
        <row r="224">
          <cell r="B224" t="str">
            <v>ACS-29-ASL1</v>
          </cell>
          <cell r="C224" t="str">
            <v>････</v>
          </cell>
          <cell r="D224" t="str">
            <v>FT2400 ﾓﾃﾞﾙ6200-40N
ﾛｰﾀｽﾉｰﾂｾｯﾄﾓﾃﾞﾙ</v>
          </cell>
          <cell r="E224" t="str">
            <v>FT2400 ﾓﾃﾞﾙ 6200-40N(M3529-A14N)､ﾛｰﾀｽﾉｰﾂ R4.5
(ｲﾝｽﾄｰﾙｷｯﾄ､ｼﾝｸﾞﾙﾌﾟﾛｾｯｻ版のｻｰﾊﾞ1ﾗｲｾﾝｽ､ｸﾗｲｱﾝﾄ1ﾗｲｾﾝｽ)ﾊﾞﾝﾄﾞﾙ</v>
          </cell>
          <cell r="F224">
            <v>1516000</v>
          </cell>
          <cell r="G224">
            <v>986000</v>
          </cell>
          <cell r="H224">
            <v>98500</v>
          </cell>
          <cell r="I224">
            <v>83700</v>
          </cell>
          <cell r="J224">
            <v>34500</v>
          </cell>
          <cell r="K224">
            <v>60600</v>
          </cell>
          <cell r="L224">
            <v>51500</v>
          </cell>
          <cell r="M224">
            <v>34500</v>
          </cell>
          <cell r="N224">
            <v>9706</v>
          </cell>
          <cell r="O224" t="str">
            <v>AC</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1516000</v>
          </cell>
          <cell r="AE224">
            <v>0</v>
          </cell>
          <cell r="AF224">
            <v>0</v>
          </cell>
          <cell r="AG224">
            <v>986000</v>
          </cell>
          <cell r="AH224">
            <v>0</v>
          </cell>
          <cell r="AI224">
            <v>98500</v>
          </cell>
          <cell r="AJ224">
            <v>0</v>
          </cell>
          <cell r="AK224">
            <v>83700</v>
          </cell>
          <cell r="AL224">
            <v>0</v>
          </cell>
          <cell r="AM224">
            <v>34500</v>
          </cell>
          <cell r="AN224">
            <v>0</v>
          </cell>
          <cell r="AO224">
            <v>60600</v>
          </cell>
          <cell r="AP224">
            <v>0</v>
          </cell>
          <cell r="AQ224">
            <v>51500</v>
          </cell>
          <cell r="AR224">
            <v>0</v>
          </cell>
          <cell r="AS224">
            <v>34500</v>
          </cell>
          <cell r="AT224">
            <v>0</v>
          </cell>
          <cell r="AU224">
            <v>0</v>
          </cell>
          <cell r="AV224">
            <v>0</v>
          </cell>
          <cell r="AW224">
            <v>0</v>
          </cell>
          <cell r="AX224">
            <v>0</v>
          </cell>
          <cell r="AY224">
            <v>0</v>
          </cell>
          <cell r="AZ224">
            <v>0</v>
          </cell>
          <cell r="BA224">
            <v>0</v>
          </cell>
          <cell r="BB224">
            <v>9706</v>
          </cell>
          <cell r="BC224" t="str">
            <v>AC</v>
          </cell>
        </row>
        <row r="225">
          <cell r="B225" t="str">
            <v>ACS-29-ASE1</v>
          </cell>
          <cell r="C225" t="str">
            <v>････</v>
          </cell>
          <cell r="D225" t="str">
            <v>FT2400 ﾓﾃﾞﾙ6200-40N
MS Exchangeｾｯﾄﾓﾃﾞﾙ</v>
          </cell>
          <cell r="E225" t="str">
            <v>FT2400 ﾓﾃﾞﾙ 6200-40N(M3529-A14N)､MS Exchange Server 4.0
ｲﾝﾄﾛﾊﾟｯｸ（ｻｰﾊﾞ1ﾗｲｾﾝｽ､ｸﾗｲｱﾝﾄ5ﾗｲｾﾝｽ)ﾊﾞﾝﾄﾞﾙ</v>
          </cell>
          <cell r="F225">
            <v>1487000</v>
          </cell>
          <cell r="G225">
            <v>967000</v>
          </cell>
          <cell r="H225">
            <v>96700</v>
          </cell>
          <cell r="I225">
            <v>82200</v>
          </cell>
          <cell r="J225">
            <v>33800</v>
          </cell>
          <cell r="K225">
            <v>59500</v>
          </cell>
          <cell r="L225">
            <v>50600</v>
          </cell>
          <cell r="M225">
            <v>33800</v>
          </cell>
          <cell r="N225">
            <v>9706</v>
          </cell>
          <cell r="O225" t="str">
            <v>AC</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1487000</v>
          </cell>
          <cell r="AE225">
            <v>0</v>
          </cell>
          <cell r="AF225">
            <v>0</v>
          </cell>
          <cell r="AG225">
            <v>967000</v>
          </cell>
          <cell r="AH225">
            <v>0</v>
          </cell>
          <cell r="AI225">
            <v>96700</v>
          </cell>
          <cell r="AJ225">
            <v>0</v>
          </cell>
          <cell r="AK225">
            <v>82200</v>
          </cell>
          <cell r="AL225">
            <v>0</v>
          </cell>
          <cell r="AM225">
            <v>33800</v>
          </cell>
          <cell r="AN225">
            <v>0</v>
          </cell>
          <cell r="AO225">
            <v>59500</v>
          </cell>
          <cell r="AP225">
            <v>0</v>
          </cell>
          <cell r="AQ225">
            <v>50600</v>
          </cell>
          <cell r="AR225">
            <v>0</v>
          </cell>
          <cell r="AS225">
            <v>33800</v>
          </cell>
          <cell r="AT225">
            <v>0</v>
          </cell>
          <cell r="AU225">
            <v>0</v>
          </cell>
          <cell r="AV225">
            <v>0</v>
          </cell>
          <cell r="AW225">
            <v>0</v>
          </cell>
          <cell r="AX225">
            <v>0</v>
          </cell>
          <cell r="AY225">
            <v>0</v>
          </cell>
          <cell r="AZ225">
            <v>0</v>
          </cell>
          <cell r="BA225">
            <v>0</v>
          </cell>
          <cell r="BB225">
            <v>9706</v>
          </cell>
          <cell r="BC225" t="str">
            <v>AC</v>
          </cell>
        </row>
        <row r="226">
          <cell r="B226" t="str">
            <v>ACS-28-ASL1</v>
          </cell>
          <cell r="C226" t="str">
            <v>････</v>
          </cell>
          <cell r="D226" t="str">
            <v>FT2200 ﾓﾃﾞﾙ6200-20N
ﾛｰﾀｽﾉｰﾂｾｯﾄﾓﾃﾞﾙ</v>
          </cell>
          <cell r="E226" t="str">
            <v>FT2200 ﾓﾃﾞﾙ 6200-20N(M3528-A12N)､ﾌｧｽﾄｲｰｻﾈｯﾄ･ｱﾀﾞﾌﾟﾀ
(AC-905-TX2)､ﾛｰﾀｽﾉｰﾂ R4.5(ｲﾝｽﾄｰﾙｷｯﾄ､ｼﾝｸﾞﾙﾌﾟﾛｾｯｻ版の
ｻｰﾊﾞ1ﾗｲｾﾝｽ､ｸﾗｲｱﾝﾄ1ﾗｲｾﾝｽ)ﾊﾞﾝﾄﾞﾙ</v>
          </cell>
          <cell r="F226">
            <v>1596000</v>
          </cell>
          <cell r="G226">
            <v>862000</v>
          </cell>
          <cell r="H226">
            <v>103700</v>
          </cell>
          <cell r="I226">
            <v>88100</v>
          </cell>
          <cell r="J226">
            <v>36300</v>
          </cell>
          <cell r="K226">
            <v>63800</v>
          </cell>
          <cell r="L226">
            <v>54200</v>
          </cell>
          <cell r="M226">
            <v>36300</v>
          </cell>
          <cell r="N226">
            <v>9702</v>
          </cell>
          <cell r="O226" t="str">
            <v>AC</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1596000</v>
          </cell>
          <cell r="AE226">
            <v>0</v>
          </cell>
          <cell r="AF226">
            <v>0</v>
          </cell>
          <cell r="AG226">
            <v>862000</v>
          </cell>
          <cell r="AH226">
            <v>0</v>
          </cell>
          <cell r="AI226">
            <v>103700</v>
          </cell>
          <cell r="AJ226">
            <v>0</v>
          </cell>
          <cell r="AK226">
            <v>88100</v>
          </cell>
          <cell r="AL226">
            <v>0</v>
          </cell>
          <cell r="AM226">
            <v>36300</v>
          </cell>
          <cell r="AN226">
            <v>0</v>
          </cell>
          <cell r="AO226">
            <v>63800</v>
          </cell>
          <cell r="AP226">
            <v>0</v>
          </cell>
          <cell r="AQ226">
            <v>54200</v>
          </cell>
          <cell r="AR226">
            <v>0</v>
          </cell>
          <cell r="AS226">
            <v>36300</v>
          </cell>
          <cell r="AT226">
            <v>0</v>
          </cell>
          <cell r="AU226">
            <v>0</v>
          </cell>
          <cell r="AV226">
            <v>0</v>
          </cell>
          <cell r="AW226">
            <v>0</v>
          </cell>
          <cell r="AX226">
            <v>0</v>
          </cell>
          <cell r="AY226">
            <v>0</v>
          </cell>
          <cell r="AZ226">
            <v>0</v>
          </cell>
          <cell r="BA226">
            <v>0</v>
          </cell>
          <cell r="BB226">
            <v>9702</v>
          </cell>
          <cell r="BC226" t="str">
            <v>AC</v>
          </cell>
        </row>
        <row r="227">
          <cell r="B227" t="str">
            <v>ACS-28-ASE1</v>
          </cell>
          <cell r="C227" t="str">
            <v>････</v>
          </cell>
          <cell r="D227" t="str">
            <v>FT2200 ﾓﾃﾞﾙ6200-20N
MS Exchangeｾｯﾄﾓﾃﾞﾙ</v>
          </cell>
          <cell r="E227" t="str">
            <v>FT2200 ﾓﾃﾞﾙ 6200-20N(M3528-A12N)､ﾌｧｽﾄｲｰｻﾈｯﾄ･ｱﾀﾞﾌﾟﾀ
(AC-905-TX2)､MS Exchange Server 4.0ｲﾝﾄﾛﾊﾟｯｸ（ｻｰﾊﾞ1ﾗｲｾﾝｽ､
ｸﾗｲｱﾝﾄ5ﾗｲｾﾝｽ)ﾊﾞﾝﾄﾞﾙ</v>
          </cell>
          <cell r="F227">
            <v>1567000</v>
          </cell>
          <cell r="G227">
            <v>843000</v>
          </cell>
          <cell r="H227">
            <v>101900</v>
          </cell>
          <cell r="I227">
            <v>86600</v>
          </cell>
          <cell r="J227">
            <v>35700</v>
          </cell>
          <cell r="K227">
            <v>62700</v>
          </cell>
          <cell r="L227">
            <v>53300</v>
          </cell>
          <cell r="M227">
            <v>35700</v>
          </cell>
          <cell r="N227">
            <v>9702</v>
          </cell>
          <cell r="O227" t="str">
            <v>AC</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1567000</v>
          </cell>
          <cell r="AE227">
            <v>0</v>
          </cell>
          <cell r="AF227">
            <v>0</v>
          </cell>
          <cell r="AG227">
            <v>843000</v>
          </cell>
          <cell r="AH227">
            <v>0</v>
          </cell>
          <cell r="AI227">
            <v>101900</v>
          </cell>
          <cell r="AJ227">
            <v>0</v>
          </cell>
          <cell r="AK227">
            <v>86600</v>
          </cell>
          <cell r="AL227">
            <v>0</v>
          </cell>
          <cell r="AM227">
            <v>35700</v>
          </cell>
          <cell r="AN227">
            <v>0</v>
          </cell>
          <cell r="AO227">
            <v>62700</v>
          </cell>
          <cell r="AP227">
            <v>0</v>
          </cell>
          <cell r="AQ227">
            <v>53300</v>
          </cell>
          <cell r="AR227">
            <v>0</v>
          </cell>
          <cell r="AS227">
            <v>35700</v>
          </cell>
          <cell r="AT227">
            <v>0</v>
          </cell>
          <cell r="AU227">
            <v>0</v>
          </cell>
          <cell r="AV227">
            <v>0</v>
          </cell>
          <cell r="AW227">
            <v>0</v>
          </cell>
          <cell r="AX227">
            <v>0</v>
          </cell>
          <cell r="AY227">
            <v>0</v>
          </cell>
          <cell r="AZ227">
            <v>0</v>
          </cell>
          <cell r="BA227">
            <v>0</v>
          </cell>
          <cell r="BB227">
            <v>9702</v>
          </cell>
          <cell r="BC227" t="str">
            <v>AC</v>
          </cell>
        </row>
        <row r="228">
          <cell r="B228" t="str">
            <v>ACS-22-ESL1</v>
          </cell>
          <cell r="C228" t="str">
            <v>････</v>
          </cell>
          <cell r="D228" t="str">
            <v>FT1200 ﾓﾃﾞﾙ6200-40N
ﾛｰﾀｽﾉｰﾂｾｯﾄﾓﾃﾞﾙ</v>
          </cell>
          <cell r="E228" t="str">
            <v>FT1200 ﾓﾃﾞﾙ 6200-40N(M3522-E14N)､ﾛｰﾀｽﾉｰﾂ R4.5
(ｲﾝｽﾄｰﾙｷｯﾄ､ｼﾝｸﾞﾙﾌﾟﾛｾｯｻ版のｻｰﾊﾞ1ﾗｲｾﾝｽ､ｸﾗｲｱﾝﾄ1ﾗｲｾﾝｽ)ﾊﾞﾝﾄﾞﾙ</v>
          </cell>
          <cell r="F228">
            <v>956000</v>
          </cell>
          <cell r="G228">
            <v>622000</v>
          </cell>
          <cell r="H228">
            <v>62100</v>
          </cell>
          <cell r="I228">
            <v>52800</v>
          </cell>
          <cell r="J228">
            <v>21700</v>
          </cell>
          <cell r="K228">
            <v>38200</v>
          </cell>
          <cell r="L228">
            <v>32500</v>
          </cell>
          <cell r="M228">
            <v>21700</v>
          </cell>
          <cell r="N228">
            <v>9706</v>
          </cell>
          <cell r="O228" t="str">
            <v>AC</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956000</v>
          </cell>
          <cell r="AE228">
            <v>0</v>
          </cell>
          <cell r="AF228">
            <v>0</v>
          </cell>
          <cell r="AG228">
            <v>622000</v>
          </cell>
          <cell r="AH228">
            <v>0</v>
          </cell>
          <cell r="AI228">
            <v>62100</v>
          </cell>
          <cell r="AJ228">
            <v>0</v>
          </cell>
          <cell r="AK228">
            <v>52800</v>
          </cell>
          <cell r="AL228">
            <v>0</v>
          </cell>
          <cell r="AM228">
            <v>21700</v>
          </cell>
          <cell r="AN228">
            <v>0</v>
          </cell>
          <cell r="AO228">
            <v>38200</v>
          </cell>
          <cell r="AP228">
            <v>0</v>
          </cell>
          <cell r="AQ228">
            <v>32500</v>
          </cell>
          <cell r="AR228">
            <v>0</v>
          </cell>
          <cell r="AS228">
            <v>21700</v>
          </cell>
          <cell r="AT228">
            <v>0</v>
          </cell>
          <cell r="AU228">
            <v>0</v>
          </cell>
          <cell r="AV228">
            <v>0</v>
          </cell>
          <cell r="AW228">
            <v>0</v>
          </cell>
          <cell r="AX228">
            <v>0</v>
          </cell>
          <cell r="AY228">
            <v>0</v>
          </cell>
          <cell r="AZ228">
            <v>0</v>
          </cell>
          <cell r="BA228">
            <v>0</v>
          </cell>
          <cell r="BB228">
            <v>9706</v>
          </cell>
          <cell r="BC228" t="str">
            <v>AC</v>
          </cell>
        </row>
        <row r="229">
          <cell r="B229" t="str">
            <v>ACS-22-ESE1</v>
          </cell>
          <cell r="C229" t="str">
            <v>････</v>
          </cell>
          <cell r="D229" t="str">
            <v>FT1200 ﾓﾃﾞﾙ6200-40N
MS Exchangeｾｯﾄﾓﾃﾞﾙ</v>
          </cell>
          <cell r="E229" t="str">
            <v>FT1200 ﾓﾃﾞﾙ 6200-40N(M3522-E14N)､MS Exchange Server 4.0
ｲﾝﾄﾛﾊﾟｯｸ（ｻｰﾊﾞ1ﾗｲｾﾝｽ､ｸﾗｲｱﾝﾄ5ﾗｲｾﾝｽ)ﾊﾞﾝﾄﾞﾙ</v>
          </cell>
          <cell r="F229">
            <v>927000</v>
          </cell>
          <cell r="G229">
            <v>603000</v>
          </cell>
          <cell r="H229">
            <v>60300</v>
          </cell>
          <cell r="I229">
            <v>51300</v>
          </cell>
          <cell r="J229">
            <v>21100</v>
          </cell>
          <cell r="K229">
            <v>37100</v>
          </cell>
          <cell r="L229">
            <v>31500</v>
          </cell>
          <cell r="M229">
            <v>21100</v>
          </cell>
          <cell r="N229">
            <v>9706</v>
          </cell>
          <cell r="O229" t="str">
            <v>AC</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927000</v>
          </cell>
          <cell r="AE229">
            <v>0</v>
          </cell>
          <cell r="AF229">
            <v>0</v>
          </cell>
          <cell r="AG229">
            <v>603000</v>
          </cell>
          <cell r="AH229">
            <v>0</v>
          </cell>
          <cell r="AI229">
            <v>60300</v>
          </cell>
          <cell r="AJ229">
            <v>0</v>
          </cell>
          <cell r="AK229">
            <v>51300</v>
          </cell>
          <cell r="AL229">
            <v>0</v>
          </cell>
          <cell r="AM229">
            <v>21100</v>
          </cell>
          <cell r="AN229">
            <v>0</v>
          </cell>
          <cell r="AO229">
            <v>37100</v>
          </cell>
          <cell r="AP229">
            <v>0</v>
          </cell>
          <cell r="AQ229">
            <v>31500</v>
          </cell>
          <cell r="AR229">
            <v>0</v>
          </cell>
          <cell r="AS229">
            <v>21100</v>
          </cell>
          <cell r="AT229">
            <v>0</v>
          </cell>
          <cell r="AU229">
            <v>0</v>
          </cell>
          <cell r="AV229">
            <v>0</v>
          </cell>
          <cell r="AW229">
            <v>0</v>
          </cell>
          <cell r="AX229">
            <v>0</v>
          </cell>
          <cell r="AY229">
            <v>0</v>
          </cell>
          <cell r="AZ229">
            <v>0</v>
          </cell>
          <cell r="BA229">
            <v>0</v>
          </cell>
          <cell r="BB229">
            <v>9706</v>
          </cell>
          <cell r="BC229" t="str">
            <v>AC</v>
          </cell>
        </row>
        <row r="230">
          <cell r="B230" t="str">
            <v>ACS-22-ASL1</v>
          </cell>
          <cell r="C230" t="str">
            <v>････</v>
          </cell>
          <cell r="D230" t="str">
            <v>FT1200 ﾓﾃﾞﾙ6200-20N
ﾛｰﾀｽﾉｰﾂｾｯﾄﾓﾃﾞﾙ</v>
          </cell>
          <cell r="E230" t="str">
            <v>FT1200 ﾓﾃﾞﾙ 6200-20N(M3522-A12N)､ﾌｧｽﾄｲｰｻﾈｯﾄ･ｱﾀﾞﾌﾟﾀ
(AC-905-TX2)､ﾛｰﾀｽﾉｰﾂ R4.5(ｲﾝｽﾄｰﾙｷｯﾄ､ｼﾝｸﾞﾙﾌﾟﾛｾｯｻ版の
ｻｰﾊﾞ1ﾗｲｾﾝｽ､ｸﾗｲｱﾝﾄ1ﾗｲｾﾝｽ)ﾊﾞﾝﾄﾞﾙ</v>
          </cell>
          <cell r="F230">
            <v>956000</v>
          </cell>
          <cell r="G230">
            <v>609000</v>
          </cell>
          <cell r="H230">
            <v>62100</v>
          </cell>
          <cell r="I230">
            <v>52800</v>
          </cell>
          <cell r="J230">
            <v>21700</v>
          </cell>
          <cell r="K230">
            <v>38200</v>
          </cell>
          <cell r="L230">
            <v>32500</v>
          </cell>
          <cell r="M230">
            <v>21700</v>
          </cell>
          <cell r="N230">
            <v>9702</v>
          </cell>
          <cell r="O230" t="str">
            <v>AC</v>
          </cell>
          <cell r="P230" t="str">
            <v>9706販売終了</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956000</v>
          </cell>
          <cell r="AE230">
            <v>0</v>
          </cell>
          <cell r="AF230">
            <v>0</v>
          </cell>
          <cell r="AG230">
            <v>609000</v>
          </cell>
          <cell r="AH230">
            <v>0</v>
          </cell>
          <cell r="AI230">
            <v>62100</v>
          </cell>
          <cell r="AJ230">
            <v>0</v>
          </cell>
          <cell r="AK230">
            <v>52800</v>
          </cell>
          <cell r="AL230">
            <v>0</v>
          </cell>
          <cell r="AM230">
            <v>21700</v>
          </cell>
          <cell r="AN230">
            <v>0</v>
          </cell>
          <cell r="AO230">
            <v>38200</v>
          </cell>
          <cell r="AP230">
            <v>0</v>
          </cell>
          <cell r="AQ230">
            <v>32500</v>
          </cell>
          <cell r="AR230">
            <v>0</v>
          </cell>
          <cell r="AS230">
            <v>21700</v>
          </cell>
          <cell r="AT230">
            <v>0</v>
          </cell>
          <cell r="AU230">
            <v>0</v>
          </cell>
          <cell r="AV230">
            <v>0</v>
          </cell>
          <cell r="AW230">
            <v>0</v>
          </cell>
          <cell r="AX230">
            <v>0</v>
          </cell>
          <cell r="AY230">
            <v>0</v>
          </cell>
          <cell r="AZ230">
            <v>0</v>
          </cell>
          <cell r="BA230">
            <v>0</v>
          </cell>
          <cell r="BB230">
            <v>9702</v>
          </cell>
          <cell r="BC230" t="str">
            <v>AC</v>
          </cell>
          <cell r="BD230" t="str">
            <v>9706販売終了</v>
          </cell>
        </row>
        <row r="231">
          <cell r="B231" t="str">
            <v>ACS-22-ASE1</v>
          </cell>
          <cell r="C231" t="str">
            <v>････</v>
          </cell>
          <cell r="D231" t="str">
            <v>FT1200 ﾓﾃﾞﾙ6200-20N
MS Exchangeｾｯﾄﾓﾃﾞﾙ</v>
          </cell>
          <cell r="E231" t="str">
            <v>FT1200 ﾓﾃﾞﾙ 6200-20N(M3522-A12N)､ﾌｧｽﾄｲｰｻﾈｯﾄ･ｱﾀﾞﾌﾟﾀ
(AC-905-TX2)､MS Exchange Server 4.0 ｲﾝﾄﾛﾊﾟｯｸ（ｻｰﾊﾞ1ﾗｲｾﾝｽ､
ｸﾗｲｱﾝﾄ5ﾗｲｾﾝｽ)ﾊﾞﾝﾄﾞﾙ</v>
          </cell>
          <cell r="F231">
            <v>927000</v>
          </cell>
          <cell r="G231">
            <v>590000</v>
          </cell>
          <cell r="H231">
            <v>60300</v>
          </cell>
          <cell r="I231">
            <v>51300</v>
          </cell>
          <cell r="J231">
            <v>21100</v>
          </cell>
          <cell r="K231">
            <v>37100</v>
          </cell>
          <cell r="L231">
            <v>31500</v>
          </cell>
          <cell r="M231">
            <v>21100</v>
          </cell>
          <cell r="N231">
            <v>9702</v>
          </cell>
          <cell r="O231" t="str">
            <v>AC</v>
          </cell>
          <cell r="P231" t="str">
            <v>9706販売終了</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927000</v>
          </cell>
          <cell r="AE231">
            <v>0</v>
          </cell>
          <cell r="AF231">
            <v>0</v>
          </cell>
          <cell r="AG231">
            <v>590000</v>
          </cell>
          <cell r="AH231">
            <v>0</v>
          </cell>
          <cell r="AI231">
            <v>60300</v>
          </cell>
          <cell r="AJ231">
            <v>0</v>
          </cell>
          <cell r="AK231">
            <v>51300</v>
          </cell>
          <cell r="AL231">
            <v>0</v>
          </cell>
          <cell r="AM231">
            <v>21100</v>
          </cell>
          <cell r="AN231">
            <v>0</v>
          </cell>
          <cell r="AO231">
            <v>37100</v>
          </cell>
          <cell r="AP231">
            <v>0</v>
          </cell>
          <cell r="AQ231">
            <v>31500</v>
          </cell>
          <cell r="AR231">
            <v>0</v>
          </cell>
          <cell r="AS231">
            <v>21100</v>
          </cell>
          <cell r="AT231">
            <v>0</v>
          </cell>
          <cell r="AU231">
            <v>0</v>
          </cell>
          <cell r="AV231">
            <v>0</v>
          </cell>
          <cell r="AW231">
            <v>0</v>
          </cell>
          <cell r="AX231">
            <v>0</v>
          </cell>
          <cell r="AY231">
            <v>0</v>
          </cell>
          <cell r="AZ231">
            <v>0</v>
          </cell>
          <cell r="BA231">
            <v>0</v>
          </cell>
          <cell r="BB231">
            <v>9702</v>
          </cell>
          <cell r="BC231" t="str">
            <v>AC</v>
          </cell>
          <cell r="BD231" t="str">
            <v>9706販売終了</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社内ﾈｯﾄﾜｰｸﾊｰﾄﾞｳｪｱ"/>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FROM"/>
      <sheetName val="DBFROM.XLS"/>
    </sheetNames>
    <definedNames>
      <definedName name="OPT_NO"/>
      <definedName name="OPT_YES"/>
    </defined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合計"/>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収印ﾓﾆﾀｰ"/>
      <sheetName val="収印ﾓﾆﾀｰ.XLS"/>
    </sheetNames>
    <definedNames>
      <definedName name="PrintDaicho"/>
      <definedName name="QuitDaicho"/>
    </defined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社内ﾈｯﾄﾜｰｸﾊｰﾄﾞｳｪｱ"/>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定義書"/>
    </sheetNames>
    <sheetDataSet>
      <sheetData sheetId="0" refreshError="1">
        <row r="3">
          <cell r="A3" t="str">
            <v>ＣＯ年月</v>
          </cell>
          <cell r="B3" t="str">
            <v>CO_YM</v>
          </cell>
          <cell r="C3" t="str">
            <v>Char</v>
          </cell>
          <cell r="D3">
            <v>6</v>
          </cell>
          <cell r="E3" t="str">
            <v>YYYYMM</v>
          </cell>
        </row>
        <row r="4">
          <cell r="A4" t="str">
            <v>ＦＡＸ番号</v>
          </cell>
          <cell r="B4" t="str">
            <v>FAX_NO</v>
          </cell>
          <cell r="C4" t="str">
            <v>Varchar2</v>
          </cell>
          <cell r="D4">
            <v>12</v>
          </cell>
        </row>
        <row r="5">
          <cell r="A5" t="str">
            <v>その他の入出金予定</v>
          </cell>
          <cell r="B5" t="str">
            <v>SONOTANYSYKNYOTE</v>
          </cell>
          <cell r="C5" t="str">
            <v>Varchar2</v>
          </cell>
          <cell r="D5">
            <v>20</v>
          </cell>
        </row>
        <row r="6">
          <cell r="A6" t="str">
            <v>その他特約保険料</v>
          </cell>
          <cell r="B6" t="str">
            <v>SONOTATKYKHKN_RYO</v>
          </cell>
          <cell r="C6" t="str">
            <v>Number</v>
          </cell>
          <cell r="D6">
            <v>7</v>
          </cell>
        </row>
        <row r="7">
          <cell r="A7" t="str">
            <v>グループコード</v>
          </cell>
          <cell r="B7" t="str">
            <v>GRP_CD</v>
          </cell>
          <cell r="C7" t="str">
            <v>Char</v>
          </cell>
          <cell r="D7">
            <v>4</v>
          </cell>
          <cell r="E7" t="str">
            <v>　</v>
          </cell>
        </row>
        <row r="8">
          <cell r="A8" t="str">
            <v>シェア</v>
          </cell>
          <cell r="B8" t="str">
            <v>SHARE_PER</v>
          </cell>
          <cell r="C8" t="str">
            <v>Number</v>
          </cell>
          <cell r="D8" t="str">
            <v>8,3</v>
          </cell>
          <cell r="E8" t="str">
            <v>　</v>
          </cell>
        </row>
        <row r="9">
          <cell r="A9" t="str">
            <v>ステータス</v>
          </cell>
          <cell r="B9" t="str">
            <v>STATUS</v>
          </cell>
          <cell r="C9" t="str">
            <v>Varchar2</v>
          </cell>
          <cell r="D9">
            <v>20</v>
          </cell>
          <cell r="E9" t="str">
            <v>　</v>
          </cell>
        </row>
        <row r="10">
          <cell r="A10" t="str">
            <v>デメ割増</v>
          </cell>
          <cell r="B10" t="str">
            <v>DEMEWRM</v>
          </cell>
          <cell r="C10" t="str">
            <v>Number</v>
          </cell>
          <cell r="D10">
            <v>2</v>
          </cell>
          <cell r="E10" t="str">
            <v>　</v>
          </cell>
        </row>
        <row r="11">
          <cell r="A11" t="str">
            <v>トヨタ休日区分</v>
          </cell>
          <cell r="B11" t="str">
            <v>TOYOTAKYU_KBN</v>
          </cell>
          <cell r="C11" t="str">
            <v>Char</v>
          </cell>
          <cell r="D11">
            <v>1</v>
          </cell>
          <cell r="E11" t="str">
            <v>　</v>
          </cell>
        </row>
        <row r="12">
          <cell r="A12" t="str">
            <v>ネットグロス区分</v>
          </cell>
          <cell r="B12" t="str">
            <v>NETG_KBN</v>
          </cell>
          <cell r="C12" t="str">
            <v>Char</v>
          </cell>
          <cell r="D12">
            <v>1</v>
          </cell>
          <cell r="E12" t="str">
            <v>'0':ネット、'1':グロス</v>
          </cell>
        </row>
        <row r="13">
          <cell r="A13" t="str">
            <v>ネットグロス区分名</v>
          </cell>
          <cell r="B13" t="str">
            <v>NETG_KBN_NM</v>
          </cell>
          <cell r="C13" t="str">
            <v>Varchar2</v>
          </cell>
          <cell r="D13">
            <v>10</v>
          </cell>
          <cell r="E13" t="str">
            <v>　</v>
          </cell>
        </row>
        <row r="14">
          <cell r="A14" t="str">
            <v>ノンフリート等級</v>
          </cell>
          <cell r="B14" t="str">
            <v>NOFTOKYU</v>
          </cell>
          <cell r="C14" t="str">
            <v>Varchar2</v>
          </cell>
          <cell r="D14">
            <v>2</v>
          </cell>
          <cell r="E14" t="str">
            <v>　</v>
          </cell>
        </row>
        <row r="15">
          <cell r="A15" t="str">
            <v>パスワード</v>
          </cell>
          <cell r="B15" t="str">
            <v>PASS</v>
          </cell>
          <cell r="C15" t="str">
            <v>Varchar2</v>
          </cell>
          <cell r="D15">
            <v>10</v>
          </cell>
        </row>
        <row r="16">
          <cell r="A16" t="str">
            <v>異動№</v>
          </cell>
          <cell r="B16" t="str">
            <v>IDO_NO</v>
          </cell>
          <cell r="C16" t="str">
            <v>Number</v>
          </cell>
          <cell r="D16">
            <v>3</v>
          </cell>
        </row>
        <row r="17">
          <cell r="A17" t="str">
            <v>異動契約者（カナ）</v>
          </cell>
          <cell r="B17" t="str">
            <v>IDOKEYKSYA_KANA</v>
          </cell>
          <cell r="C17" t="str">
            <v>Varchar2</v>
          </cell>
          <cell r="D17">
            <v>25</v>
          </cell>
        </row>
        <row r="18">
          <cell r="A18" t="str">
            <v>異動契約者コード</v>
          </cell>
          <cell r="B18" t="str">
            <v>IDOKEYKSYA_CD</v>
          </cell>
          <cell r="C18" t="str">
            <v>Char</v>
          </cell>
          <cell r="D18">
            <v>6</v>
          </cell>
        </row>
        <row r="19">
          <cell r="A19" t="str">
            <v>異動事由</v>
          </cell>
          <cell r="B19" t="str">
            <v>IDOJIYU</v>
          </cell>
          <cell r="C19" t="str">
            <v>Varchar2</v>
          </cell>
          <cell r="D19">
            <v>16</v>
          </cell>
        </row>
        <row r="20">
          <cell r="A20" t="str">
            <v>異動事由区分１</v>
          </cell>
          <cell r="B20" t="str">
            <v>IDOJIYU_KBN_1</v>
          </cell>
          <cell r="C20" t="str">
            <v>Char</v>
          </cell>
          <cell r="D20">
            <v>2</v>
          </cell>
        </row>
        <row r="21">
          <cell r="A21" t="str">
            <v>異動事由区分２</v>
          </cell>
          <cell r="B21" t="str">
            <v>IDOJIYU_KBN_2</v>
          </cell>
          <cell r="C21" t="str">
            <v>Char</v>
          </cell>
          <cell r="D21">
            <v>2</v>
          </cell>
        </row>
        <row r="22">
          <cell r="A22" t="str">
            <v>異動事由区分３</v>
          </cell>
          <cell r="B22" t="str">
            <v>IDOJIYU_KBN_3</v>
          </cell>
          <cell r="C22" t="str">
            <v>Char</v>
          </cell>
          <cell r="D22">
            <v>2</v>
          </cell>
        </row>
        <row r="23">
          <cell r="A23" t="str">
            <v>異動事由区分Ｂ</v>
          </cell>
          <cell r="B23" t="str">
            <v>IDOJIYU_KBN_B</v>
          </cell>
          <cell r="C23" t="str">
            <v>Varchar2</v>
          </cell>
          <cell r="D23">
            <v>25</v>
          </cell>
        </row>
        <row r="24">
          <cell r="A24" t="str">
            <v>異動社員番号</v>
          </cell>
          <cell r="B24" t="str">
            <v>IDOSYAIN_NO</v>
          </cell>
          <cell r="C24" t="str">
            <v>Varchar2</v>
          </cell>
          <cell r="D24">
            <v>5</v>
          </cell>
        </row>
        <row r="25">
          <cell r="A25" t="str">
            <v>異動訂正回数</v>
          </cell>
          <cell r="B25" t="str">
            <v>IDOTESE_SU</v>
          </cell>
          <cell r="C25" t="str">
            <v>Number</v>
          </cell>
          <cell r="D25">
            <v>3</v>
          </cell>
        </row>
        <row r="26">
          <cell r="A26" t="str">
            <v>一括入金区分</v>
          </cell>
          <cell r="B26" t="str">
            <v>IKATUNYKN_KBN</v>
          </cell>
          <cell r="C26" t="str">
            <v>Char</v>
          </cell>
          <cell r="D26">
            <v>1</v>
          </cell>
          <cell r="E26" t="str">
            <v>'0':個別入金、'1':一括入金</v>
          </cell>
        </row>
        <row r="27">
          <cell r="A27" t="str">
            <v>一般分割</v>
          </cell>
          <cell r="B27" t="str">
            <v>IPPANBK</v>
          </cell>
          <cell r="C27" t="str">
            <v>Char</v>
          </cell>
          <cell r="D27">
            <v>1</v>
          </cell>
        </row>
        <row r="28">
          <cell r="A28" t="str">
            <v>営業継続費用特約保険料</v>
          </cell>
          <cell r="B28" t="str">
            <v>EIGYOTKYKHKN_RYO</v>
          </cell>
          <cell r="C28" t="str">
            <v>Number</v>
          </cell>
          <cell r="D28">
            <v>7</v>
          </cell>
          <cell r="E28" t="str">
            <v>　</v>
          </cell>
        </row>
        <row r="29">
          <cell r="A29" t="str">
            <v>加入者数</v>
          </cell>
          <cell r="B29" t="str">
            <v>KANYUSYA_SU</v>
          </cell>
          <cell r="C29" t="str">
            <v>Number</v>
          </cell>
          <cell r="D29">
            <v>7</v>
          </cell>
          <cell r="E29" t="str">
            <v>　</v>
          </cell>
        </row>
        <row r="30">
          <cell r="A30" t="str">
            <v>科目コード</v>
          </cell>
          <cell r="B30" t="str">
            <v>KAMOKU_CD</v>
          </cell>
          <cell r="C30" t="str">
            <v>Char</v>
          </cell>
          <cell r="D30">
            <v>4</v>
          </cell>
          <cell r="E30" t="str">
            <v>　</v>
          </cell>
        </row>
        <row r="31">
          <cell r="A31" t="str">
            <v>科目名</v>
          </cell>
          <cell r="B31" t="str">
            <v>KAMOKU_NM</v>
          </cell>
          <cell r="C31" t="str">
            <v>Varchar2</v>
          </cell>
          <cell r="D31">
            <v>40</v>
          </cell>
          <cell r="E31" t="str">
            <v>　</v>
          </cell>
        </row>
        <row r="32">
          <cell r="A32" t="str">
            <v>火災複合契約保種</v>
          </cell>
          <cell r="B32" t="str">
            <v>KASAIKEYKHSY</v>
          </cell>
          <cell r="C32" t="str">
            <v>Varchar2</v>
          </cell>
          <cell r="D32">
            <v>10</v>
          </cell>
          <cell r="E32" t="str">
            <v>　</v>
          </cell>
        </row>
        <row r="33">
          <cell r="A33" t="str">
            <v>火災複合契約保種コード</v>
          </cell>
          <cell r="B33" t="str">
            <v>KASAIKEYKHSY_CD</v>
          </cell>
          <cell r="C33" t="str">
            <v>Char</v>
          </cell>
          <cell r="D33">
            <v>2</v>
          </cell>
          <cell r="E33" t="str">
            <v>　</v>
          </cell>
        </row>
        <row r="34">
          <cell r="A34" t="str">
            <v>過不足金</v>
          </cell>
          <cell r="B34" t="str">
            <v>KABUSOKU_KN</v>
          </cell>
          <cell r="C34" t="str">
            <v>Number</v>
          </cell>
          <cell r="D34">
            <v>15</v>
          </cell>
          <cell r="E34" t="str">
            <v>　</v>
          </cell>
        </row>
        <row r="35">
          <cell r="A35" t="str">
            <v>過不足金額</v>
          </cell>
          <cell r="B35" t="str">
            <v>KABUSOKU_KNG</v>
          </cell>
          <cell r="C35" t="str">
            <v>Number</v>
          </cell>
          <cell r="D35">
            <v>15</v>
          </cell>
          <cell r="E35" t="str">
            <v>　</v>
          </cell>
        </row>
        <row r="36">
          <cell r="A36" t="str">
            <v>解約事由</v>
          </cell>
          <cell r="B36" t="str">
            <v>KAYKJIYU</v>
          </cell>
          <cell r="C36" t="str">
            <v>Varchar2</v>
          </cell>
          <cell r="D36">
            <v>20</v>
          </cell>
        </row>
        <row r="37">
          <cell r="A37" t="str">
            <v>解約事由区分</v>
          </cell>
          <cell r="B37" t="str">
            <v>KAYKJIYU_KBN</v>
          </cell>
          <cell r="C37" t="str">
            <v>Char</v>
          </cell>
          <cell r="D37">
            <v>1</v>
          </cell>
          <cell r="E37" t="str">
            <v>'1':全部解約（中途解約）、'2':全部解約（その他）、'3':一部解約、'4':期間短縮</v>
          </cell>
        </row>
        <row r="38">
          <cell r="A38" t="str">
            <v>解約日</v>
          </cell>
          <cell r="B38" t="str">
            <v>KAYK_DT</v>
          </cell>
          <cell r="C38" t="str">
            <v>Char</v>
          </cell>
          <cell r="D38">
            <v>8</v>
          </cell>
          <cell r="E38" t="str">
            <v>YYYYMMDD</v>
          </cell>
        </row>
        <row r="39">
          <cell r="A39" t="str">
            <v>回収状況</v>
          </cell>
          <cell r="B39" t="str">
            <v>KAISYU_ST</v>
          </cell>
          <cell r="C39" t="str">
            <v>Varchar2</v>
          </cell>
          <cell r="D39">
            <v>10</v>
          </cell>
        </row>
        <row r="40">
          <cell r="A40" t="str">
            <v>回払い種類読替</v>
          </cell>
          <cell r="B40" t="str">
            <v>KAIHARAIYMK</v>
          </cell>
          <cell r="C40" t="str">
            <v>Varchar2</v>
          </cell>
          <cell r="D40">
            <v>10</v>
          </cell>
        </row>
        <row r="41">
          <cell r="A41" t="str">
            <v>回払い種類読替コード</v>
          </cell>
          <cell r="B41" t="str">
            <v>KAIHARAIYMK_CD</v>
          </cell>
          <cell r="C41" t="str">
            <v>Char</v>
          </cell>
          <cell r="D41">
            <v>2</v>
          </cell>
        </row>
        <row r="42">
          <cell r="A42" t="str">
            <v>概算保険料区分</v>
          </cell>
          <cell r="B42" t="str">
            <v>GSNHKNRYO_KBN</v>
          </cell>
          <cell r="C42" t="str">
            <v>Char</v>
          </cell>
          <cell r="D42">
            <v>1</v>
          </cell>
        </row>
        <row r="43">
          <cell r="A43" t="str">
            <v>拡担</v>
          </cell>
          <cell r="B43" t="str">
            <v>KAKUTAN</v>
          </cell>
          <cell r="C43" t="str">
            <v>Varchar2</v>
          </cell>
          <cell r="D43">
            <v>4</v>
          </cell>
        </row>
        <row r="44">
          <cell r="A44" t="str">
            <v>拡担特約保険料</v>
          </cell>
          <cell r="B44" t="str">
            <v>KAKUTANTKYKHKN_RYO</v>
          </cell>
          <cell r="C44" t="str">
            <v>Number</v>
          </cell>
          <cell r="D44">
            <v>7</v>
          </cell>
        </row>
        <row r="45">
          <cell r="A45" t="str">
            <v>確Ｒ</v>
          </cell>
          <cell r="B45" t="str">
            <v>KAKUR</v>
          </cell>
          <cell r="C45" t="str">
            <v>Varchar2</v>
          </cell>
          <cell r="D45">
            <v>1</v>
          </cell>
        </row>
        <row r="46">
          <cell r="A46" t="str">
            <v>確定精算</v>
          </cell>
          <cell r="B46" t="str">
            <v>KAKUTEISSN</v>
          </cell>
          <cell r="C46" t="str">
            <v>Varchar2</v>
          </cell>
          <cell r="D46">
            <v>10</v>
          </cell>
        </row>
        <row r="47">
          <cell r="A47" t="str">
            <v>割増引変更</v>
          </cell>
          <cell r="B47" t="str">
            <v>WRMBHENKO</v>
          </cell>
          <cell r="C47" t="str">
            <v>Varchar2</v>
          </cell>
          <cell r="D47">
            <v>10</v>
          </cell>
        </row>
        <row r="48">
          <cell r="A48" t="str">
            <v>幹事区分</v>
          </cell>
          <cell r="B48" t="str">
            <v>KANJI_KBN</v>
          </cell>
          <cell r="C48" t="str">
            <v>Char</v>
          </cell>
          <cell r="D48">
            <v>2</v>
          </cell>
        </row>
        <row r="49">
          <cell r="A49" t="str">
            <v>幹事保険会社コード</v>
          </cell>
          <cell r="B49" t="str">
            <v>KANJIHKNKAIS_CD</v>
          </cell>
          <cell r="C49" t="str">
            <v>Char</v>
          </cell>
          <cell r="D49">
            <v>2</v>
          </cell>
        </row>
        <row r="50">
          <cell r="A50" t="str">
            <v>管理区分</v>
          </cell>
          <cell r="B50" t="str">
            <v>KANRI_KBN</v>
          </cell>
          <cell r="C50" t="str">
            <v>Char</v>
          </cell>
          <cell r="D50">
            <v>1</v>
          </cell>
        </row>
        <row r="51">
          <cell r="A51" t="str">
            <v>基本保険料</v>
          </cell>
          <cell r="B51" t="str">
            <v>KIHONHKN_RYO</v>
          </cell>
          <cell r="C51" t="str">
            <v>Number</v>
          </cell>
          <cell r="D51">
            <v>7</v>
          </cell>
        </row>
        <row r="52">
          <cell r="A52" t="str">
            <v>金額</v>
          </cell>
          <cell r="B52" t="str">
            <v>KNG</v>
          </cell>
          <cell r="C52" t="str">
            <v>Number</v>
          </cell>
          <cell r="D52">
            <v>15</v>
          </cell>
        </row>
        <row r="53">
          <cell r="A53" t="str">
            <v>銀行コード</v>
          </cell>
          <cell r="B53" t="str">
            <v>BNK_CD</v>
          </cell>
          <cell r="C53" t="str">
            <v>Char</v>
          </cell>
          <cell r="D53">
            <v>4</v>
          </cell>
        </row>
        <row r="54">
          <cell r="A54" t="str">
            <v>銀行休日区分</v>
          </cell>
          <cell r="B54" t="str">
            <v>BNKKYU_KBN</v>
          </cell>
          <cell r="C54" t="str">
            <v>Char</v>
          </cell>
          <cell r="D54">
            <v>1</v>
          </cell>
        </row>
        <row r="55">
          <cell r="A55" t="str">
            <v>銀行支店コード</v>
          </cell>
          <cell r="B55" t="str">
            <v>BNKSHITEN_CD</v>
          </cell>
          <cell r="C55" t="str">
            <v>Char</v>
          </cell>
          <cell r="D55">
            <v>3</v>
          </cell>
        </row>
        <row r="56">
          <cell r="A56" t="str">
            <v>銀行支店名</v>
          </cell>
          <cell r="B56" t="str">
            <v>BNKSHITEN_NM</v>
          </cell>
          <cell r="C56" t="str">
            <v>Varchar2</v>
          </cell>
          <cell r="D56">
            <v>20</v>
          </cell>
        </row>
        <row r="57">
          <cell r="A57" t="str">
            <v>銀行名</v>
          </cell>
          <cell r="B57" t="str">
            <v>BNK_NM</v>
          </cell>
          <cell r="C57" t="str">
            <v>Varchar2</v>
          </cell>
          <cell r="D57">
            <v>20</v>
          </cell>
        </row>
        <row r="58">
          <cell r="A58" t="str">
            <v>銀行名（カナ）</v>
          </cell>
          <cell r="B58" t="str">
            <v>BNK_KANA</v>
          </cell>
          <cell r="C58" t="str">
            <v>Varchar2</v>
          </cell>
          <cell r="D58">
            <v>20</v>
          </cell>
        </row>
        <row r="59">
          <cell r="A59" t="str">
            <v>契約区分</v>
          </cell>
          <cell r="B59" t="str">
            <v>KEYK_KBN</v>
          </cell>
          <cell r="C59" t="str">
            <v>Char</v>
          </cell>
          <cell r="D59">
            <v>1</v>
          </cell>
          <cell r="E59" t="str">
            <v>'1':新規、'2':満期更改、'3':中途更改、'4':異動、'5':解約解除、'6':分割払い（２回目以降）、'7':地震継続、'8':転換異動</v>
          </cell>
        </row>
        <row r="60">
          <cell r="A60" t="str">
            <v>契約区分名</v>
          </cell>
          <cell r="B60" t="str">
            <v>KEYK_KBN_NM</v>
          </cell>
          <cell r="C60" t="str">
            <v>Varchar2</v>
          </cell>
          <cell r="D60">
            <v>20</v>
          </cell>
        </row>
        <row r="61">
          <cell r="A61" t="str">
            <v>契約者コード</v>
          </cell>
          <cell r="B61" t="str">
            <v>KEYKSYA_CD</v>
          </cell>
          <cell r="C61" t="str">
            <v>Char</v>
          </cell>
          <cell r="D61">
            <v>6</v>
          </cell>
        </row>
        <row r="62">
          <cell r="A62" t="str">
            <v>契約者区分</v>
          </cell>
          <cell r="B62" t="str">
            <v>KEYKSYA_KBN</v>
          </cell>
          <cell r="C62" t="str">
            <v>Char</v>
          </cell>
          <cell r="D62">
            <v>1</v>
          </cell>
          <cell r="E62" t="str">
            <v>'1':法人、'2':個人、'3':団体扱い、'4':法人個人、'5':強制加入、'6':任意加入</v>
          </cell>
        </row>
        <row r="63">
          <cell r="A63" t="str">
            <v>契約者区分名（漢字）</v>
          </cell>
          <cell r="B63" t="str">
            <v>KEYKSYA_KBN_NM</v>
          </cell>
          <cell r="C63" t="str">
            <v>Varchar2</v>
          </cell>
          <cell r="D63">
            <v>8</v>
          </cell>
        </row>
        <row r="64">
          <cell r="A64" t="str">
            <v>契約者名（カナ）</v>
          </cell>
          <cell r="B64" t="str">
            <v>KEYKSYA_KANA</v>
          </cell>
          <cell r="C64" t="str">
            <v>Varchar2</v>
          </cell>
          <cell r="D64">
            <v>25</v>
          </cell>
        </row>
        <row r="65">
          <cell r="A65" t="str">
            <v>契約方式</v>
          </cell>
          <cell r="B65" t="str">
            <v>KEYKHOSHIKI</v>
          </cell>
          <cell r="C65" t="str">
            <v>Varchar2</v>
          </cell>
          <cell r="D65">
            <v>5</v>
          </cell>
        </row>
        <row r="66">
          <cell r="A66" t="str">
            <v>計上区分</v>
          </cell>
          <cell r="B66" t="str">
            <v>KJ_KBN</v>
          </cell>
          <cell r="C66" t="str">
            <v>Varchar2</v>
          </cell>
          <cell r="D66">
            <v>5</v>
          </cell>
        </row>
        <row r="67">
          <cell r="A67" t="str">
            <v>計上区分コード</v>
          </cell>
          <cell r="B67" t="str">
            <v>KJ_KBN_CD</v>
          </cell>
          <cell r="C67" t="str">
            <v>Char</v>
          </cell>
          <cell r="D67">
            <v>3</v>
          </cell>
        </row>
        <row r="68">
          <cell r="A68" t="str">
            <v>計上済み区分</v>
          </cell>
          <cell r="B68" t="str">
            <v>KJZUMI_KBN</v>
          </cell>
          <cell r="C68" t="str">
            <v>Varchar2</v>
          </cell>
          <cell r="D68">
            <v>1</v>
          </cell>
        </row>
        <row r="69">
          <cell r="A69" t="str">
            <v>計上日</v>
          </cell>
          <cell r="B69" t="str">
            <v>KJ_DT</v>
          </cell>
          <cell r="C69" t="str">
            <v>Char</v>
          </cell>
          <cell r="D69">
            <v>8</v>
          </cell>
          <cell r="E69" t="str">
            <v>YYYYMMDD</v>
          </cell>
        </row>
        <row r="70">
          <cell r="A70" t="str">
            <v>計上入力区分</v>
          </cell>
          <cell r="B70" t="str">
            <v>KJINP_KBN</v>
          </cell>
          <cell r="C70" t="str">
            <v>Char</v>
          </cell>
          <cell r="D70">
            <v>1</v>
          </cell>
          <cell r="E70" t="str">
            <v>'0':相殺合算、'1':計上、'2':計上（現金）、'3':返戻、'4':直入金、'5':口座振替、'6':不足金、'7':過剰入金、'8':振込手数料</v>
          </cell>
        </row>
        <row r="71">
          <cell r="A71" t="str">
            <v>計上入力区分名</v>
          </cell>
          <cell r="B71" t="str">
            <v>KJINP_KBN_NM</v>
          </cell>
          <cell r="C71" t="str">
            <v>Varchar2</v>
          </cell>
          <cell r="D71">
            <v>10</v>
          </cell>
        </row>
        <row r="72">
          <cell r="A72" t="str">
            <v>計上保険料</v>
          </cell>
          <cell r="B72" t="str">
            <v>KJHKN_RYO</v>
          </cell>
          <cell r="C72" t="str">
            <v>Number</v>
          </cell>
          <cell r="D72">
            <v>15</v>
          </cell>
        </row>
        <row r="73">
          <cell r="A73" t="str">
            <v>計上保種コード</v>
          </cell>
          <cell r="B73" t="str">
            <v>KJHSY_CD</v>
          </cell>
          <cell r="C73" t="str">
            <v>Varchar2</v>
          </cell>
          <cell r="D73">
            <v>2</v>
          </cell>
        </row>
        <row r="74">
          <cell r="A74" t="str">
            <v>計上保種名</v>
          </cell>
          <cell r="B74" t="str">
            <v>KJHSY_NM</v>
          </cell>
          <cell r="C74" t="str">
            <v>Varchar2</v>
          </cell>
          <cell r="D74">
            <v>8</v>
          </cell>
        </row>
        <row r="75">
          <cell r="A75" t="str">
            <v>件数</v>
          </cell>
          <cell r="B75" t="str">
            <v>KEN_SU</v>
          </cell>
          <cell r="C75" t="str">
            <v>Number</v>
          </cell>
          <cell r="D75">
            <v>7</v>
          </cell>
        </row>
        <row r="76">
          <cell r="A76" t="str">
            <v>元号</v>
          </cell>
          <cell r="B76" t="str">
            <v>GENGO</v>
          </cell>
          <cell r="C76" t="str">
            <v>Varchar2</v>
          </cell>
          <cell r="D76">
            <v>4</v>
          </cell>
        </row>
        <row r="77">
          <cell r="A77" t="str">
            <v>元号開始日</v>
          </cell>
          <cell r="B77" t="str">
            <v>GENGOS_DT</v>
          </cell>
          <cell r="C77" t="str">
            <v>Char</v>
          </cell>
          <cell r="D77">
            <v>8</v>
          </cell>
          <cell r="E77" t="str">
            <v>YYYYMMDD</v>
          </cell>
        </row>
        <row r="78">
          <cell r="A78" t="str">
            <v>元号区分</v>
          </cell>
          <cell r="B78" t="str">
            <v>GENGO_KBN</v>
          </cell>
          <cell r="C78" t="str">
            <v>Char</v>
          </cell>
          <cell r="D78">
            <v>1</v>
          </cell>
          <cell r="E78" t="str">
            <v>'H':平成、'M':明治、'S':昭和、'T':大正</v>
          </cell>
        </row>
        <row r="79">
          <cell r="A79" t="str">
            <v>元号終了日</v>
          </cell>
          <cell r="B79" t="str">
            <v>GENGOE_DT</v>
          </cell>
          <cell r="C79" t="str">
            <v>Char</v>
          </cell>
          <cell r="D79">
            <v>8</v>
          </cell>
          <cell r="E79" t="str">
            <v>YYYYMMDD</v>
          </cell>
        </row>
        <row r="80">
          <cell r="A80" t="str">
            <v>元証券番号</v>
          </cell>
          <cell r="B80" t="str">
            <v>MOTOSYOKEN_NO</v>
          </cell>
          <cell r="C80" t="str">
            <v>Varchar2</v>
          </cell>
          <cell r="D80">
            <v>15</v>
          </cell>
        </row>
        <row r="81">
          <cell r="A81" t="str">
            <v>現金合計額</v>
          </cell>
          <cell r="B81" t="str">
            <v>GENKNGOKE_KGN</v>
          </cell>
          <cell r="C81" t="str">
            <v>Number</v>
          </cell>
          <cell r="D81">
            <v>15</v>
          </cell>
        </row>
        <row r="82">
          <cell r="A82" t="str">
            <v>現金入金</v>
          </cell>
          <cell r="B82" t="str">
            <v>GENKNNYKN</v>
          </cell>
          <cell r="C82" t="str">
            <v>Varchar2</v>
          </cell>
          <cell r="D82">
            <v>5</v>
          </cell>
        </row>
        <row r="83">
          <cell r="A83" t="str">
            <v>顧客</v>
          </cell>
          <cell r="B83" t="str">
            <v>KOKYA</v>
          </cell>
          <cell r="C83" t="str">
            <v>Varchar2</v>
          </cell>
          <cell r="D83">
            <v>5</v>
          </cell>
        </row>
        <row r="84">
          <cell r="A84" t="str">
            <v>顧客回収ステータス</v>
          </cell>
          <cell r="B84" t="str">
            <v>KOKYAKAISYU_ST</v>
          </cell>
          <cell r="C84" t="str">
            <v>Char</v>
          </cell>
          <cell r="D84">
            <v>1</v>
          </cell>
          <cell r="E84" t="str">
            <v>'0':請求なし、'1':請求中、'3':回収済み</v>
          </cell>
        </row>
        <row r="85">
          <cell r="A85" t="str">
            <v>顧客支払ステータス</v>
          </cell>
          <cell r="B85" t="str">
            <v>KOKYASHIHA_ST</v>
          </cell>
          <cell r="C85" t="str">
            <v>Char</v>
          </cell>
          <cell r="D85">
            <v>1</v>
          </cell>
          <cell r="E85" t="str">
            <v>'0':支払なし、'1':未払い、'2':承認済み、'3':照合済み</v>
          </cell>
        </row>
        <row r="86">
          <cell r="A86" t="str">
            <v>口座区分</v>
          </cell>
          <cell r="B86" t="str">
            <v>KOZA_KBN</v>
          </cell>
          <cell r="C86" t="str">
            <v>Char</v>
          </cell>
          <cell r="D86">
            <v>1</v>
          </cell>
        </row>
        <row r="87">
          <cell r="A87" t="str">
            <v>口座区分名</v>
          </cell>
          <cell r="B87" t="str">
            <v>KOZA_KBN_NM</v>
          </cell>
          <cell r="C87" t="str">
            <v>Varchar2</v>
          </cell>
          <cell r="D87">
            <v>20</v>
          </cell>
        </row>
        <row r="88">
          <cell r="A88" t="str">
            <v>口座番号</v>
          </cell>
          <cell r="B88" t="str">
            <v>KOZA_NO</v>
          </cell>
          <cell r="C88" t="str">
            <v>Number</v>
          </cell>
          <cell r="D88">
            <v>7</v>
          </cell>
        </row>
        <row r="89">
          <cell r="A89" t="str">
            <v>口座名義</v>
          </cell>
          <cell r="B89" t="str">
            <v>KOZAMEIGI</v>
          </cell>
          <cell r="C89" t="str">
            <v>Varchar2</v>
          </cell>
          <cell r="D89">
            <v>25</v>
          </cell>
        </row>
        <row r="90">
          <cell r="A90" t="str">
            <v>口座明細</v>
          </cell>
          <cell r="B90" t="str">
            <v>KOZAMS</v>
          </cell>
          <cell r="C90" t="str">
            <v>Varchar2</v>
          </cell>
          <cell r="D90">
            <v>25</v>
          </cell>
        </row>
        <row r="91">
          <cell r="A91" t="str">
            <v>更新年月日</v>
          </cell>
          <cell r="B91" t="str">
            <v>UPD_DT</v>
          </cell>
          <cell r="C91" t="str">
            <v>Char</v>
          </cell>
          <cell r="D91">
            <v>8</v>
          </cell>
          <cell r="E91" t="str">
            <v>YYYYMMDD</v>
          </cell>
        </row>
        <row r="92">
          <cell r="A92" t="str">
            <v>構造用法等変更</v>
          </cell>
          <cell r="B92" t="str">
            <v>KOZOHENKO</v>
          </cell>
          <cell r="C92" t="str">
            <v>Varchar2</v>
          </cell>
          <cell r="D92">
            <v>10</v>
          </cell>
        </row>
        <row r="93">
          <cell r="A93" t="str">
            <v>合計額</v>
          </cell>
          <cell r="B93" t="str">
            <v>GOKE_KNG</v>
          </cell>
          <cell r="C93" t="str">
            <v>Number</v>
          </cell>
          <cell r="D93">
            <v>15</v>
          </cell>
        </row>
        <row r="94">
          <cell r="A94" t="str">
            <v>最終異動№</v>
          </cell>
          <cell r="B94" t="str">
            <v>SAISYUIDO_NO</v>
          </cell>
          <cell r="C94" t="str">
            <v>Number</v>
          </cell>
          <cell r="D94">
            <v>3</v>
          </cell>
        </row>
        <row r="95">
          <cell r="A95" t="str">
            <v>最終親子№</v>
          </cell>
          <cell r="B95" t="str">
            <v>SAISYUOYAKO_NO</v>
          </cell>
          <cell r="C95" t="str">
            <v>Number</v>
          </cell>
          <cell r="D95">
            <v>1</v>
          </cell>
        </row>
        <row r="96">
          <cell r="A96" t="str">
            <v>最終訂正№</v>
          </cell>
          <cell r="B96" t="str">
            <v>SAISYUTESE_NO</v>
          </cell>
          <cell r="C96" t="str">
            <v>Number</v>
          </cell>
          <cell r="D96">
            <v>4</v>
          </cell>
        </row>
        <row r="97">
          <cell r="A97" t="str">
            <v>最終分割№</v>
          </cell>
          <cell r="B97" t="str">
            <v>SAISYUBT_NO</v>
          </cell>
          <cell r="C97" t="str">
            <v>Number</v>
          </cell>
          <cell r="D97">
            <v>3</v>
          </cell>
        </row>
        <row r="98">
          <cell r="A98" t="str">
            <v>最新フラグ</v>
          </cell>
          <cell r="B98" t="str">
            <v>SAISHIN_FLG</v>
          </cell>
          <cell r="C98" t="str">
            <v>Char</v>
          </cell>
          <cell r="D98">
            <v>1</v>
          </cell>
        </row>
        <row r="99">
          <cell r="A99" t="str">
            <v>作成日</v>
          </cell>
          <cell r="B99" t="str">
            <v>SAKUSEI_DT</v>
          </cell>
          <cell r="C99" t="str">
            <v>Char</v>
          </cell>
          <cell r="D99">
            <v>8</v>
          </cell>
          <cell r="E99" t="str">
            <v>YYYYMMDD</v>
          </cell>
        </row>
        <row r="100">
          <cell r="A100" t="str">
            <v>残金一括払</v>
          </cell>
          <cell r="B100" t="str">
            <v>ZANIKATUHARAI</v>
          </cell>
          <cell r="C100" t="str">
            <v>Varchar2</v>
          </cell>
          <cell r="D100">
            <v>10</v>
          </cell>
        </row>
        <row r="101">
          <cell r="A101" t="str">
            <v>残高</v>
          </cell>
          <cell r="B101" t="str">
            <v>ZAN</v>
          </cell>
          <cell r="C101" t="str">
            <v>Number</v>
          </cell>
          <cell r="D101">
            <v>15</v>
          </cell>
        </row>
        <row r="102">
          <cell r="A102" t="str">
            <v>支出</v>
          </cell>
          <cell r="B102" t="str">
            <v>SHISYUTSU</v>
          </cell>
          <cell r="C102" t="str">
            <v>Number</v>
          </cell>
          <cell r="D102">
            <v>15</v>
          </cell>
        </row>
        <row r="103">
          <cell r="A103" t="str">
            <v>支店コード</v>
          </cell>
          <cell r="B103" t="str">
            <v>SHITEN_CD</v>
          </cell>
          <cell r="C103" t="str">
            <v>Char</v>
          </cell>
          <cell r="D103">
            <v>2</v>
          </cell>
        </row>
        <row r="104">
          <cell r="A104" t="str">
            <v>支店名</v>
          </cell>
          <cell r="B104" t="str">
            <v>SHITEN_NM</v>
          </cell>
          <cell r="C104" t="str">
            <v>Varchar2</v>
          </cell>
          <cell r="D104">
            <v>20</v>
          </cell>
        </row>
        <row r="105">
          <cell r="A105" t="str">
            <v>支店名（カナ）</v>
          </cell>
          <cell r="B105" t="str">
            <v>SHITEN_KANA</v>
          </cell>
          <cell r="C105" t="str">
            <v>Varchar2</v>
          </cell>
          <cell r="D105">
            <v>20</v>
          </cell>
        </row>
        <row r="106">
          <cell r="A106" t="str">
            <v>支払状況区分</v>
          </cell>
          <cell r="B106" t="str">
            <v>SHIHAST_KBN</v>
          </cell>
          <cell r="C106" t="str">
            <v>Char</v>
          </cell>
          <cell r="D106">
            <v>1</v>
          </cell>
          <cell r="E106" t="str">
            <v>'1':未払い､'2':支払承諾済み､'3':支払済み</v>
          </cell>
        </row>
        <row r="107">
          <cell r="A107" t="str">
            <v>支払番号</v>
          </cell>
          <cell r="B107" t="str">
            <v>SHIHA_NO</v>
          </cell>
          <cell r="C107" t="str">
            <v>Varchar2</v>
          </cell>
          <cell r="D107">
            <v>9</v>
          </cell>
        </row>
        <row r="108">
          <cell r="A108" t="str">
            <v>支払予定</v>
          </cell>
          <cell r="B108" t="str">
            <v>SHIHAYOTE</v>
          </cell>
          <cell r="C108" t="str">
            <v>Varchar2</v>
          </cell>
          <cell r="D108">
            <v>20</v>
          </cell>
        </row>
        <row r="109">
          <cell r="A109" t="str">
            <v>資金集中金額</v>
          </cell>
          <cell r="B109" t="str">
            <v>SHIKNSYUTYU_KNG</v>
          </cell>
          <cell r="C109" t="str">
            <v>Number</v>
          </cell>
          <cell r="D109">
            <v>15</v>
          </cell>
        </row>
        <row r="110">
          <cell r="A110" t="str">
            <v>事務費（％）</v>
          </cell>
          <cell r="B110" t="str">
            <v>JIMHI_PER</v>
          </cell>
          <cell r="C110" t="str">
            <v>Number</v>
          </cell>
          <cell r="D110" t="str">
            <v>8,3</v>
          </cell>
        </row>
        <row r="111">
          <cell r="A111" t="str">
            <v>自己物件サイン読替</v>
          </cell>
          <cell r="B111" t="str">
            <v>JIKOBUYMK</v>
          </cell>
          <cell r="C111" t="str">
            <v>Varchar2</v>
          </cell>
          <cell r="D111">
            <v>3</v>
          </cell>
        </row>
        <row r="112">
          <cell r="A112" t="str">
            <v>自己物件サイン読替コード</v>
          </cell>
          <cell r="B112" t="str">
            <v>JIKOBUYMK_CD</v>
          </cell>
          <cell r="C112" t="str">
            <v>Char</v>
          </cell>
          <cell r="D112">
            <v>1</v>
          </cell>
        </row>
        <row r="113">
          <cell r="A113" t="str">
            <v>実施金額</v>
          </cell>
          <cell r="B113" t="str">
            <v>JISSHI_KNG</v>
          </cell>
          <cell r="C113" t="str">
            <v>Number</v>
          </cell>
          <cell r="D113">
            <v>15</v>
          </cell>
        </row>
        <row r="114">
          <cell r="A114" t="str">
            <v>社員コード</v>
          </cell>
          <cell r="B114" t="str">
            <v>SYAIN_CD</v>
          </cell>
          <cell r="C114" t="str">
            <v>Varchar2</v>
          </cell>
          <cell r="D114">
            <v>5</v>
          </cell>
        </row>
        <row r="115">
          <cell r="A115" t="str">
            <v>社員番号</v>
          </cell>
          <cell r="B115" t="str">
            <v>SYAIN_NO</v>
          </cell>
          <cell r="C115" t="str">
            <v>Varchar2</v>
          </cell>
          <cell r="D115">
            <v>5</v>
          </cell>
        </row>
        <row r="116">
          <cell r="A116" t="str">
            <v>社員名（カナ）</v>
          </cell>
          <cell r="B116" t="str">
            <v>SYAIN_KANA</v>
          </cell>
          <cell r="C116" t="str">
            <v>Varchar2</v>
          </cell>
          <cell r="D116">
            <v>20</v>
          </cell>
        </row>
        <row r="117">
          <cell r="A117" t="str">
            <v>社員名（漢字）</v>
          </cell>
          <cell r="B117" t="str">
            <v>SYAIN_NM</v>
          </cell>
          <cell r="C117" t="str">
            <v>Varchar2</v>
          </cell>
          <cell r="D117">
            <v>20</v>
          </cell>
        </row>
        <row r="118">
          <cell r="A118" t="str">
            <v>社内分担</v>
          </cell>
          <cell r="B118" t="str">
            <v>SYANAIBT</v>
          </cell>
          <cell r="C118" t="str">
            <v>Varchar2</v>
          </cell>
          <cell r="D118">
            <v>20</v>
          </cell>
        </row>
        <row r="119">
          <cell r="A119" t="str">
            <v>社内分担区分</v>
          </cell>
          <cell r="B119" t="str">
            <v>SYANAIBT_KBN</v>
          </cell>
          <cell r="C119" t="str">
            <v>Char</v>
          </cell>
          <cell r="D119">
            <v>1</v>
          </cell>
          <cell r="E119" t="str">
            <v>'0':社内分担なし、'1':社内分担あり</v>
          </cell>
        </row>
        <row r="120">
          <cell r="A120" t="str">
            <v>社内分担担当者コード</v>
          </cell>
          <cell r="B120" t="str">
            <v>SYANAIBTTANTO_CD</v>
          </cell>
          <cell r="C120" t="str">
            <v>Char</v>
          </cell>
          <cell r="D120">
            <v>4</v>
          </cell>
        </row>
        <row r="121">
          <cell r="A121" t="str">
            <v>借方科目</v>
          </cell>
          <cell r="B121" t="str">
            <v>KARIKATAKAMOKU</v>
          </cell>
          <cell r="C121" t="str">
            <v>Varchar2</v>
          </cell>
          <cell r="D121">
            <v>10</v>
          </cell>
        </row>
        <row r="122">
          <cell r="A122" t="str">
            <v>取引区分</v>
          </cell>
          <cell r="B122" t="str">
            <v>TRHK_KBN</v>
          </cell>
          <cell r="C122" t="str">
            <v>Char</v>
          </cell>
          <cell r="D122">
            <v>2</v>
          </cell>
          <cell r="E122" t="str">
            <v>'10':現金、'11':振込、'12':他店分入金､'13':交換､'14':振替､'18';その他､'19':訂正</v>
          </cell>
        </row>
        <row r="123">
          <cell r="A123" t="str">
            <v>取引区分名</v>
          </cell>
          <cell r="B123" t="str">
            <v>TRHK_KBN_NM</v>
          </cell>
          <cell r="C123" t="str">
            <v>Varchar2</v>
          </cell>
          <cell r="D123">
            <v>20</v>
          </cell>
        </row>
        <row r="124">
          <cell r="A124" t="str">
            <v>取引先コード</v>
          </cell>
          <cell r="B124" t="str">
            <v>TRHKSAKI_CD</v>
          </cell>
          <cell r="C124" t="str">
            <v>Char</v>
          </cell>
          <cell r="D124">
            <v>6</v>
          </cell>
        </row>
        <row r="125">
          <cell r="A125" t="str">
            <v>手数料</v>
          </cell>
          <cell r="B125" t="str">
            <v>TESU_RYO</v>
          </cell>
          <cell r="C125" t="str">
            <v>Number</v>
          </cell>
          <cell r="D125">
            <v>9</v>
          </cell>
        </row>
        <row r="126">
          <cell r="A126" t="str">
            <v>種目分類</v>
          </cell>
          <cell r="B126" t="str">
            <v>SYUMKBR</v>
          </cell>
          <cell r="C126" t="str">
            <v>Varchar2</v>
          </cell>
          <cell r="D126">
            <v>10</v>
          </cell>
        </row>
        <row r="127">
          <cell r="A127" t="str">
            <v>種目分類区分</v>
          </cell>
          <cell r="B127" t="str">
            <v>SYUMKBR_KBN</v>
          </cell>
          <cell r="C127" t="str">
            <v>Char</v>
          </cell>
          <cell r="D127">
            <v>1</v>
          </cell>
        </row>
        <row r="128">
          <cell r="A128" t="str">
            <v>種目別残高</v>
          </cell>
          <cell r="B128" t="str">
            <v>SYUMKBETSU_ZAN</v>
          </cell>
          <cell r="C128" t="str">
            <v>Number</v>
          </cell>
          <cell r="D128">
            <v>15</v>
          </cell>
        </row>
        <row r="129">
          <cell r="A129" t="str">
            <v>収支計上合計金額</v>
          </cell>
          <cell r="B129" t="str">
            <v>SYUSHIKJGOKE_KNG</v>
          </cell>
          <cell r="C129" t="str">
            <v>Number</v>
          </cell>
          <cell r="D129">
            <v>15</v>
          </cell>
        </row>
        <row r="130">
          <cell r="A130" t="str">
            <v>収支明細出力フラグ</v>
          </cell>
          <cell r="B130" t="str">
            <v>SYUSHIMSOUT_FLG</v>
          </cell>
          <cell r="C130" t="str">
            <v>Char</v>
          </cell>
          <cell r="D130">
            <v>1</v>
          </cell>
        </row>
        <row r="131">
          <cell r="A131" t="str">
            <v>収支明細処理日付</v>
          </cell>
          <cell r="B131" t="str">
            <v>SYUSHIMSSYR_DT</v>
          </cell>
          <cell r="C131" t="str">
            <v>Char</v>
          </cell>
          <cell r="D131">
            <v>8</v>
          </cell>
          <cell r="E131" t="str">
            <v>YYYYMMDD</v>
          </cell>
        </row>
        <row r="132">
          <cell r="A132" t="str">
            <v>収入</v>
          </cell>
          <cell r="B132" t="str">
            <v>SYUNYU</v>
          </cell>
          <cell r="C132" t="str">
            <v>Number</v>
          </cell>
          <cell r="D132">
            <v>15</v>
          </cell>
        </row>
        <row r="133">
          <cell r="A133" t="str">
            <v>終期元号区分</v>
          </cell>
          <cell r="B133" t="str">
            <v>SYUKIGENGO_KBN</v>
          </cell>
          <cell r="C133" t="str">
            <v>Char</v>
          </cell>
          <cell r="D133">
            <v>1</v>
          </cell>
          <cell r="E133" t="str">
            <v>'H':平成,'M':明治,'S':昭和,'T':大正</v>
          </cell>
        </row>
        <row r="134">
          <cell r="A134" t="str">
            <v>集金事務費</v>
          </cell>
          <cell r="B134" t="str">
            <v>SYUKNJIM_HI</v>
          </cell>
          <cell r="C134" t="str">
            <v>Number</v>
          </cell>
          <cell r="D134">
            <v>9</v>
          </cell>
        </row>
        <row r="135">
          <cell r="A135" t="str">
            <v>従業員番号</v>
          </cell>
          <cell r="B135" t="str">
            <v>EMP_NO</v>
          </cell>
          <cell r="C135" t="str">
            <v>Varchar2</v>
          </cell>
          <cell r="D135">
            <v>12</v>
          </cell>
        </row>
        <row r="136">
          <cell r="A136" t="str">
            <v>出金額</v>
          </cell>
          <cell r="B136" t="str">
            <v>SYKN_KNG</v>
          </cell>
          <cell r="C136" t="str">
            <v>Number</v>
          </cell>
          <cell r="D136">
            <v>15</v>
          </cell>
        </row>
        <row r="137">
          <cell r="A137" t="str">
            <v>出力件数</v>
          </cell>
          <cell r="B137" t="str">
            <v>OUT_SU</v>
          </cell>
          <cell r="C137" t="str">
            <v>Number</v>
          </cell>
          <cell r="D137">
            <v>7</v>
          </cell>
        </row>
        <row r="138">
          <cell r="A138" t="str">
            <v>処理機能</v>
          </cell>
          <cell r="B138" t="str">
            <v>SYRKINO</v>
          </cell>
          <cell r="C138" t="str">
            <v>Varchar2</v>
          </cell>
          <cell r="D138">
            <v>5</v>
          </cell>
        </row>
        <row r="139">
          <cell r="A139" t="str">
            <v>処理区分</v>
          </cell>
          <cell r="B139" t="str">
            <v>SYR_KBN</v>
          </cell>
          <cell r="C139" t="str">
            <v>Varchar2</v>
          </cell>
          <cell r="D139">
            <v>1</v>
          </cell>
        </row>
        <row r="140">
          <cell r="A140" t="str">
            <v>処理時間</v>
          </cell>
          <cell r="B140" t="str">
            <v>SYR_TM</v>
          </cell>
          <cell r="C140" t="str">
            <v>Char</v>
          </cell>
          <cell r="D140">
            <v>6</v>
          </cell>
          <cell r="E140" t="str">
            <v>HHMMSS</v>
          </cell>
        </row>
        <row r="141">
          <cell r="A141" t="str">
            <v>処理対象</v>
          </cell>
          <cell r="B141" t="str">
            <v>SYRTAISYO</v>
          </cell>
          <cell r="C141" t="str">
            <v>Varchar2</v>
          </cell>
          <cell r="D141">
            <v>20</v>
          </cell>
        </row>
        <row r="142">
          <cell r="A142" t="str">
            <v>処理対象区分</v>
          </cell>
          <cell r="B142" t="str">
            <v>SYRTAISYO_KBN</v>
          </cell>
          <cell r="C142" t="str">
            <v>Char</v>
          </cell>
          <cell r="D142">
            <v>1</v>
          </cell>
        </row>
        <row r="143">
          <cell r="A143" t="str">
            <v>処理対象年月</v>
          </cell>
          <cell r="B143" t="str">
            <v>SYRTAISYO_YM</v>
          </cell>
          <cell r="C143" t="str">
            <v>Char</v>
          </cell>
          <cell r="D143">
            <v>6</v>
          </cell>
          <cell r="E143" t="str">
            <v>YYYYMM</v>
          </cell>
        </row>
        <row r="144">
          <cell r="A144" t="str">
            <v>処理日付</v>
          </cell>
          <cell r="B144" t="str">
            <v>SYR_DT</v>
          </cell>
          <cell r="C144" t="str">
            <v>Char</v>
          </cell>
          <cell r="D144">
            <v>8</v>
          </cell>
          <cell r="E144" t="str">
            <v>YYYYMMDD</v>
          </cell>
        </row>
        <row r="145">
          <cell r="A145" t="str">
            <v>小切手合計額</v>
          </cell>
          <cell r="B145" t="str">
            <v>KOGITTEGOKE_KNG</v>
          </cell>
          <cell r="C145" t="str">
            <v>Number</v>
          </cell>
          <cell r="D145">
            <v>15</v>
          </cell>
        </row>
        <row r="146">
          <cell r="A146" t="str">
            <v>消し込み日</v>
          </cell>
          <cell r="B146" t="str">
            <v>KESHIKOMI_DT</v>
          </cell>
          <cell r="C146" t="str">
            <v>Char</v>
          </cell>
          <cell r="D146">
            <v>8</v>
          </cell>
          <cell r="E146" t="str">
            <v>YYYYMMDD</v>
          </cell>
        </row>
        <row r="147">
          <cell r="A147" t="str">
            <v>消費税</v>
          </cell>
          <cell r="B147" t="str">
            <v>SYOHI</v>
          </cell>
          <cell r="C147" t="str">
            <v>Number</v>
          </cell>
          <cell r="D147">
            <v>12</v>
          </cell>
        </row>
        <row r="148">
          <cell r="A148" t="str">
            <v>消費税額</v>
          </cell>
          <cell r="B148" t="str">
            <v>SYOHI_KNG</v>
          </cell>
          <cell r="C148" t="str">
            <v>Number</v>
          </cell>
          <cell r="D148">
            <v>9</v>
          </cell>
        </row>
        <row r="149">
          <cell r="A149" t="str">
            <v>消費税率</v>
          </cell>
          <cell r="B149" t="str">
            <v>SYOHI_PER</v>
          </cell>
          <cell r="C149" t="str">
            <v>Number</v>
          </cell>
          <cell r="D149" t="str">
            <v>5,2</v>
          </cell>
        </row>
        <row r="150">
          <cell r="A150" t="str">
            <v>照会番号</v>
          </cell>
          <cell r="B150" t="str">
            <v>SYOKAI_NO</v>
          </cell>
          <cell r="C150" t="str">
            <v>Varchar2</v>
          </cell>
          <cell r="D150">
            <v>8</v>
          </cell>
        </row>
        <row r="151">
          <cell r="A151" t="str">
            <v>証券番号</v>
          </cell>
          <cell r="B151" t="str">
            <v>SYOKEN_NO</v>
          </cell>
          <cell r="C151" t="str">
            <v>Varchar2</v>
          </cell>
          <cell r="D151">
            <v>15</v>
          </cell>
        </row>
        <row r="152">
          <cell r="A152" t="str">
            <v>証券番号識別区分</v>
          </cell>
          <cell r="B152" t="str">
            <v>SYOKENNOSHIKI_KBN</v>
          </cell>
          <cell r="C152" t="str">
            <v>Char</v>
          </cell>
          <cell r="D152">
            <v>1</v>
          </cell>
        </row>
        <row r="153">
          <cell r="A153" t="str">
            <v>証券番号利用状況区分</v>
          </cell>
          <cell r="B153" t="str">
            <v>SYOKENNORIYO_KBN</v>
          </cell>
          <cell r="C153" t="str">
            <v>Char</v>
          </cell>
          <cell r="D153">
            <v>1</v>
          </cell>
        </row>
        <row r="154">
          <cell r="A154" t="str">
            <v>振込金額</v>
          </cell>
          <cell r="B154" t="str">
            <v>HRKO_KNG</v>
          </cell>
          <cell r="C154" t="str">
            <v>Number</v>
          </cell>
          <cell r="D154">
            <v>15</v>
          </cell>
        </row>
        <row r="155">
          <cell r="A155" t="str">
            <v>振込手数料</v>
          </cell>
          <cell r="B155" t="str">
            <v>HRKOTESU_RYO</v>
          </cell>
          <cell r="C155" t="str">
            <v>Number</v>
          </cell>
          <cell r="D155">
            <v>15</v>
          </cell>
        </row>
        <row r="156">
          <cell r="A156" t="str">
            <v>振込人名（カナ）</v>
          </cell>
          <cell r="B156" t="str">
            <v>HRKOSYA_KANA</v>
          </cell>
          <cell r="C156" t="str">
            <v>Varchar2</v>
          </cell>
          <cell r="D156">
            <v>25</v>
          </cell>
        </row>
        <row r="157">
          <cell r="A157" t="str">
            <v>振替手数料</v>
          </cell>
          <cell r="B157" t="str">
            <v>HRKATESU_RYO</v>
          </cell>
          <cell r="C157" t="str">
            <v>Number</v>
          </cell>
          <cell r="D157">
            <v>15</v>
          </cell>
        </row>
        <row r="158">
          <cell r="A158" t="str">
            <v>新商品コード</v>
          </cell>
          <cell r="B158" t="str">
            <v>SHINSYOHIN_CD</v>
          </cell>
          <cell r="C158" t="str">
            <v>Char</v>
          </cell>
          <cell r="D158">
            <v>2</v>
          </cell>
        </row>
        <row r="159">
          <cell r="A159" t="str">
            <v>新商品名</v>
          </cell>
          <cell r="B159" t="str">
            <v>SHINSYOHIN_NM</v>
          </cell>
          <cell r="C159" t="str">
            <v>Varchar2</v>
          </cell>
          <cell r="D159">
            <v>16</v>
          </cell>
        </row>
        <row r="160">
          <cell r="A160" t="str">
            <v>申込日</v>
          </cell>
          <cell r="B160" t="str">
            <v>MOSHIKOMI_DT</v>
          </cell>
          <cell r="C160" t="str">
            <v>Char</v>
          </cell>
          <cell r="D160">
            <v>8</v>
          </cell>
          <cell r="E160" t="str">
            <v>YYYYMMDD</v>
          </cell>
        </row>
        <row r="161">
          <cell r="A161" t="str">
            <v>親子№</v>
          </cell>
          <cell r="B161" t="str">
            <v>OYAKO_NO</v>
          </cell>
          <cell r="C161" t="str">
            <v>Number</v>
          </cell>
          <cell r="D161">
            <v>1</v>
          </cell>
        </row>
        <row r="162">
          <cell r="A162" t="str">
            <v>水災</v>
          </cell>
          <cell r="B162" t="str">
            <v>SUISAI</v>
          </cell>
          <cell r="C162" t="str">
            <v>Varchar2</v>
          </cell>
          <cell r="D162">
            <v>1</v>
          </cell>
        </row>
        <row r="163">
          <cell r="A163" t="str">
            <v>正味保険料</v>
          </cell>
          <cell r="B163" t="str">
            <v>SYOMIHKN_RYO</v>
          </cell>
          <cell r="C163" t="str">
            <v>Number</v>
          </cell>
          <cell r="D163">
            <v>9</v>
          </cell>
        </row>
        <row r="164">
          <cell r="A164" t="str">
            <v>生年月日</v>
          </cell>
          <cell r="B164" t="str">
            <v>BIRTH_DT</v>
          </cell>
          <cell r="C164" t="str">
            <v>Char</v>
          </cell>
          <cell r="D164">
            <v>8</v>
          </cell>
          <cell r="E164" t="str">
            <v>YYYYMMDD</v>
          </cell>
        </row>
        <row r="165">
          <cell r="A165" t="str">
            <v>精算額</v>
          </cell>
          <cell r="B165" t="str">
            <v>SSN_KNG</v>
          </cell>
          <cell r="C165" t="str">
            <v>Number</v>
          </cell>
          <cell r="D165">
            <v>15</v>
          </cell>
        </row>
        <row r="166">
          <cell r="A166" t="str">
            <v>精算区分</v>
          </cell>
          <cell r="B166" t="str">
            <v>SSN_KBN</v>
          </cell>
          <cell r="C166" t="str">
            <v>Char</v>
          </cell>
          <cell r="D166">
            <v>1</v>
          </cell>
          <cell r="E166" t="str">
            <v>'1':個別、'2':一括（他代理店分除外）、'3':一括（他代理店分込）</v>
          </cell>
        </row>
        <row r="167">
          <cell r="A167" t="str">
            <v>精算区分名</v>
          </cell>
          <cell r="B167" t="str">
            <v>SSN_KBN_NM</v>
          </cell>
          <cell r="C167" t="str">
            <v>Varchar2</v>
          </cell>
          <cell r="D167">
            <v>10</v>
          </cell>
        </row>
        <row r="168">
          <cell r="A168" t="str">
            <v>精算日</v>
          </cell>
          <cell r="B168" t="str">
            <v>SSN_DT</v>
          </cell>
          <cell r="C168" t="str">
            <v>Char</v>
          </cell>
          <cell r="D168">
            <v>8</v>
          </cell>
          <cell r="E168" t="str">
            <v>YYYYMMDD</v>
          </cell>
        </row>
        <row r="169">
          <cell r="A169" t="str">
            <v>精算年月</v>
          </cell>
          <cell r="B169" t="str">
            <v>SSN_YM</v>
          </cell>
          <cell r="C169" t="str">
            <v>Char</v>
          </cell>
          <cell r="D169">
            <v>6</v>
          </cell>
          <cell r="E169" t="str">
            <v>YYYYMM</v>
          </cell>
        </row>
        <row r="170">
          <cell r="A170" t="str">
            <v>精算表出力フラグ</v>
          </cell>
          <cell r="B170" t="str">
            <v>SSNHYOOUT_FLG</v>
          </cell>
          <cell r="C170" t="str">
            <v>Char</v>
          </cell>
          <cell r="D170">
            <v>1</v>
          </cell>
          <cell r="E170" t="str">
            <v xml:space="preserve">'0':未処理、'1':仮処理、'2':本処理、'3':出力不要 </v>
          </cell>
        </row>
        <row r="171">
          <cell r="A171" t="str">
            <v>精算表処理区分</v>
          </cell>
          <cell r="B171" t="str">
            <v>SSNHYOSYR_KBN</v>
          </cell>
          <cell r="C171" t="str">
            <v>Char</v>
          </cell>
          <cell r="D171">
            <v>1</v>
          </cell>
        </row>
        <row r="172">
          <cell r="A172" t="str">
            <v>精算方法</v>
          </cell>
          <cell r="B172" t="str">
            <v>SSNHOHO</v>
          </cell>
          <cell r="C172" t="str">
            <v>Varchar2</v>
          </cell>
          <cell r="D172">
            <v>10</v>
          </cell>
        </row>
        <row r="173">
          <cell r="A173" t="str">
            <v>精算方法区分</v>
          </cell>
          <cell r="B173" t="str">
            <v>SSNHOHO_KBN</v>
          </cell>
          <cell r="C173" t="str">
            <v>Char</v>
          </cell>
          <cell r="D173">
            <v>1</v>
          </cell>
          <cell r="E173" t="str">
            <v>'1':通常精算、'2':直入金、'3':口座振替分精算、'4':中途精算</v>
          </cell>
        </row>
        <row r="174">
          <cell r="A174" t="str">
            <v>精算保険会社コード</v>
          </cell>
          <cell r="B174" t="str">
            <v>SSNHKNK_CD</v>
          </cell>
          <cell r="C174" t="str">
            <v>Char</v>
          </cell>
          <cell r="D174">
            <v>2</v>
          </cell>
        </row>
        <row r="175">
          <cell r="A175" t="str">
            <v>請求書様式</v>
          </cell>
          <cell r="B175" t="str">
            <v>SEIKYUYOSHIKI</v>
          </cell>
          <cell r="C175" t="str">
            <v>Varchar2</v>
          </cell>
          <cell r="D175">
            <v>10</v>
          </cell>
        </row>
        <row r="176">
          <cell r="A176" t="str">
            <v>請求日</v>
          </cell>
          <cell r="B176" t="str">
            <v>SEIKYU_DT</v>
          </cell>
          <cell r="C176" t="str">
            <v>Char</v>
          </cell>
          <cell r="D176">
            <v>8</v>
          </cell>
          <cell r="E176" t="str">
            <v>YYYYMMDD</v>
          </cell>
        </row>
        <row r="177">
          <cell r="A177" t="str">
            <v>請求予定</v>
          </cell>
          <cell r="B177" t="str">
            <v>SEIKYUYOTE</v>
          </cell>
          <cell r="C177" t="str">
            <v>Varchar2</v>
          </cell>
          <cell r="D177">
            <v>20</v>
          </cell>
        </row>
        <row r="178">
          <cell r="A178" t="str">
            <v>税率</v>
          </cell>
          <cell r="B178" t="str">
            <v>ZEI_PER</v>
          </cell>
          <cell r="C178" t="str">
            <v>Number</v>
          </cell>
          <cell r="D178" t="str">
            <v>7,2</v>
          </cell>
        </row>
        <row r="179">
          <cell r="A179" t="str">
            <v>税率区分</v>
          </cell>
          <cell r="B179" t="str">
            <v>ZEIPER_KBN</v>
          </cell>
          <cell r="C179" t="str">
            <v>Char</v>
          </cell>
          <cell r="D179">
            <v>1</v>
          </cell>
        </row>
        <row r="180">
          <cell r="A180" t="str">
            <v>税率区分名</v>
          </cell>
          <cell r="B180" t="str">
            <v>ZEIPER_KBN_NM</v>
          </cell>
          <cell r="C180" t="str">
            <v>Varchar2</v>
          </cell>
          <cell r="D180">
            <v>20</v>
          </cell>
        </row>
        <row r="181">
          <cell r="A181" t="str">
            <v>石油物件サイン</v>
          </cell>
          <cell r="B181" t="str">
            <v>SEKIYUBUSIGN</v>
          </cell>
          <cell r="C181" t="str">
            <v>Varchar2</v>
          </cell>
          <cell r="D181">
            <v>4</v>
          </cell>
        </row>
        <row r="182">
          <cell r="A182" t="str">
            <v>石油物件サインコード</v>
          </cell>
          <cell r="B182" t="str">
            <v>SEKIYUBUSIGN_CD</v>
          </cell>
          <cell r="C182" t="str">
            <v>Char</v>
          </cell>
          <cell r="D182">
            <v>3</v>
          </cell>
        </row>
        <row r="183">
          <cell r="A183" t="str">
            <v>赤黒訂正</v>
          </cell>
          <cell r="B183" t="str">
            <v>AKAKUROTESE</v>
          </cell>
          <cell r="C183" t="str">
            <v>Varchar2</v>
          </cell>
          <cell r="D183">
            <v>2</v>
          </cell>
        </row>
        <row r="184">
          <cell r="A184" t="str">
            <v>赤黒訂正区分</v>
          </cell>
          <cell r="B184" t="str">
            <v>AKAKUROTESE_KBN</v>
          </cell>
          <cell r="C184" t="str">
            <v>Char</v>
          </cell>
          <cell r="D184">
            <v>1</v>
          </cell>
          <cell r="E184" t="str">
            <v>'0':元、'1':赤、'2':黒</v>
          </cell>
        </row>
        <row r="185">
          <cell r="A185" t="str">
            <v>設定金額</v>
          </cell>
          <cell r="B185" t="str">
            <v>SETTEI_KNG</v>
          </cell>
          <cell r="C185" t="str">
            <v>Number</v>
          </cell>
          <cell r="D185">
            <v>15</v>
          </cell>
        </row>
        <row r="186">
          <cell r="A186" t="str">
            <v>選択番号</v>
          </cell>
          <cell r="B186" t="str">
            <v>SEN_NO</v>
          </cell>
          <cell r="C186" t="str">
            <v>Varchar2</v>
          </cell>
          <cell r="D186">
            <v>5</v>
          </cell>
        </row>
        <row r="187">
          <cell r="A187" t="str">
            <v>前月末日付</v>
          </cell>
          <cell r="B187" t="str">
            <v>ZENGETSUMATSU_DT</v>
          </cell>
          <cell r="C187" t="str">
            <v>Char</v>
          </cell>
          <cell r="D187">
            <v>10</v>
          </cell>
          <cell r="E187" t="str">
            <v>YYYYMMDDJJ（次月あり）</v>
          </cell>
        </row>
        <row r="188">
          <cell r="A188" t="str">
            <v>前日残高</v>
          </cell>
          <cell r="B188" t="str">
            <v>ZEMJITSU_ZAN</v>
          </cell>
          <cell r="C188" t="str">
            <v>Number</v>
          </cell>
          <cell r="D188">
            <v>10</v>
          </cell>
        </row>
        <row r="189">
          <cell r="A189" t="str">
            <v>前日日付</v>
          </cell>
          <cell r="B189" t="str">
            <v>ZENJITSU_DT</v>
          </cell>
          <cell r="C189" t="str">
            <v>Char</v>
          </cell>
          <cell r="D189">
            <v>8</v>
          </cell>
          <cell r="E189" t="str">
            <v>YYYYMMDD</v>
          </cell>
        </row>
        <row r="190">
          <cell r="A190" t="str">
            <v>相殺区分名称</v>
          </cell>
          <cell r="B190" t="str">
            <v>SOSAI_KBN_NM</v>
          </cell>
          <cell r="C190" t="str">
            <v>Varchar2</v>
          </cell>
          <cell r="D190">
            <v>8</v>
          </cell>
        </row>
        <row r="191">
          <cell r="A191" t="str">
            <v>相殺予定</v>
          </cell>
          <cell r="B191" t="str">
            <v>SOSAIYOTE</v>
          </cell>
          <cell r="C191" t="str">
            <v>Varchar2</v>
          </cell>
          <cell r="D191">
            <v>20</v>
          </cell>
        </row>
        <row r="192">
          <cell r="A192" t="str">
            <v>相手先区分</v>
          </cell>
          <cell r="B192" t="str">
            <v>AITE_KBN</v>
          </cell>
          <cell r="C192" t="str">
            <v>Char</v>
          </cell>
          <cell r="D192">
            <v>1</v>
          </cell>
          <cell r="E192" t="str">
            <v>'1':顧客、'2':代理店</v>
          </cell>
        </row>
        <row r="193">
          <cell r="A193" t="str">
            <v>相手先区分名</v>
          </cell>
          <cell r="B193" t="str">
            <v>AITE_KBN_NM</v>
          </cell>
          <cell r="C193" t="str">
            <v>Varchar2</v>
          </cell>
          <cell r="D193">
            <v>20</v>
          </cell>
        </row>
        <row r="194">
          <cell r="A194" t="str">
            <v>相手先代理店コード</v>
          </cell>
          <cell r="B194" t="str">
            <v>AITEDAITEN_CD</v>
          </cell>
          <cell r="C194" t="str">
            <v>Char</v>
          </cell>
          <cell r="D194">
            <v>4</v>
          </cell>
        </row>
        <row r="195">
          <cell r="A195" t="str">
            <v>相手先名（カナ）</v>
          </cell>
          <cell r="B195" t="str">
            <v>AITE_KANA</v>
          </cell>
          <cell r="C195" t="str">
            <v>Varchar2</v>
          </cell>
          <cell r="D195">
            <v>25</v>
          </cell>
        </row>
        <row r="196">
          <cell r="A196" t="str">
            <v>総括入出金区分</v>
          </cell>
          <cell r="B196" t="str">
            <v>SONYSYKN_KBN</v>
          </cell>
          <cell r="C196" t="str">
            <v>Char</v>
          </cell>
          <cell r="D196">
            <v>1</v>
          </cell>
          <cell r="E196" t="str">
            <v>'1':資金集中、'2':精算、'3':利息</v>
          </cell>
        </row>
        <row r="197">
          <cell r="A197" t="str">
            <v>総括入出金区分名</v>
          </cell>
          <cell r="B197" t="str">
            <v>SONYSYKN_KBN_NM</v>
          </cell>
          <cell r="C197" t="str">
            <v>Varchar2</v>
          </cell>
          <cell r="D197">
            <v>20</v>
          </cell>
        </row>
        <row r="198">
          <cell r="A198" t="str">
            <v>総付保台数区分</v>
          </cell>
          <cell r="B198" t="str">
            <v>SOHUHODAISU_KBN</v>
          </cell>
          <cell r="C198" t="str">
            <v>Char</v>
          </cell>
          <cell r="D198">
            <v>1</v>
          </cell>
        </row>
        <row r="199">
          <cell r="A199" t="str">
            <v>送金額</v>
          </cell>
          <cell r="B199" t="str">
            <v>SO_KNG</v>
          </cell>
          <cell r="C199" t="str">
            <v>Number</v>
          </cell>
          <cell r="D199">
            <v>15</v>
          </cell>
        </row>
        <row r="200">
          <cell r="A200" t="str">
            <v>送信年月日</v>
          </cell>
          <cell r="B200" t="str">
            <v>SOSHIN_DT</v>
          </cell>
          <cell r="C200" t="str">
            <v>Char</v>
          </cell>
          <cell r="D200">
            <v>8</v>
          </cell>
          <cell r="E200" t="str">
            <v>YYYYMMDD</v>
          </cell>
        </row>
        <row r="201">
          <cell r="A201" t="str">
            <v>損保口座コード</v>
          </cell>
          <cell r="B201" t="str">
            <v>SONPOKOZA_CD</v>
          </cell>
          <cell r="C201" t="str">
            <v>Char</v>
          </cell>
          <cell r="D201">
            <v>2</v>
          </cell>
        </row>
        <row r="202">
          <cell r="A202" t="str">
            <v>貸借区分</v>
          </cell>
          <cell r="B202" t="str">
            <v>TAISYAKU_KBN</v>
          </cell>
          <cell r="C202" t="str">
            <v>Char</v>
          </cell>
          <cell r="D202">
            <v>1</v>
          </cell>
        </row>
        <row r="203">
          <cell r="A203" t="str">
            <v>貸借区分名</v>
          </cell>
          <cell r="B203" t="str">
            <v>TAISYAKU_KBN_NM</v>
          </cell>
          <cell r="C203" t="str">
            <v>Varchar2</v>
          </cell>
          <cell r="D203">
            <v>10</v>
          </cell>
        </row>
        <row r="204">
          <cell r="A204" t="str">
            <v>貸方科目</v>
          </cell>
          <cell r="B204" t="str">
            <v>KASHIKATAKAMOKU</v>
          </cell>
          <cell r="C204" t="str">
            <v>Varchar2</v>
          </cell>
          <cell r="D204">
            <v>10</v>
          </cell>
        </row>
        <row r="205">
          <cell r="A205" t="str">
            <v>代手区分</v>
          </cell>
          <cell r="B205" t="str">
            <v>DAITE_KBN</v>
          </cell>
          <cell r="C205" t="str">
            <v>Char</v>
          </cell>
          <cell r="D205">
            <v>1</v>
          </cell>
        </row>
        <row r="206">
          <cell r="A206" t="str">
            <v>代理店</v>
          </cell>
          <cell r="B206" t="str">
            <v>DAITEN</v>
          </cell>
          <cell r="C206" t="str">
            <v>Varchar2</v>
          </cell>
          <cell r="D206">
            <v>5</v>
          </cell>
        </row>
        <row r="207">
          <cell r="A207" t="str">
            <v>代理店コード</v>
          </cell>
          <cell r="B207" t="str">
            <v>DAITEN_CD</v>
          </cell>
          <cell r="C207" t="str">
            <v>Char</v>
          </cell>
          <cell r="D207">
            <v>4</v>
          </cell>
        </row>
        <row r="208">
          <cell r="A208" t="str">
            <v>代理店フリーコード</v>
          </cell>
          <cell r="B208" t="str">
            <v>DAITENFREE_CD</v>
          </cell>
          <cell r="C208" t="str">
            <v>Varchar2</v>
          </cell>
          <cell r="D208">
            <v>10</v>
          </cell>
        </row>
        <row r="209">
          <cell r="A209" t="str">
            <v>代理店回収ステータス</v>
          </cell>
          <cell r="B209" t="str">
            <v>DAITENKAISYU_ST</v>
          </cell>
          <cell r="C209" t="str">
            <v>Char</v>
          </cell>
          <cell r="D209">
            <v>1</v>
          </cell>
          <cell r="E209" t="str">
            <v>'0':請求なし、'1':請求中、'3':回収済み</v>
          </cell>
        </row>
        <row r="210">
          <cell r="A210" t="str">
            <v>代理店支払ステータス</v>
          </cell>
          <cell r="B210" t="str">
            <v>DAITENSHIHA_ST</v>
          </cell>
          <cell r="C210" t="str">
            <v>Char</v>
          </cell>
          <cell r="D210">
            <v>1</v>
          </cell>
          <cell r="E210" t="str">
            <v>'0':支払なし、'1':末払い、'2':承認済み、'3':照合済み</v>
          </cell>
        </row>
        <row r="211">
          <cell r="A211" t="str">
            <v>代理店手数料（％）</v>
          </cell>
          <cell r="B211" t="str">
            <v>DAITENTESU_PER</v>
          </cell>
          <cell r="C211" t="str">
            <v>Number</v>
          </cell>
          <cell r="D211" t="str">
            <v>7,2</v>
          </cell>
        </row>
        <row r="212">
          <cell r="A212" t="str">
            <v>代理店手数料金額</v>
          </cell>
          <cell r="B212" t="str">
            <v>DAITENTESU_KNG</v>
          </cell>
          <cell r="C212" t="str">
            <v>Number</v>
          </cell>
          <cell r="D212">
            <v>15</v>
          </cell>
        </row>
        <row r="213">
          <cell r="A213" t="str">
            <v>代理店入出金番号</v>
          </cell>
          <cell r="B213" t="str">
            <v>DAITENNYSYKN_NO</v>
          </cell>
          <cell r="C213" t="str">
            <v>Number</v>
          </cell>
          <cell r="D213">
            <v>5</v>
          </cell>
        </row>
        <row r="214">
          <cell r="A214" t="str">
            <v>代理店分担</v>
          </cell>
          <cell r="B214" t="str">
            <v>DAITENBT</v>
          </cell>
          <cell r="C214" t="str">
            <v>Varchar2</v>
          </cell>
          <cell r="D214">
            <v>20</v>
          </cell>
        </row>
        <row r="215">
          <cell r="A215" t="str">
            <v>代理店分担区分</v>
          </cell>
          <cell r="B215" t="str">
            <v>DAITENBT_KBN</v>
          </cell>
          <cell r="C215" t="str">
            <v>Char</v>
          </cell>
          <cell r="D215">
            <v>1</v>
          </cell>
          <cell r="E215" t="str">
            <v>'0':なし、'1':あり（当社幹事）、'2':あり（当社非幹事）</v>
          </cell>
        </row>
        <row r="216">
          <cell r="A216" t="str">
            <v>代理店名</v>
          </cell>
          <cell r="B216" t="str">
            <v>DAITEN_NM</v>
          </cell>
          <cell r="C216" t="str">
            <v>Varchar2</v>
          </cell>
          <cell r="D216">
            <v>10</v>
          </cell>
        </row>
        <row r="217">
          <cell r="A217" t="str">
            <v>代理店名（カナ）</v>
          </cell>
          <cell r="B217" t="str">
            <v>DAITEN_KANA</v>
          </cell>
          <cell r="C217" t="str">
            <v>Varchar2</v>
          </cell>
          <cell r="D217">
            <v>25</v>
          </cell>
        </row>
        <row r="218">
          <cell r="A218" t="str">
            <v>担当者</v>
          </cell>
          <cell r="B218" t="str">
            <v>TANTOSYA</v>
          </cell>
          <cell r="C218" t="str">
            <v>Varchar2</v>
          </cell>
          <cell r="D218">
            <v>20</v>
          </cell>
        </row>
        <row r="219">
          <cell r="A219" t="str">
            <v>担当者コード</v>
          </cell>
          <cell r="B219" t="str">
            <v>TANTOSYA_CD</v>
          </cell>
          <cell r="C219" t="str">
            <v>Char</v>
          </cell>
          <cell r="D219">
            <v>4</v>
          </cell>
        </row>
        <row r="220">
          <cell r="A220" t="str">
            <v>担当者名（カナ）</v>
          </cell>
          <cell r="B220" t="str">
            <v>TANTOSYA_KANA</v>
          </cell>
          <cell r="C220" t="str">
            <v>Varchar2</v>
          </cell>
          <cell r="D220">
            <v>30</v>
          </cell>
        </row>
        <row r="221">
          <cell r="A221" t="str">
            <v>担当者名（漢字）</v>
          </cell>
          <cell r="B221" t="str">
            <v>TANTOSYA_NM</v>
          </cell>
          <cell r="C221" t="str">
            <v>Varchar2</v>
          </cell>
          <cell r="D221">
            <v>30</v>
          </cell>
        </row>
        <row r="222">
          <cell r="A222" t="str">
            <v>担保種目追加変更</v>
          </cell>
          <cell r="B222" t="str">
            <v>TANPOSYUMKHENKO</v>
          </cell>
          <cell r="C222" t="str">
            <v>Varchar2</v>
          </cell>
          <cell r="D222">
            <v>10</v>
          </cell>
        </row>
        <row r="223">
          <cell r="A223" t="str">
            <v>団体扱コード</v>
          </cell>
          <cell r="B223" t="str">
            <v>DANTAIATU_CD</v>
          </cell>
          <cell r="C223" t="str">
            <v>Char</v>
          </cell>
          <cell r="D223">
            <v>2</v>
          </cell>
        </row>
        <row r="224">
          <cell r="A224" t="str">
            <v>団体割引</v>
          </cell>
          <cell r="B224" t="str">
            <v>DANTAIWRBK</v>
          </cell>
          <cell r="C224" t="str">
            <v>Varchar2</v>
          </cell>
          <cell r="D224">
            <v>1</v>
          </cell>
        </row>
        <row r="225">
          <cell r="A225" t="str">
            <v>団体名（カナ）</v>
          </cell>
          <cell r="B225" t="str">
            <v>DANTAI_KANA</v>
          </cell>
          <cell r="C225" t="str">
            <v>Varchar2</v>
          </cell>
          <cell r="D225">
            <v>25</v>
          </cell>
        </row>
        <row r="226">
          <cell r="A226" t="str">
            <v>地震</v>
          </cell>
          <cell r="B226" t="str">
            <v>JISHIN</v>
          </cell>
          <cell r="C226" t="str">
            <v>Varchar2</v>
          </cell>
          <cell r="D226">
            <v>1</v>
          </cell>
        </row>
        <row r="227">
          <cell r="A227" t="str">
            <v>地震継続入金種別</v>
          </cell>
          <cell r="B227" t="str">
            <v>JISHINNYKNSYUBE</v>
          </cell>
          <cell r="C227" t="str">
            <v>Varchar2</v>
          </cell>
          <cell r="D227">
            <v>10</v>
          </cell>
        </row>
        <row r="228">
          <cell r="A228" t="str">
            <v>地震中途加入</v>
          </cell>
          <cell r="B228" t="str">
            <v>JISHINTYUTO</v>
          </cell>
          <cell r="C228" t="str">
            <v>Varchar2</v>
          </cell>
          <cell r="D228">
            <v>10</v>
          </cell>
        </row>
        <row r="229">
          <cell r="A229" t="str">
            <v>地震特約保険料</v>
          </cell>
          <cell r="B229" t="str">
            <v>JISHINTKYKHKN_RYO</v>
          </cell>
          <cell r="C229" t="str">
            <v>Number</v>
          </cell>
          <cell r="D229">
            <v>7</v>
          </cell>
        </row>
        <row r="230">
          <cell r="A230" t="str">
            <v>遅№</v>
          </cell>
          <cell r="B230" t="str">
            <v>OKURE_NO</v>
          </cell>
          <cell r="C230" t="str">
            <v>Number</v>
          </cell>
          <cell r="D230">
            <v>1</v>
          </cell>
        </row>
        <row r="231">
          <cell r="A231" t="str">
            <v>帳票種類</v>
          </cell>
          <cell r="B231" t="str">
            <v>TYOHYOSYURI</v>
          </cell>
          <cell r="C231" t="str">
            <v>Varchar2</v>
          </cell>
          <cell r="D231">
            <v>10</v>
          </cell>
        </row>
        <row r="232">
          <cell r="A232" t="str">
            <v>帳票種類コード</v>
          </cell>
          <cell r="B232" t="str">
            <v>TYOHYOSYURI_CD</v>
          </cell>
          <cell r="C232" t="str">
            <v>Char</v>
          </cell>
          <cell r="D232">
            <v>2</v>
          </cell>
        </row>
        <row r="233">
          <cell r="A233" t="str">
            <v>調整金額</v>
          </cell>
          <cell r="B233" t="str">
            <v>TYOSEI_KNG</v>
          </cell>
          <cell r="C233" t="str">
            <v>Number</v>
          </cell>
          <cell r="D233">
            <v>15</v>
          </cell>
        </row>
        <row r="234">
          <cell r="A234" t="str">
            <v>調整区分</v>
          </cell>
          <cell r="B234" t="str">
            <v>TYOSEI_KBN</v>
          </cell>
          <cell r="C234" t="str">
            <v>Char</v>
          </cell>
          <cell r="D234">
            <v>1</v>
          </cell>
          <cell r="E234" t="str">
            <v>'1':振込手数料､'2':過剰金､'3':不足金､'4':誤入金</v>
          </cell>
        </row>
        <row r="235">
          <cell r="A235" t="str">
            <v>調整区分名</v>
          </cell>
          <cell r="B235" t="str">
            <v>TYOSEI_KBN_NM</v>
          </cell>
          <cell r="C235" t="str">
            <v>Varchar2</v>
          </cell>
          <cell r="D235">
            <v>20</v>
          </cell>
        </row>
        <row r="236">
          <cell r="A236" t="str">
            <v>長総</v>
          </cell>
          <cell r="B236" t="str">
            <v>TYOSO</v>
          </cell>
          <cell r="C236" t="str">
            <v>Varchar2</v>
          </cell>
          <cell r="D236">
            <v>1</v>
          </cell>
        </row>
        <row r="237">
          <cell r="A237" t="str">
            <v>長総中途増額</v>
          </cell>
          <cell r="B237" t="str">
            <v>TYOSOTYUTOZO_KNG</v>
          </cell>
          <cell r="C237" t="str">
            <v>Varchar2</v>
          </cell>
          <cell r="D237">
            <v>10</v>
          </cell>
        </row>
        <row r="238">
          <cell r="A238" t="str">
            <v>直扱分類</v>
          </cell>
          <cell r="B238" t="str">
            <v>TYOKUATU_BR</v>
          </cell>
          <cell r="C238" t="str">
            <v>Char</v>
          </cell>
          <cell r="D238">
            <v>5</v>
          </cell>
        </row>
        <row r="239">
          <cell r="A239" t="str">
            <v>通知条件</v>
          </cell>
          <cell r="B239" t="str">
            <v>TUTIJOKEN</v>
          </cell>
          <cell r="C239" t="str">
            <v>Varchar2</v>
          </cell>
          <cell r="D239">
            <v>20</v>
          </cell>
        </row>
        <row r="240">
          <cell r="A240" t="str">
            <v>通知条件区分</v>
          </cell>
          <cell r="B240" t="str">
            <v>TUTIJOKEN_KBN</v>
          </cell>
          <cell r="C240" t="str">
            <v>Char</v>
          </cell>
          <cell r="D240">
            <v>1</v>
          </cell>
          <cell r="E240" t="str">
            <v>'1':全額集中､'2':一定額を集中､'3':一定額を残して集中</v>
          </cell>
        </row>
        <row r="241">
          <cell r="A241" t="str">
            <v>通販区分サイン</v>
          </cell>
          <cell r="B241" t="str">
            <v>TUHANKBNSIGN</v>
          </cell>
          <cell r="C241" t="str">
            <v>Char</v>
          </cell>
          <cell r="D241">
            <v>1</v>
          </cell>
        </row>
        <row r="242">
          <cell r="A242" t="str">
            <v>訂正№</v>
          </cell>
          <cell r="B242" t="str">
            <v>TESE_NO</v>
          </cell>
          <cell r="C242" t="str">
            <v>Number</v>
          </cell>
          <cell r="D242">
            <v>4</v>
          </cell>
        </row>
        <row r="243">
          <cell r="A243" t="str">
            <v>摘要内容</v>
          </cell>
          <cell r="B243" t="str">
            <v>TEKIYONAIYO</v>
          </cell>
          <cell r="C243" t="str">
            <v>Varchar2</v>
          </cell>
          <cell r="D243">
            <v>20</v>
          </cell>
        </row>
        <row r="244">
          <cell r="A244" t="str">
            <v>適用年月日（至）</v>
          </cell>
          <cell r="B244" t="str">
            <v>TEKIYOE_DT</v>
          </cell>
          <cell r="C244" t="str">
            <v>Char</v>
          </cell>
          <cell r="D244">
            <v>8</v>
          </cell>
          <cell r="E244" t="str">
            <v>YYYYMMDD</v>
          </cell>
        </row>
        <row r="245">
          <cell r="A245" t="str">
            <v>適用年月日（自）</v>
          </cell>
          <cell r="B245" t="str">
            <v>TEKIYOS_DT</v>
          </cell>
          <cell r="C245" t="str">
            <v>Char</v>
          </cell>
          <cell r="D245">
            <v>8</v>
          </cell>
          <cell r="E245" t="str">
            <v>YYYYMMDD</v>
          </cell>
        </row>
        <row r="246">
          <cell r="A246" t="str">
            <v>店区分</v>
          </cell>
          <cell r="B246" t="str">
            <v>MISE_KBN</v>
          </cell>
          <cell r="C246" t="str">
            <v>Char</v>
          </cell>
          <cell r="D246">
            <v>1</v>
          </cell>
        </row>
        <row r="247">
          <cell r="A247" t="str">
            <v>店名</v>
          </cell>
          <cell r="B247" t="str">
            <v>MISE_NM</v>
          </cell>
          <cell r="C247" t="str">
            <v>Varchar2</v>
          </cell>
          <cell r="D247">
            <v>20</v>
          </cell>
        </row>
        <row r="248">
          <cell r="A248" t="str">
            <v>店舗休業特約保険料</v>
          </cell>
          <cell r="B248" t="str">
            <v>TENPOTKYKHKN_RYO</v>
          </cell>
          <cell r="C248" t="str">
            <v>Number</v>
          </cell>
          <cell r="D248">
            <v>7</v>
          </cell>
        </row>
        <row r="249">
          <cell r="A249" t="str">
            <v>伝票種類</v>
          </cell>
          <cell r="B249" t="str">
            <v>DENPSYURI</v>
          </cell>
          <cell r="C249" t="str">
            <v>Varchar2</v>
          </cell>
          <cell r="D249">
            <v>10</v>
          </cell>
        </row>
        <row r="250">
          <cell r="A250" t="str">
            <v>伝票種類コード</v>
          </cell>
          <cell r="B250" t="str">
            <v>DENPSYURI_CD</v>
          </cell>
          <cell r="C250" t="str">
            <v>Char</v>
          </cell>
          <cell r="D250">
            <v>5</v>
          </cell>
        </row>
        <row r="251">
          <cell r="A251" t="str">
            <v>伝票種類名</v>
          </cell>
          <cell r="B251" t="str">
            <v>DENPSYURI_NM</v>
          </cell>
          <cell r="C251" t="str">
            <v>Varchar2</v>
          </cell>
          <cell r="D251">
            <v>10</v>
          </cell>
        </row>
        <row r="252">
          <cell r="A252" t="str">
            <v>伝票番号</v>
          </cell>
          <cell r="B252" t="str">
            <v>DENP_NO</v>
          </cell>
          <cell r="C252" t="str">
            <v>Varchar2</v>
          </cell>
          <cell r="D252">
            <v>5</v>
          </cell>
        </row>
        <row r="253">
          <cell r="A253" t="str">
            <v>電話番号</v>
          </cell>
          <cell r="B253" t="str">
            <v>TEL_NO</v>
          </cell>
          <cell r="C253" t="str">
            <v>Varchar2</v>
          </cell>
          <cell r="D253">
            <v>12</v>
          </cell>
        </row>
        <row r="254">
          <cell r="A254" t="str">
            <v>登録日</v>
          </cell>
          <cell r="B254" t="str">
            <v>TOROKU_DT</v>
          </cell>
          <cell r="C254" t="str">
            <v>Char</v>
          </cell>
          <cell r="D254">
            <v>8</v>
          </cell>
          <cell r="E254" t="str">
            <v>YYYYMMDD</v>
          </cell>
        </row>
        <row r="255">
          <cell r="A255" t="str">
            <v>登録年月日</v>
          </cell>
          <cell r="B255" t="str">
            <v>CRE_DT</v>
          </cell>
          <cell r="C255" t="str">
            <v>Char</v>
          </cell>
          <cell r="D255">
            <v>8</v>
          </cell>
          <cell r="E255" t="str">
            <v>YYYYMMDD</v>
          </cell>
        </row>
        <row r="256">
          <cell r="A256" t="str">
            <v>当日残高</v>
          </cell>
          <cell r="B256" t="str">
            <v>TOJITSU_ZAN</v>
          </cell>
          <cell r="C256" t="str">
            <v>Number</v>
          </cell>
          <cell r="D256">
            <v>15</v>
          </cell>
        </row>
        <row r="257">
          <cell r="A257" t="str">
            <v>当日日付</v>
          </cell>
          <cell r="B257" t="str">
            <v>TOJITSU_DT</v>
          </cell>
          <cell r="C257" t="str">
            <v>Char</v>
          </cell>
          <cell r="D257">
            <v>8</v>
          </cell>
          <cell r="E257" t="str">
            <v>YYYYMMDD</v>
          </cell>
        </row>
        <row r="258">
          <cell r="A258" t="str">
            <v>特殊追加削除変更</v>
          </cell>
          <cell r="B258" t="str">
            <v>TKSYHENKO</v>
          </cell>
          <cell r="C258" t="str">
            <v>Varchar2</v>
          </cell>
          <cell r="D258">
            <v>10</v>
          </cell>
        </row>
        <row r="259">
          <cell r="A259" t="str">
            <v>特殊包括増減</v>
          </cell>
          <cell r="B259" t="str">
            <v>TKSYHOKATSU</v>
          </cell>
          <cell r="C259" t="str">
            <v>Varchar2</v>
          </cell>
          <cell r="D259">
            <v>10</v>
          </cell>
        </row>
        <row r="260">
          <cell r="A260" t="str">
            <v>特定％</v>
          </cell>
          <cell r="B260" t="str">
            <v>TOKUTEI_PER</v>
          </cell>
          <cell r="C260" t="str">
            <v>Number</v>
          </cell>
          <cell r="D260" t="str">
            <v>7,2</v>
          </cell>
        </row>
        <row r="261">
          <cell r="A261" t="str">
            <v>特別約款コード</v>
          </cell>
          <cell r="B261" t="str">
            <v>TKBTYAKKAN_CD</v>
          </cell>
          <cell r="C261" t="str">
            <v>Char</v>
          </cell>
          <cell r="D261">
            <v>2</v>
          </cell>
        </row>
        <row r="262">
          <cell r="A262" t="str">
            <v>特約コード</v>
          </cell>
          <cell r="B262" t="str">
            <v>TKYK_CD</v>
          </cell>
          <cell r="C262" t="str">
            <v>Char</v>
          </cell>
          <cell r="D262">
            <v>5</v>
          </cell>
        </row>
        <row r="263">
          <cell r="A263" t="str">
            <v>特約区分</v>
          </cell>
          <cell r="B263" t="str">
            <v>TKYK_KBN</v>
          </cell>
          <cell r="C263" t="str">
            <v>Char</v>
          </cell>
          <cell r="D263">
            <v>1</v>
          </cell>
          <cell r="E263" t="str">
            <v>'0':特約なし、'1':特約あり</v>
          </cell>
        </row>
        <row r="264">
          <cell r="A264" t="str">
            <v>特約区分名</v>
          </cell>
          <cell r="B264" t="str">
            <v>TKYK_KBN_NM</v>
          </cell>
          <cell r="C264" t="str">
            <v>Varchar2</v>
          </cell>
          <cell r="D264">
            <v>10</v>
          </cell>
        </row>
        <row r="265">
          <cell r="A265" t="str">
            <v>特約保険料</v>
          </cell>
          <cell r="B265" t="str">
            <v>TKYKHKN_RYO</v>
          </cell>
          <cell r="C265" t="str">
            <v>Number</v>
          </cell>
          <cell r="D265">
            <v>7</v>
          </cell>
        </row>
        <row r="266">
          <cell r="A266" t="str">
            <v>入金・支払年月日</v>
          </cell>
          <cell r="B266" t="str">
            <v>NYKNSHIHA_DT</v>
          </cell>
          <cell r="C266" t="str">
            <v>Char</v>
          </cell>
          <cell r="D266">
            <v>8</v>
          </cell>
          <cell r="E266" t="str">
            <v>YYYYMMDD</v>
          </cell>
        </row>
        <row r="267">
          <cell r="A267" t="str">
            <v>入金額</v>
          </cell>
          <cell r="B267" t="str">
            <v>NYKN_KNG</v>
          </cell>
          <cell r="C267" t="str">
            <v>Number</v>
          </cell>
          <cell r="D267">
            <v>15</v>
          </cell>
        </row>
        <row r="268">
          <cell r="A268" t="str">
            <v>入金区分名称</v>
          </cell>
          <cell r="B268" t="str">
            <v>NYKN_KBN_NM</v>
          </cell>
          <cell r="C268" t="str">
            <v>Varchar2</v>
          </cell>
          <cell r="D268">
            <v>8</v>
          </cell>
        </row>
        <row r="269">
          <cell r="A269" t="str">
            <v>入金済額</v>
          </cell>
          <cell r="B269" t="str">
            <v>NYKNZUMI_KNG</v>
          </cell>
          <cell r="C269" t="str">
            <v>Number</v>
          </cell>
          <cell r="D269">
            <v>15</v>
          </cell>
        </row>
        <row r="270">
          <cell r="A270" t="str">
            <v>入金詳細区分</v>
          </cell>
          <cell r="B270" t="str">
            <v>NYKNSYOSAI_KBN</v>
          </cell>
          <cell r="C270" t="str">
            <v>Char</v>
          </cell>
          <cell r="D270">
            <v>2</v>
          </cell>
        </row>
        <row r="271">
          <cell r="A271" t="str">
            <v>入金日</v>
          </cell>
          <cell r="B271" t="str">
            <v>NYKN_DT</v>
          </cell>
          <cell r="C271" t="str">
            <v>Char</v>
          </cell>
          <cell r="D271">
            <v>8</v>
          </cell>
          <cell r="E271" t="str">
            <v>YYYYMMDD</v>
          </cell>
        </row>
        <row r="272">
          <cell r="A272" t="str">
            <v>入金予定明細</v>
          </cell>
          <cell r="B272" t="str">
            <v>NYKNYOTEMS</v>
          </cell>
          <cell r="C272" t="str">
            <v>Varchar2</v>
          </cell>
          <cell r="D272">
            <v>20</v>
          </cell>
        </row>
        <row r="273">
          <cell r="A273" t="str">
            <v>入出金額</v>
          </cell>
          <cell r="B273" t="str">
            <v>NYSYKN_KNG</v>
          </cell>
          <cell r="C273" t="str">
            <v>Number</v>
          </cell>
          <cell r="D273">
            <v>15</v>
          </cell>
        </row>
        <row r="274">
          <cell r="A274" t="str">
            <v>入出金区分</v>
          </cell>
          <cell r="B274" t="str">
            <v>NYSYKN_KBN</v>
          </cell>
          <cell r="C274" t="str">
            <v>Char</v>
          </cell>
          <cell r="D274">
            <v>1</v>
          </cell>
          <cell r="E274" t="str">
            <v>'1':入金、'2':出金</v>
          </cell>
        </row>
        <row r="275">
          <cell r="A275" t="str">
            <v>入出金区分名</v>
          </cell>
          <cell r="B275" t="str">
            <v>NYSYKN_KBN_NM</v>
          </cell>
          <cell r="C275" t="str">
            <v>Varchar2</v>
          </cell>
          <cell r="D275">
            <v>10</v>
          </cell>
        </row>
        <row r="276">
          <cell r="A276" t="str">
            <v>入出金事由</v>
          </cell>
          <cell r="B276" t="str">
            <v>NYSYKNJIYU</v>
          </cell>
          <cell r="C276" t="str">
            <v>Varchar2</v>
          </cell>
          <cell r="D276">
            <v>20</v>
          </cell>
        </row>
        <row r="277">
          <cell r="A277" t="str">
            <v>入出金事由区分</v>
          </cell>
          <cell r="B277" t="str">
            <v>NYSYKNJIYU_KBN</v>
          </cell>
          <cell r="C277" t="str">
            <v>Char</v>
          </cell>
          <cell r="D277">
            <v>1</v>
          </cell>
          <cell r="E277" t="str">
            <v>'1':振手入金、'2':過激訂正、'3':不足訂正、'4':代理店分担、'5':清算､'6':利息他</v>
          </cell>
        </row>
        <row r="278">
          <cell r="A278" t="str">
            <v>入出金種別区分</v>
          </cell>
          <cell r="B278" t="str">
            <v>NYSYKNSYUBE_KBN</v>
          </cell>
          <cell r="C278" t="str">
            <v>Char</v>
          </cell>
          <cell r="D278">
            <v>1</v>
          </cell>
          <cell r="E278" t="str">
            <v>'1':現金、'2':小切手、'3':振込（損保）、'4':口座振替、'5':直入出金</v>
          </cell>
        </row>
        <row r="279">
          <cell r="A279" t="str">
            <v>入出金種別名</v>
          </cell>
          <cell r="B279" t="str">
            <v>NYSYKNSYUBE_NM</v>
          </cell>
          <cell r="C279" t="str">
            <v>Varchar2</v>
          </cell>
          <cell r="D279">
            <v>10</v>
          </cell>
        </row>
        <row r="280">
          <cell r="A280" t="str">
            <v>入出金予定情報選択</v>
          </cell>
          <cell r="B280" t="str">
            <v>NYSYKNYOTESEN</v>
          </cell>
          <cell r="C280" t="str">
            <v>Varchar2</v>
          </cell>
          <cell r="D280">
            <v>20</v>
          </cell>
        </row>
        <row r="281">
          <cell r="A281" t="str">
            <v>入払区分</v>
          </cell>
          <cell r="B281" t="str">
            <v>IRIHARAI_KBN</v>
          </cell>
          <cell r="C281" t="str">
            <v>Char</v>
          </cell>
          <cell r="D281">
            <v>1</v>
          </cell>
          <cell r="E281" t="str">
            <v>'1':入金、'2':出金</v>
          </cell>
        </row>
        <row r="282">
          <cell r="A282" t="str">
            <v>入払区分名</v>
          </cell>
          <cell r="B282" t="str">
            <v>IRIHARAI_KBN_NM</v>
          </cell>
          <cell r="C282" t="str">
            <v>Varchar2</v>
          </cell>
          <cell r="D282">
            <v>10</v>
          </cell>
        </row>
        <row r="283">
          <cell r="A283" t="str">
            <v>配賦率</v>
          </cell>
          <cell r="B283" t="str">
            <v>HAIHU_PER</v>
          </cell>
          <cell r="C283" t="str">
            <v>Number</v>
          </cell>
          <cell r="D283" t="str">
            <v>7,2</v>
          </cell>
        </row>
        <row r="284">
          <cell r="A284" t="str">
            <v>不足金</v>
          </cell>
          <cell r="B284" t="str">
            <v>HUSOKU_KN</v>
          </cell>
          <cell r="C284" t="str">
            <v>Number</v>
          </cell>
          <cell r="D284">
            <v>15</v>
          </cell>
        </row>
        <row r="285">
          <cell r="A285" t="str">
            <v>付保区分</v>
          </cell>
          <cell r="B285" t="str">
            <v>HUHO_KBN</v>
          </cell>
          <cell r="C285" t="str">
            <v>Char</v>
          </cell>
          <cell r="D285">
            <v>1</v>
          </cell>
        </row>
        <row r="286">
          <cell r="A286" t="str">
            <v>部門コード</v>
          </cell>
          <cell r="B286" t="str">
            <v>BUMON_CD</v>
          </cell>
          <cell r="C286" t="str">
            <v>Char</v>
          </cell>
          <cell r="D286">
            <v>2</v>
          </cell>
        </row>
        <row r="287">
          <cell r="A287" t="str">
            <v>部門名</v>
          </cell>
          <cell r="B287" t="str">
            <v>BUMON_NM</v>
          </cell>
          <cell r="C287" t="str">
            <v>Varchar2</v>
          </cell>
          <cell r="D287">
            <v>20</v>
          </cell>
        </row>
        <row r="288">
          <cell r="A288" t="str">
            <v>風災</v>
          </cell>
          <cell r="B288" t="str">
            <v>HUSAI</v>
          </cell>
          <cell r="C288" t="str">
            <v>Varchar2</v>
          </cell>
          <cell r="D288">
            <v>1</v>
          </cell>
        </row>
        <row r="289">
          <cell r="A289" t="str">
            <v>物件種別読替</v>
          </cell>
          <cell r="B289" t="str">
            <v>BUKKENSYUBEYMK</v>
          </cell>
          <cell r="C289" t="str">
            <v>Varchar2</v>
          </cell>
          <cell r="D289">
            <v>10</v>
          </cell>
        </row>
        <row r="290">
          <cell r="A290" t="str">
            <v>物件種類読替コード</v>
          </cell>
          <cell r="B290" t="str">
            <v>BUKKENSYURIYMK_CD</v>
          </cell>
          <cell r="C290" t="str">
            <v>Char</v>
          </cell>
          <cell r="D290">
            <v>1</v>
          </cell>
        </row>
        <row r="291">
          <cell r="A291" t="str">
            <v>分割№</v>
          </cell>
          <cell r="B291" t="str">
            <v>BK_NO</v>
          </cell>
          <cell r="C291" t="str">
            <v>Number</v>
          </cell>
          <cell r="D291">
            <v>3</v>
          </cell>
        </row>
        <row r="292">
          <cell r="A292" t="str">
            <v>分割回数</v>
          </cell>
          <cell r="B292" t="str">
            <v>BK_SU</v>
          </cell>
          <cell r="C292" t="str">
            <v>Number</v>
          </cell>
          <cell r="D292">
            <v>3</v>
          </cell>
        </row>
        <row r="293">
          <cell r="A293" t="str">
            <v>分割間隔</v>
          </cell>
          <cell r="B293" t="str">
            <v>BKKANKAKU</v>
          </cell>
          <cell r="C293" t="str">
            <v>Number</v>
          </cell>
          <cell r="D293">
            <v>3</v>
          </cell>
        </row>
        <row r="294">
          <cell r="A294" t="str">
            <v>分割間隔区分</v>
          </cell>
          <cell r="B294" t="str">
            <v>BKKANKAKU_KBN</v>
          </cell>
          <cell r="C294" t="str">
            <v>Char</v>
          </cell>
          <cell r="D294">
            <v>1</v>
          </cell>
          <cell r="E294" t="str">
            <v>'1':月払い、'2':半年払い、'3':年払い</v>
          </cell>
        </row>
        <row r="295">
          <cell r="A295" t="str">
            <v>分割間隔名</v>
          </cell>
          <cell r="B295" t="str">
            <v>BKKANKAKU_NM</v>
          </cell>
          <cell r="C295" t="str">
            <v>Varchar2</v>
          </cell>
          <cell r="D295">
            <v>10</v>
          </cell>
        </row>
        <row r="296">
          <cell r="A296" t="str">
            <v>分割時支払回目</v>
          </cell>
          <cell r="B296" t="str">
            <v>BKSHIHA_KM</v>
          </cell>
          <cell r="C296" t="str">
            <v>Number</v>
          </cell>
          <cell r="D296">
            <v>3</v>
          </cell>
        </row>
        <row r="297">
          <cell r="A297" t="str">
            <v>分割次回回目</v>
          </cell>
          <cell r="B297" t="str">
            <v>BKJIKAI_KM</v>
          </cell>
          <cell r="C297" t="str">
            <v>Number</v>
          </cell>
          <cell r="D297">
            <v>3</v>
          </cell>
        </row>
        <row r="298">
          <cell r="A298" t="str">
            <v>分割次回期日</v>
          </cell>
          <cell r="B298" t="str">
            <v>BKJIKAI_DT</v>
          </cell>
          <cell r="C298" t="str">
            <v>Char</v>
          </cell>
          <cell r="D298">
            <v>8</v>
          </cell>
          <cell r="E298" t="str">
            <v>YYYYMMDD</v>
          </cell>
        </row>
        <row r="299">
          <cell r="A299" t="str">
            <v>分割種類</v>
          </cell>
          <cell r="B299" t="str">
            <v>BKSYURI</v>
          </cell>
          <cell r="C299" t="str">
            <v>Varchar2</v>
          </cell>
          <cell r="D299">
            <v>5</v>
          </cell>
        </row>
        <row r="300">
          <cell r="A300" t="str">
            <v>分割種類コード</v>
          </cell>
          <cell r="B300" t="str">
            <v>BKSYURI_CD</v>
          </cell>
          <cell r="C300" t="str">
            <v>Char</v>
          </cell>
          <cell r="D300">
            <v>2</v>
          </cell>
        </row>
        <row r="301">
          <cell r="A301" t="str">
            <v>分担コード</v>
          </cell>
          <cell r="B301" t="str">
            <v>BT_CD</v>
          </cell>
          <cell r="C301" t="str">
            <v>Char</v>
          </cell>
          <cell r="D301">
            <v>3</v>
          </cell>
        </row>
        <row r="302">
          <cell r="A302" t="str">
            <v>分担保険会社コード</v>
          </cell>
          <cell r="B302" t="str">
            <v>BTHKNKAIS_CD</v>
          </cell>
          <cell r="C302" t="str">
            <v>Char</v>
          </cell>
          <cell r="D302">
            <v>2</v>
          </cell>
        </row>
        <row r="303">
          <cell r="A303" t="str">
            <v>分担保険料</v>
          </cell>
          <cell r="B303" t="str">
            <v>BTHKN_RYO</v>
          </cell>
          <cell r="C303" t="str">
            <v>Number</v>
          </cell>
          <cell r="D303">
            <v>15</v>
          </cell>
        </row>
        <row r="304">
          <cell r="A304" t="str">
            <v>返戻日</v>
          </cell>
          <cell r="B304" t="str">
            <v>HNR_DT</v>
          </cell>
          <cell r="C304" t="str">
            <v>Char</v>
          </cell>
          <cell r="D304">
            <v>8</v>
          </cell>
          <cell r="E304" t="str">
            <v>YYYYMMDD</v>
          </cell>
        </row>
        <row r="305">
          <cell r="A305" t="str">
            <v>返戻領収証回収状況区分</v>
          </cell>
          <cell r="B305" t="str">
            <v>HNRRYSYKAISYU_KBN</v>
          </cell>
          <cell r="C305" t="str">
            <v>Char</v>
          </cell>
          <cell r="D305">
            <v>1</v>
          </cell>
          <cell r="E305" t="str">
            <v>'1':未回収、'2':回収済み</v>
          </cell>
        </row>
        <row r="306">
          <cell r="A306" t="str">
            <v>返戻領収証回収状況区分名</v>
          </cell>
          <cell r="B306" t="str">
            <v>HNRRYSYKAISYU_KBN_NM</v>
          </cell>
          <cell r="C306" t="str">
            <v>Varchar2</v>
          </cell>
          <cell r="D306">
            <v>10</v>
          </cell>
          <cell r="E306" t="str">
            <v>'1':未回収、'2':回収済み</v>
          </cell>
        </row>
        <row r="307">
          <cell r="A307" t="str">
            <v>返戻領収証番号</v>
          </cell>
          <cell r="B307" t="str">
            <v>HNRRYSY_NO</v>
          </cell>
          <cell r="C307" t="str">
            <v>Varchar2</v>
          </cell>
          <cell r="D307">
            <v>5</v>
          </cell>
        </row>
        <row r="308">
          <cell r="A308" t="str">
            <v>返戻領収書回収状況区分</v>
          </cell>
          <cell r="B308" t="str">
            <v>HNRRYSYKAISYU_KBN</v>
          </cell>
          <cell r="C308" t="str">
            <v>Char</v>
          </cell>
          <cell r="D308">
            <v>1</v>
          </cell>
          <cell r="E308" t="str">
            <v>'1':未回収、'2':回収済み</v>
          </cell>
        </row>
        <row r="309">
          <cell r="A309" t="str">
            <v>返戻領収書番号</v>
          </cell>
          <cell r="B309" t="str">
            <v>HNRRYSY_NO</v>
          </cell>
          <cell r="C309" t="str">
            <v>Varchar2</v>
          </cell>
          <cell r="D309">
            <v>5</v>
          </cell>
        </row>
        <row r="310">
          <cell r="A310" t="str">
            <v>保険会社コード</v>
          </cell>
          <cell r="B310" t="str">
            <v>HKNKAIS_CD</v>
          </cell>
          <cell r="C310" t="str">
            <v>Char</v>
          </cell>
          <cell r="D310">
            <v>2</v>
          </cell>
        </row>
        <row r="311">
          <cell r="A311" t="str">
            <v>保険会社共同区分</v>
          </cell>
          <cell r="B311" t="str">
            <v>HKNKAISKYODO_KBN</v>
          </cell>
          <cell r="C311" t="str">
            <v>Char</v>
          </cell>
          <cell r="D311">
            <v>1</v>
          </cell>
          <cell r="E311" t="str">
            <v>'1':共同あり、'2':共同なし</v>
          </cell>
        </row>
        <row r="312">
          <cell r="A312" t="str">
            <v>保険会社共同名</v>
          </cell>
          <cell r="B312" t="str">
            <v>HKNKAISKYODO_NM</v>
          </cell>
          <cell r="C312" t="str">
            <v>Varchar2</v>
          </cell>
          <cell r="D312">
            <v>20</v>
          </cell>
        </row>
        <row r="313">
          <cell r="A313" t="str">
            <v>保険会社名</v>
          </cell>
          <cell r="B313" t="str">
            <v>HKNKAIS_NM</v>
          </cell>
          <cell r="C313" t="str">
            <v>Varchar2</v>
          </cell>
          <cell r="D313">
            <v>10</v>
          </cell>
        </row>
        <row r="314">
          <cell r="A314" t="str">
            <v>保険会社名（カナ）</v>
          </cell>
          <cell r="B314" t="str">
            <v>HKNKAIS_KANA</v>
          </cell>
          <cell r="C314" t="str">
            <v>Varchar2</v>
          </cell>
          <cell r="D314">
            <v>10</v>
          </cell>
        </row>
        <row r="315">
          <cell r="A315" t="str">
            <v>保険期間変更</v>
          </cell>
          <cell r="B315" t="str">
            <v>HKNKIKANHENKO</v>
          </cell>
          <cell r="C315" t="str">
            <v>Varchar2</v>
          </cell>
          <cell r="D315">
            <v>10</v>
          </cell>
        </row>
        <row r="316">
          <cell r="A316" t="str">
            <v>保険始期</v>
          </cell>
          <cell r="B316" t="str">
            <v>HKNS_DT</v>
          </cell>
          <cell r="C316" t="str">
            <v>Char</v>
          </cell>
          <cell r="D316">
            <v>8</v>
          </cell>
          <cell r="E316" t="str">
            <v>YYYYMMDD</v>
          </cell>
        </row>
        <row r="317">
          <cell r="A317" t="str">
            <v>保険種目コード</v>
          </cell>
          <cell r="B317" t="str">
            <v>HKNSYUMK_CD</v>
          </cell>
          <cell r="C317" t="str">
            <v>Char</v>
          </cell>
          <cell r="D317">
            <v>2</v>
          </cell>
        </row>
        <row r="318">
          <cell r="A318" t="str">
            <v>保険種目名</v>
          </cell>
          <cell r="B318" t="str">
            <v>HKNSYUMK_NM</v>
          </cell>
          <cell r="C318" t="str">
            <v>Varchar2</v>
          </cell>
          <cell r="D318">
            <v>10</v>
          </cell>
        </row>
        <row r="319">
          <cell r="A319" t="str">
            <v>保険種目名（カナ）</v>
          </cell>
          <cell r="B319" t="str">
            <v>HKNSYUMK_KANA</v>
          </cell>
          <cell r="C319" t="str">
            <v>Varchar2</v>
          </cell>
          <cell r="D319">
            <v>10</v>
          </cell>
        </row>
        <row r="320">
          <cell r="A320" t="str">
            <v>保険種類</v>
          </cell>
          <cell r="B320" t="str">
            <v>HKNSYURI</v>
          </cell>
          <cell r="C320" t="str">
            <v>Varchar2</v>
          </cell>
          <cell r="D320">
            <v>20</v>
          </cell>
        </row>
        <row r="321">
          <cell r="A321" t="str">
            <v>保険種類コード</v>
          </cell>
          <cell r="B321" t="str">
            <v>HKNSYURI_CD</v>
          </cell>
          <cell r="C321" t="str">
            <v>Char</v>
          </cell>
          <cell r="D321">
            <v>2</v>
          </cell>
        </row>
        <row r="322">
          <cell r="A322" t="str">
            <v>保険終期</v>
          </cell>
          <cell r="B322" t="str">
            <v>HKNE_DT</v>
          </cell>
          <cell r="C322" t="str">
            <v>Char</v>
          </cell>
          <cell r="D322">
            <v>8</v>
          </cell>
          <cell r="E322" t="str">
            <v>YYYYMMDD</v>
          </cell>
        </row>
        <row r="323">
          <cell r="A323" t="str">
            <v>保険物件</v>
          </cell>
          <cell r="B323" t="str">
            <v>HKNBUKKEN</v>
          </cell>
          <cell r="C323" t="str">
            <v>Varchar2</v>
          </cell>
          <cell r="D323">
            <v>20</v>
          </cell>
        </row>
        <row r="324">
          <cell r="A324" t="str">
            <v>保険物件区分</v>
          </cell>
          <cell r="B324" t="str">
            <v>HKNBUKKEN_KBN</v>
          </cell>
          <cell r="C324" t="str">
            <v>Char</v>
          </cell>
          <cell r="D324">
            <v>1</v>
          </cell>
        </row>
        <row r="325">
          <cell r="A325" t="str">
            <v>保険目的</v>
          </cell>
          <cell r="B325" t="str">
            <v>HKNMOKUTEKI</v>
          </cell>
          <cell r="C325" t="str">
            <v>Varchar2</v>
          </cell>
          <cell r="D325">
            <v>20</v>
          </cell>
        </row>
        <row r="326">
          <cell r="A326" t="str">
            <v>保険目的区分</v>
          </cell>
          <cell r="B326" t="str">
            <v>HKNMOKUTEKI_KBN</v>
          </cell>
          <cell r="C326" t="str">
            <v>Char</v>
          </cell>
          <cell r="D326">
            <v>1</v>
          </cell>
        </row>
        <row r="327">
          <cell r="A327" t="str">
            <v>保険料払込方法</v>
          </cell>
          <cell r="B327" t="str">
            <v>HKNRYOHAKOHOHO</v>
          </cell>
          <cell r="C327" t="str">
            <v>Varchar2</v>
          </cell>
          <cell r="D327">
            <v>10</v>
          </cell>
        </row>
        <row r="328">
          <cell r="A328" t="str">
            <v>保険料払込方法コード</v>
          </cell>
          <cell r="B328" t="str">
            <v>HKNRYOHAKOHOHO_CD</v>
          </cell>
          <cell r="C328" t="str">
            <v>Char</v>
          </cell>
          <cell r="D328">
            <v>1</v>
          </cell>
        </row>
        <row r="329">
          <cell r="A329" t="str">
            <v>補助入出金区分</v>
          </cell>
          <cell r="B329" t="str">
            <v>HOJONYSYKN_KBN</v>
          </cell>
          <cell r="C329" t="str">
            <v>Char</v>
          </cell>
          <cell r="D329">
            <v>1</v>
          </cell>
          <cell r="E329" t="str">
            <v>'1':計上・現金 、'2':計上現金以外、'3':返戻、'4':不足金、'5':過剰入金</v>
          </cell>
        </row>
        <row r="330">
          <cell r="A330" t="str">
            <v>豊通休日区分</v>
          </cell>
          <cell r="B330" t="str">
            <v>TYTKYU_KBN</v>
          </cell>
          <cell r="C330" t="str">
            <v>Char</v>
          </cell>
          <cell r="D330">
            <v>1</v>
          </cell>
        </row>
        <row r="331">
          <cell r="A331" t="str">
            <v>豊通銀行コード大阪</v>
          </cell>
          <cell r="B331" t="str">
            <v>TYTBNK_CD_OSAKA</v>
          </cell>
          <cell r="C331" t="str">
            <v>Char</v>
          </cell>
          <cell r="D331">
            <v>3</v>
          </cell>
        </row>
        <row r="332">
          <cell r="A332" t="str">
            <v>豊通銀行コード東京</v>
          </cell>
          <cell r="B332" t="str">
            <v>TYTBNK_CD_TOKYO</v>
          </cell>
          <cell r="C332" t="str">
            <v>Char</v>
          </cell>
          <cell r="D332">
            <v>3</v>
          </cell>
        </row>
        <row r="333">
          <cell r="A333" t="str">
            <v>豊通銀行コード浜松</v>
          </cell>
          <cell r="B333" t="str">
            <v>TYTBNK_CD_HAMAMA</v>
          </cell>
          <cell r="C333" t="str">
            <v>Char</v>
          </cell>
          <cell r="D333">
            <v>3</v>
          </cell>
        </row>
        <row r="334">
          <cell r="A334" t="str">
            <v>豊通銀行コード本社</v>
          </cell>
          <cell r="B334" t="str">
            <v>TYTBNK_CD_HONSYA</v>
          </cell>
          <cell r="C334" t="str">
            <v>Char</v>
          </cell>
          <cell r="D334">
            <v>3</v>
          </cell>
        </row>
        <row r="335">
          <cell r="A335" t="str">
            <v>未預入金</v>
          </cell>
          <cell r="B335" t="str">
            <v>MIAZUKEIRE_KN</v>
          </cell>
          <cell r="C335" t="str">
            <v>Number</v>
          </cell>
          <cell r="D335">
            <v>15</v>
          </cell>
        </row>
        <row r="336">
          <cell r="A336" t="str">
            <v>目的移転</v>
          </cell>
          <cell r="B336" t="str">
            <v>MOKUTEKIITEN</v>
          </cell>
          <cell r="C336" t="str">
            <v>Varchar2</v>
          </cell>
          <cell r="D336">
            <v>10</v>
          </cell>
        </row>
        <row r="337">
          <cell r="A337" t="str">
            <v>目的追加変更</v>
          </cell>
          <cell r="B337" t="str">
            <v>MOKUTEKIHENKO</v>
          </cell>
          <cell r="C337" t="str">
            <v>Varchar2</v>
          </cell>
          <cell r="D337">
            <v>10</v>
          </cell>
        </row>
        <row r="338">
          <cell r="A338" t="str">
            <v>優良割引</v>
          </cell>
          <cell r="B338" t="str">
            <v>YURYOWRBK</v>
          </cell>
          <cell r="C338" t="str">
            <v>Number</v>
          </cell>
          <cell r="D338" t="str">
            <v>7,2</v>
          </cell>
        </row>
        <row r="339">
          <cell r="A339" t="str">
            <v>予定相殺区分</v>
          </cell>
          <cell r="B339" t="str">
            <v>YOTESOSAI_KBN</v>
          </cell>
          <cell r="C339" t="str">
            <v>Char</v>
          </cell>
          <cell r="D339">
            <v>1</v>
          </cell>
          <cell r="E339" t="str">
            <v>'0':相殺ゼロ、'1':相殺入金、'2':相殺支払</v>
          </cell>
        </row>
        <row r="340">
          <cell r="A340" t="str">
            <v>予定入金種別区分</v>
          </cell>
          <cell r="B340" t="str">
            <v>YOTENYKNSYUBE_KBN</v>
          </cell>
          <cell r="C340" t="str">
            <v>Char</v>
          </cell>
          <cell r="D340">
            <v>1</v>
          </cell>
          <cell r="E340" t="str">
            <v>'1':現金 、'2':小切手、'3':振込（損保）、'4':口座振替、'5':直入出金</v>
          </cell>
        </row>
        <row r="341">
          <cell r="A341" t="str">
            <v>預金残高</v>
          </cell>
          <cell r="B341" t="str">
            <v>YOKIN_ZAN</v>
          </cell>
          <cell r="C341" t="str">
            <v>Number</v>
          </cell>
          <cell r="D341">
            <v>15</v>
          </cell>
        </row>
        <row r="342">
          <cell r="A342" t="str">
            <v>預金残高</v>
          </cell>
          <cell r="B342" t="str">
            <v>YOKIN_ZAN</v>
          </cell>
          <cell r="C342" t="str">
            <v>Number</v>
          </cell>
          <cell r="D342">
            <v>15</v>
          </cell>
        </row>
        <row r="343">
          <cell r="A343" t="str">
            <v>預金種目</v>
          </cell>
          <cell r="B343" t="str">
            <v>YOKINSYUMK</v>
          </cell>
          <cell r="C343" t="str">
            <v>Varchar2</v>
          </cell>
          <cell r="D343">
            <v>10</v>
          </cell>
        </row>
        <row r="344">
          <cell r="A344" t="str">
            <v>預金種目名</v>
          </cell>
          <cell r="B344" t="str">
            <v>YOKINSYUMK_NM</v>
          </cell>
          <cell r="C344" t="str">
            <v>Varchar2</v>
          </cell>
          <cell r="D344">
            <v>20</v>
          </cell>
        </row>
        <row r="345">
          <cell r="A345" t="str">
            <v>預金種目コード</v>
          </cell>
          <cell r="B345" t="str">
            <v>YOKINSYUMK_CD</v>
          </cell>
          <cell r="C345" t="str">
            <v>Char</v>
          </cell>
          <cell r="D345">
            <v>1</v>
          </cell>
        </row>
        <row r="346">
          <cell r="A346" t="str">
            <v>預貯金額</v>
          </cell>
          <cell r="B346" t="str">
            <v>YOTYO_KNG</v>
          </cell>
          <cell r="C346" t="str">
            <v>Number</v>
          </cell>
          <cell r="D346">
            <v>15</v>
          </cell>
        </row>
        <row r="347">
          <cell r="A347" t="str">
            <v>預入日</v>
          </cell>
          <cell r="B347" t="str">
            <v>AZUKEIRE_DT</v>
          </cell>
          <cell r="C347" t="str">
            <v>Char</v>
          </cell>
          <cell r="D347">
            <v>8</v>
          </cell>
          <cell r="E347" t="str">
            <v>YYYYMMDD</v>
          </cell>
        </row>
        <row r="348">
          <cell r="A348" t="str">
            <v>曜日</v>
          </cell>
          <cell r="B348" t="str">
            <v>YOBI</v>
          </cell>
          <cell r="C348" t="str">
            <v>Varchar2</v>
          </cell>
          <cell r="D348">
            <v>3</v>
          </cell>
        </row>
        <row r="349">
          <cell r="A349" t="str">
            <v>用途車種コード</v>
          </cell>
          <cell r="B349" t="str">
            <v>YOTOSYASYU_CD</v>
          </cell>
          <cell r="C349" t="str">
            <v>Char</v>
          </cell>
          <cell r="D349">
            <v>2</v>
          </cell>
        </row>
        <row r="350">
          <cell r="A350" t="str">
            <v>翌日日付</v>
          </cell>
          <cell r="B350" t="str">
            <v>YOKUJITSU_DT</v>
          </cell>
          <cell r="C350" t="str">
            <v>Char</v>
          </cell>
          <cell r="D350">
            <v>8</v>
          </cell>
          <cell r="E350" t="str">
            <v>YYYYMMDD</v>
          </cell>
        </row>
        <row r="351">
          <cell r="A351" t="str">
            <v>利益特約保険料</v>
          </cell>
          <cell r="B351" t="str">
            <v>RIEKITKYKHKN_RYO</v>
          </cell>
          <cell r="C351" t="str">
            <v>Number</v>
          </cell>
          <cell r="D351">
            <v>7</v>
          </cell>
        </row>
        <row r="352">
          <cell r="A352" t="str">
            <v>料率改定</v>
          </cell>
          <cell r="B352" t="str">
            <v>RYORITSUKAITEI</v>
          </cell>
          <cell r="C352" t="str">
            <v>Varchar2</v>
          </cell>
          <cell r="D352">
            <v>10</v>
          </cell>
        </row>
        <row r="353">
          <cell r="A353" t="str">
            <v>領収証発行状況</v>
          </cell>
          <cell r="B353" t="str">
            <v>RYSYOUT_ST</v>
          </cell>
          <cell r="C353" t="str">
            <v>Char</v>
          </cell>
          <cell r="D353">
            <v>1</v>
          </cell>
          <cell r="E353" t="str">
            <v>'0':領収証未発行、'1':領収証発行済み</v>
          </cell>
        </row>
        <row r="354">
          <cell r="A354" t="str">
            <v>領収証番号</v>
          </cell>
          <cell r="B354" t="str">
            <v>RYSY_NO</v>
          </cell>
          <cell r="C354" t="str">
            <v>Number</v>
          </cell>
          <cell r="D354">
            <v>6</v>
          </cell>
        </row>
        <row r="355">
          <cell r="A355" t="str">
            <v>領収証番号採番状況区分</v>
          </cell>
          <cell r="B355" t="str">
            <v>RYSYNOSAIBAN_KBN</v>
          </cell>
          <cell r="C355" t="str">
            <v>Char</v>
          </cell>
          <cell r="D355">
            <v>1</v>
          </cell>
        </row>
        <row r="356">
          <cell r="A356" t="str">
            <v>領収証様式</v>
          </cell>
          <cell r="B356" t="str">
            <v>RYSYYOSHIKI</v>
          </cell>
          <cell r="C356" t="str">
            <v>Varchar2</v>
          </cell>
          <cell r="D356">
            <v>10</v>
          </cell>
        </row>
        <row r="357">
          <cell r="A357" t="str">
            <v>領収日</v>
          </cell>
          <cell r="B357" t="str">
            <v>RYSY_DT</v>
          </cell>
          <cell r="C357" t="str">
            <v>Char</v>
          </cell>
          <cell r="D357">
            <v>8</v>
          </cell>
          <cell r="E357" t="str">
            <v>YYYYMMDD</v>
          </cell>
        </row>
        <row r="358">
          <cell r="A358" t="str">
            <v>連番</v>
          </cell>
          <cell r="B358" t="str">
            <v>REN_NO</v>
          </cell>
          <cell r="C358" t="str">
            <v>Number</v>
          </cell>
          <cell r="D358">
            <v>2</v>
          </cell>
        </row>
        <row r="359">
          <cell r="A359" t="str">
            <v>論理削除フラグ</v>
          </cell>
          <cell r="B359" t="str">
            <v>DEL_FLG</v>
          </cell>
          <cell r="C359" t="str">
            <v>Char</v>
          </cell>
          <cell r="D359">
            <v>1</v>
          </cell>
          <cell r="E359" t="str">
            <v>'0':削除なし、'1':論理削除</v>
          </cell>
        </row>
        <row r="360">
          <cell r="A360" t="str">
            <v>異動担当者コード</v>
          </cell>
          <cell r="B360" t="str">
            <v>IDOUTANTOSY_CD</v>
          </cell>
          <cell r="C360" t="str">
            <v>Char</v>
          </cell>
          <cell r="D360">
            <v>4</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8F289-988A-49EA-8F3A-51E7CEF8BEAE}">
  <dimension ref="B1:BM54"/>
  <sheetViews>
    <sheetView showGridLines="0" zoomScaleNormal="100" zoomScaleSheetLayoutView="100" workbookViewId="0">
      <selection activeCell="M19" sqref="M19:AY19"/>
    </sheetView>
  </sheetViews>
  <sheetFormatPr defaultRowHeight="12"/>
  <cols>
    <col min="1" max="1" width="1" style="138" customWidth="1"/>
    <col min="2" max="62" width="2.625" style="138" customWidth="1"/>
    <col min="63" max="16384" width="9" style="138"/>
  </cols>
  <sheetData>
    <row r="1" spans="2:65" s="123" customFormat="1" ht="3.75" customHeight="1" thickBot="1">
      <c r="B1" s="120"/>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2"/>
    </row>
    <row r="2" spans="2:65" s="124" customFormat="1" ht="15" customHeight="1">
      <c r="B2" s="381" t="s">
        <v>68</v>
      </c>
      <c r="C2" s="381"/>
      <c r="D2" s="381"/>
      <c r="E2" s="381"/>
      <c r="F2" s="381"/>
      <c r="G2" s="394"/>
      <c r="H2" s="395" t="s">
        <v>204</v>
      </c>
      <c r="I2" s="396"/>
      <c r="J2" s="396"/>
      <c r="K2" s="396"/>
      <c r="L2" s="396"/>
      <c r="M2" s="396"/>
      <c r="N2" s="396"/>
      <c r="O2" s="396"/>
      <c r="P2" s="396"/>
      <c r="Q2" s="396"/>
      <c r="R2" s="396"/>
      <c r="S2" s="396"/>
      <c r="T2" s="396"/>
      <c r="U2" s="397"/>
      <c r="V2" s="381" t="s">
        <v>0</v>
      </c>
      <c r="W2" s="381"/>
      <c r="X2" s="381"/>
      <c r="Y2" s="381"/>
      <c r="Z2" s="398" t="s">
        <v>69</v>
      </c>
      <c r="AA2" s="398"/>
      <c r="AB2" s="398"/>
      <c r="AC2" s="398"/>
      <c r="AD2" s="398"/>
      <c r="AE2" s="398"/>
      <c r="AF2" s="398"/>
      <c r="AG2" s="398"/>
      <c r="AH2" s="398"/>
      <c r="AI2" s="398"/>
      <c r="AJ2" s="398"/>
      <c r="AK2" s="381" t="s">
        <v>70</v>
      </c>
      <c r="AL2" s="381"/>
      <c r="AM2" s="381"/>
      <c r="AN2" s="399" t="s">
        <v>205</v>
      </c>
      <c r="AO2" s="399"/>
      <c r="AP2" s="399"/>
      <c r="AQ2" s="399"/>
      <c r="AR2" s="399"/>
      <c r="AS2" s="399"/>
      <c r="AT2" s="399"/>
      <c r="AU2" s="399"/>
      <c r="AV2" s="399"/>
      <c r="AW2" s="399"/>
      <c r="AX2" s="399"/>
      <c r="AY2" s="381" t="s">
        <v>1</v>
      </c>
      <c r="AZ2" s="381"/>
      <c r="BA2" s="381"/>
      <c r="BB2" s="382">
        <f ca="1">TODAY()</f>
        <v>43157</v>
      </c>
      <c r="BC2" s="383"/>
      <c r="BD2" s="383"/>
      <c r="BE2" s="383"/>
      <c r="BF2" s="383"/>
      <c r="BG2" s="383"/>
      <c r="BH2" s="383"/>
      <c r="BI2" s="383"/>
      <c r="BJ2" s="384"/>
      <c r="BL2" s="125"/>
      <c r="BM2" s="124" t="s">
        <v>71</v>
      </c>
    </row>
    <row r="3" spans="2:65" s="124" customFormat="1" ht="15" customHeight="1" thickBot="1">
      <c r="B3" s="385" t="s">
        <v>72</v>
      </c>
      <c r="C3" s="385"/>
      <c r="D3" s="385"/>
      <c r="E3" s="385"/>
      <c r="F3" s="385"/>
      <c r="G3" s="386"/>
      <c r="H3" s="387" t="str">
        <f>"PJ-6790-SS0"&amp;AN2</f>
        <v>PJ-6790-SS012</v>
      </c>
      <c r="I3" s="388"/>
      <c r="J3" s="388"/>
      <c r="K3" s="388"/>
      <c r="L3" s="388"/>
      <c r="M3" s="388"/>
      <c r="N3" s="388"/>
      <c r="O3" s="388"/>
      <c r="P3" s="388"/>
      <c r="Q3" s="388"/>
      <c r="R3" s="388"/>
      <c r="S3" s="388"/>
      <c r="T3" s="388"/>
      <c r="U3" s="389"/>
      <c r="V3" s="385" t="s">
        <v>73</v>
      </c>
      <c r="W3" s="385"/>
      <c r="X3" s="385"/>
      <c r="Y3" s="385"/>
      <c r="Z3" s="390" t="s">
        <v>199</v>
      </c>
      <c r="AA3" s="390"/>
      <c r="AB3" s="390"/>
      <c r="AC3" s="390"/>
      <c r="AD3" s="390"/>
      <c r="AE3" s="390"/>
      <c r="AF3" s="390"/>
      <c r="AG3" s="390"/>
      <c r="AH3" s="390"/>
      <c r="AI3" s="390"/>
      <c r="AJ3" s="390"/>
      <c r="AK3" s="385" t="s">
        <v>74</v>
      </c>
      <c r="AL3" s="385"/>
      <c r="AM3" s="385"/>
      <c r="AN3" s="391" t="str">
        <f>"画面設計書_"&amp;H2</f>
        <v>画面設計書_薬剤マスター管理改善</v>
      </c>
      <c r="AO3" s="391"/>
      <c r="AP3" s="391"/>
      <c r="AQ3" s="391"/>
      <c r="AR3" s="391"/>
      <c r="AS3" s="391"/>
      <c r="AT3" s="391"/>
      <c r="AU3" s="391"/>
      <c r="AV3" s="391"/>
      <c r="AW3" s="391"/>
      <c r="AX3" s="391"/>
      <c r="AY3" s="385" t="s">
        <v>75</v>
      </c>
      <c r="AZ3" s="385"/>
      <c r="BA3" s="385"/>
      <c r="BB3" s="392" t="s">
        <v>200</v>
      </c>
      <c r="BC3" s="392"/>
      <c r="BD3" s="392"/>
      <c r="BE3" s="392"/>
      <c r="BF3" s="392"/>
      <c r="BG3" s="392"/>
      <c r="BH3" s="392"/>
      <c r="BI3" s="392"/>
      <c r="BJ3" s="393"/>
      <c r="BL3" s="126"/>
      <c r="BM3" s="124" t="s">
        <v>76</v>
      </c>
    </row>
    <row r="4" spans="2:65" s="123" customFormat="1" ht="3.75" customHeight="1" thickBot="1">
      <c r="B4" s="127"/>
      <c r="BJ4" s="128"/>
    </row>
    <row r="5" spans="2:65" s="123" customFormat="1">
      <c r="B5" s="129"/>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1"/>
    </row>
    <row r="6" spans="2:65" s="124" customFormat="1">
      <c r="B6" s="132"/>
      <c r="C6" s="378" t="s">
        <v>77</v>
      </c>
      <c r="D6" s="379"/>
      <c r="E6" s="380"/>
      <c r="F6" s="378" t="s">
        <v>78</v>
      </c>
      <c r="G6" s="379"/>
      <c r="H6" s="379"/>
      <c r="I6" s="379"/>
      <c r="J6" s="379"/>
      <c r="K6" s="379"/>
      <c r="L6" s="380"/>
      <c r="M6" s="378" t="s">
        <v>79</v>
      </c>
      <c r="N6" s="379"/>
      <c r="O6" s="379"/>
      <c r="P6" s="379"/>
      <c r="Q6" s="379"/>
      <c r="R6" s="379"/>
      <c r="S6" s="379"/>
      <c r="T6" s="379"/>
      <c r="U6" s="379"/>
      <c r="V6" s="379"/>
      <c r="W6" s="379"/>
      <c r="X6" s="379"/>
      <c r="Y6" s="379"/>
      <c r="Z6" s="379"/>
      <c r="AA6" s="379"/>
      <c r="AB6" s="379"/>
      <c r="AC6" s="379"/>
      <c r="AD6" s="379"/>
      <c r="AE6" s="379"/>
      <c r="AF6" s="379"/>
      <c r="AG6" s="379"/>
      <c r="AH6" s="379"/>
      <c r="AI6" s="379"/>
      <c r="AJ6" s="379"/>
      <c r="AK6" s="379"/>
      <c r="AL6" s="379"/>
      <c r="AM6" s="379"/>
      <c r="AN6" s="379"/>
      <c r="AO6" s="379"/>
      <c r="AP6" s="379"/>
      <c r="AQ6" s="379"/>
      <c r="AR6" s="379"/>
      <c r="AS6" s="379"/>
      <c r="AT6" s="379"/>
      <c r="AU6" s="379"/>
      <c r="AV6" s="379"/>
      <c r="AW6" s="379"/>
      <c r="AX6" s="379"/>
      <c r="AY6" s="380"/>
      <c r="AZ6" s="378" t="s">
        <v>80</v>
      </c>
      <c r="BA6" s="379"/>
      <c r="BB6" s="379"/>
      <c r="BC6" s="379"/>
      <c r="BD6" s="380"/>
      <c r="BE6" s="378" t="s">
        <v>81</v>
      </c>
      <c r="BF6" s="379"/>
      <c r="BG6" s="379"/>
      <c r="BH6" s="379"/>
      <c r="BI6" s="380"/>
      <c r="BJ6" s="133"/>
    </row>
    <row r="7" spans="2:65" s="124" customFormat="1">
      <c r="B7" s="132"/>
      <c r="C7" s="369">
        <v>1</v>
      </c>
      <c r="D7" s="370"/>
      <c r="E7" s="371"/>
      <c r="F7" s="372" t="s">
        <v>224</v>
      </c>
      <c r="G7" s="373"/>
      <c r="H7" s="373"/>
      <c r="I7" s="373"/>
      <c r="J7" s="373"/>
      <c r="K7" s="373"/>
      <c r="L7" s="374"/>
      <c r="M7" s="372" t="s">
        <v>82</v>
      </c>
      <c r="N7" s="373"/>
      <c r="O7" s="373"/>
      <c r="P7" s="373"/>
      <c r="Q7" s="373"/>
      <c r="R7" s="373"/>
      <c r="S7" s="373"/>
      <c r="T7" s="373"/>
      <c r="U7" s="373"/>
      <c r="V7" s="373"/>
      <c r="W7" s="373"/>
      <c r="X7" s="373"/>
      <c r="Y7" s="373"/>
      <c r="Z7" s="373"/>
      <c r="AA7" s="373"/>
      <c r="AB7" s="373"/>
      <c r="AC7" s="373"/>
      <c r="AD7" s="373"/>
      <c r="AE7" s="373"/>
      <c r="AF7" s="373"/>
      <c r="AG7" s="373"/>
      <c r="AH7" s="373"/>
      <c r="AI7" s="373"/>
      <c r="AJ7" s="373"/>
      <c r="AK7" s="373"/>
      <c r="AL7" s="373"/>
      <c r="AM7" s="373"/>
      <c r="AN7" s="373"/>
      <c r="AO7" s="373"/>
      <c r="AP7" s="373"/>
      <c r="AQ7" s="373"/>
      <c r="AR7" s="373"/>
      <c r="AS7" s="373"/>
      <c r="AT7" s="373"/>
      <c r="AU7" s="373"/>
      <c r="AV7" s="373"/>
      <c r="AW7" s="373"/>
      <c r="AX7" s="373"/>
      <c r="AY7" s="374"/>
      <c r="AZ7" s="369" t="s">
        <v>201</v>
      </c>
      <c r="BA7" s="370"/>
      <c r="BB7" s="370"/>
      <c r="BC7" s="370"/>
      <c r="BD7" s="371"/>
      <c r="BE7" s="375">
        <v>43117</v>
      </c>
      <c r="BF7" s="376"/>
      <c r="BG7" s="376"/>
      <c r="BH7" s="376"/>
      <c r="BI7" s="377"/>
      <c r="BJ7" s="133"/>
    </row>
    <row r="8" spans="2:65" s="124" customFormat="1">
      <c r="B8" s="132"/>
      <c r="C8" s="369">
        <v>2</v>
      </c>
      <c r="D8" s="370"/>
      <c r="E8" s="371"/>
      <c r="F8" s="372" t="s">
        <v>225</v>
      </c>
      <c r="G8" s="373"/>
      <c r="H8" s="373"/>
      <c r="I8" s="373"/>
      <c r="J8" s="373"/>
      <c r="K8" s="373"/>
      <c r="L8" s="374"/>
      <c r="M8" s="372" t="s">
        <v>82</v>
      </c>
      <c r="N8" s="373"/>
      <c r="O8" s="373"/>
      <c r="P8" s="373"/>
      <c r="Q8" s="373"/>
      <c r="R8" s="373"/>
      <c r="S8" s="373"/>
      <c r="T8" s="373"/>
      <c r="U8" s="373"/>
      <c r="V8" s="373"/>
      <c r="W8" s="373"/>
      <c r="X8" s="373"/>
      <c r="Y8" s="373"/>
      <c r="Z8" s="373"/>
      <c r="AA8" s="373"/>
      <c r="AB8" s="373"/>
      <c r="AC8" s="373"/>
      <c r="AD8" s="373"/>
      <c r="AE8" s="373"/>
      <c r="AF8" s="373"/>
      <c r="AG8" s="373"/>
      <c r="AH8" s="373"/>
      <c r="AI8" s="373"/>
      <c r="AJ8" s="373"/>
      <c r="AK8" s="373"/>
      <c r="AL8" s="373"/>
      <c r="AM8" s="373"/>
      <c r="AN8" s="373"/>
      <c r="AO8" s="373"/>
      <c r="AP8" s="373"/>
      <c r="AQ8" s="373"/>
      <c r="AR8" s="373"/>
      <c r="AS8" s="373"/>
      <c r="AT8" s="373"/>
      <c r="AU8" s="373"/>
      <c r="AV8" s="373"/>
      <c r="AW8" s="373"/>
      <c r="AX8" s="373"/>
      <c r="AY8" s="374"/>
      <c r="AZ8" s="369" t="s">
        <v>201</v>
      </c>
      <c r="BA8" s="370"/>
      <c r="BB8" s="370"/>
      <c r="BC8" s="370"/>
      <c r="BD8" s="371"/>
      <c r="BE8" s="375">
        <v>43117</v>
      </c>
      <c r="BF8" s="376"/>
      <c r="BG8" s="376"/>
      <c r="BH8" s="376"/>
      <c r="BI8" s="377"/>
      <c r="BJ8" s="133"/>
    </row>
    <row r="9" spans="2:65" s="124" customFormat="1">
      <c r="B9" s="132"/>
      <c r="C9" s="369">
        <v>2</v>
      </c>
      <c r="D9" s="370"/>
      <c r="E9" s="371"/>
      <c r="F9" s="372" t="s">
        <v>226</v>
      </c>
      <c r="G9" s="373"/>
      <c r="H9" s="373"/>
      <c r="I9" s="373"/>
      <c r="J9" s="373"/>
      <c r="K9" s="373"/>
      <c r="L9" s="374"/>
      <c r="M9" s="372" t="s">
        <v>82</v>
      </c>
      <c r="N9" s="373"/>
      <c r="O9" s="373"/>
      <c r="P9" s="373"/>
      <c r="Q9" s="373"/>
      <c r="R9" s="373"/>
      <c r="S9" s="373"/>
      <c r="T9" s="373"/>
      <c r="U9" s="373"/>
      <c r="V9" s="373"/>
      <c r="W9" s="373"/>
      <c r="X9" s="373"/>
      <c r="Y9" s="373"/>
      <c r="Z9" s="373"/>
      <c r="AA9" s="373"/>
      <c r="AB9" s="373"/>
      <c r="AC9" s="373"/>
      <c r="AD9" s="373"/>
      <c r="AE9" s="373"/>
      <c r="AF9" s="373"/>
      <c r="AG9" s="373"/>
      <c r="AH9" s="373"/>
      <c r="AI9" s="373"/>
      <c r="AJ9" s="373"/>
      <c r="AK9" s="373"/>
      <c r="AL9" s="373"/>
      <c r="AM9" s="373"/>
      <c r="AN9" s="373"/>
      <c r="AO9" s="373"/>
      <c r="AP9" s="373"/>
      <c r="AQ9" s="373"/>
      <c r="AR9" s="373"/>
      <c r="AS9" s="373"/>
      <c r="AT9" s="373"/>
      <c r="AU9" s="373"/>
      <c r="AV9" s="373"/>
      <c r="AW9" s="373"/>
      <c r="AX9" s="373"/>
      <c r="AY9" s="374"/>
      <c r="AZ9" s="369" t="s">
        <v>201</v>
      </c>
      <c r="BA9" s="370"/>
      <c r="BB9" s="370"/>
      <c r="BC9" s="370"/>
      <c r="BD9" s="371"/>
      <c r="BE9" s="375">
        <v>43117</v>
      </c>
      <c r="BF9" s="376"/>
      <c r="BG9" s="376"/>
      <c r="BH9" s="376"/>
      <c r="BI9" s="377"/>
      <c r="BJ9" s="133"/>
    </row>
    <row r="10" spans="2:65" s="124" customFormat="1">
      <c r="B10" s="132"/>
      <c r="C10" s="369">
        <v>3</v>
      </c>
      <c r="D10" s="370"/>
      <c r="E10" s="371"/>
      <c r="F10" s="372" t="s">
        <v>227</v>
      </c>
      <c r="G10" s="373"/>
      <c r="H10" s="373"/>
      <c r="I10" s="373"/>
      <c r="J10" s="373"/>
      <c r="K10" s="373"/>
      <c r="L10" s="374"/>
      <c r="M10" s="372" t="s">
        <v>82</v>
      </c>
      <c r="N10" s="373"/>
      <c r="O10" s="373"/>
      <c r="P10" s="373"/>
      <c r="Q10" s="373"/>
      <c r="R10" s="373"/>
      <c r="S10" s="373"/>
      <c r="T10" s="373"/>
      <c r="U10" s="373"/>
      <c r="V10" s="373"/>
      <c r="W10" s="373"/>
      <c r="X10" s="373"/>
      <c r="Y10" s="373"/>
      <c r="Z10" s="373"/>
      <c r="AA10" s="373"/>
      <c r="AB10" s="373"/>
      <c r="AC10" s="373"/>
      <c r="AD10" s="373"/>
      <c r="AE10" s="373"/>
      <c r="AF10" s="373"/>
      <c r="AG10" s="373"/>
      <c r="AH10" s="373"/>
      <c r="AI10" s="373"/>
      <c r="AJ10" s="373"/>
      <c r="AK10" s="373"/>
      <c r="AL10" s="373"/>
      <c r="AM10" s="373"/>
      <c r="AN10" s="373"/>
      <c r="AO10" s="373"/>
      <c r="AP10" s="373"/>
      <c r="AQ10" s="373"/>
      <c r="AR10" s="373"/>
      <c r="AS10" s="373"/>
      <c r="AT10" s="373"/>
      <c r="AU10" s="373"/>
      <c r="AV10" s="373"/>
      <c r="AW10" s="373"/>
      <c r="AX10" s="373"/>
      <c r="AY10" s="374"/>
      <c r="AZ10" s="369" t="s">
        <v>201</v>
      </c>
      <c r="BA10" s="370"/>
      <c r="BB10" s="370"/>
      <c r="BC10" s="370"/>
      <c r="BD10" s="371"/>
      <c r="BE10" s="375">
        <v>43117</v>
      </c>
      <c r="BF10" s="376"/>
      <c r="BG10" s="376"/>
      <c r="BH10" s="376"/>
      <c r="BI10" s="377"/>
      <c r="BJ10" s="133"/>
    </row>
    <row r="11" spans="2:65" s="124" customFormat="1">
      <c r="B11" s="132"/>
      <c r="C11" s="369">
        <v>4</v>
      </c>
      <c r="D11" s="370"/>
      <c r="E11" s="371"/>
      <c r="F11" s="372" t="s">
        <v>228</v>
      </c>
      <c r="G11" s="373"/>
      <c r="H11" s="373"/>
      <c r="I11" s="373"/>
      <c r="J11" s="373"/>
      <c r="K11" s="373"/>
      <c r="L11" s="374"/>
      <c r="M11" s="372" t="s">
        <v>82</v>
      </c>
      <c r="N11" s="373"/>
      <c r="O11" s="373"/>
      <c r="P11" s="373"/>
      <c r="Q11" s="373"/>
      <c r="R11" s="373"/>
      <c r="S11" s="373"/>
      <c r="T11" s="373"/>
      <c r="U11" s="373"/>
      <c r="V11" s="373"/>
      <c r="W11" s="373"/>
      <c r="X11" s="373"/>
      <c r="Y11" s="373"/>
      <c r="Z11" s="373"/>
      <c r="AA11" s="373"/>
      <c r="AB11" s="373"/>
      <c r="AC11" s="373"/>
      <c r="AD11" s="373"/>
      <c r="AE11" s="373"/>
      <c r="AF11" s="373"/>
      <c r="AG11" s="373"/>
      <c r="AH11" s="373"/>
      <c r="AI11" s="373"/>
      <c r="AJ11" s="373"/>
      <c r="AK11" s="373"/>
      <c r="AL11" s="373"/>
      <c r="AM11" s="373"/>
      <c r="AN11" s="373"/>
      <c r="AO11" s="373"/>
      <c r="AP11" s="373"/>
      <c r="AQ11" s="373"/>
      <c r="AR11" s="373"/>
      <c r="AS11" s="373"/>
      <c r="AT11" s="373"/>
      <c r="AU11" s="373"/>
      <c r="AV11" s="373"/>
      <c r="AW11" s="373"/>
      <c r="AX11" s="373"/>
      <c r="AY11" s="374"/>
      <c r="AZ11" s="369" t="s">
        <v>201</v>
      </c>
      <c r="BA11" s="370"/>
      <c r="BB11" s="370"/>
      <c r="BC11" s="370"/>
      <c r="BD11" s="371"/>
      <c r="BE11" s="375">
        <v>43117</v>
      </c>
      <c r="BF11" s="376"/>
      <c r="BG11" s="376"/>
      <c r="BH11" s="376"/>
      <c r="BI11" s="377"/>
      <c r="BJ11" s="133"/>
    </row>
    <row r="12" spans="2:65" s="124" customFormat="1">
      <c r="B12" s="132"/>
      <c r="C12" s="369">
        <v>5</v>
      </c>
      <c r="D12" s="370"/>
      <c r="E12" s="371"/>
      <c r="F12" s="372" t="s">
        <v>229</v>
      </c>
      <c r="G12" s="373"/>
      <c r="H12" s="373"/>
      <c r="I12" s="373"/>
      <c r="J12" s="373"/>
      <c r="K12" s="373"/>
      <c r="L12" s="374"/>
      <c r="M12" s="372" t="s">
        <v>82</v>
      </c>
      <c r="N12" s="373"/>
      <c r="O12" s="373"/>
      <c r="P12" s="373"/>
      <c r="Q12" s="373"/>
      <c r="R12" s="373"/>
      <c r="S12" s="373"/>
      <c r="T12" s="373"/>
      <c r="U12" s="373"/>
      <c r="V12" s="373"/>
      <c r="W12" s="373"/>
      <c r="X12" s="373"/>
      <c r="Y12" s="373"/>
      <c r="Z12" s="373"/>
      <c r="AA12" s="373"/>
      <c r="AB12" s="373"/>
      <c r="AC12" s="373"/>
      <c r="AD12" s="373"/>
      <c r="AE12" s="373"/>
      <c r="AF12" s="373"/>
      <c r="AG12" s="373"/>
      <c r="AH12" s="373"/>
      <c r="AI12" s="373"/>
      <c r="AJ12" s="373"/>
      <c r="AK12" s="373"/>
      <c r="AL12" s="373"/>
      <c r="AM12" s="373"/>
      <c r="AN12" s="373"/>
      <c r="AO12" s="373"/>
      <c r="AP12" s="373"/>
      <c r="AQ12" s="373"/>
      <c r="AR12" s="373"/>
      <c r="AS12" s="373"/>
      <c r="AT12" s="373"/>
      <c r="AU12" s="373"/>
      <c r="AV12" s="373"/>
      <c r="AW12" s="373"/>
      <c r="AX12" s="373"/>
      <c r="AY12" s="374"/>
      <c r="AZ12" s="369" t="s">
        <v>201</v>
      </c>
      <c r="BA12" s="370"/>
      <c r="BB12" s="370"/>
      <c r="BC12" s="370"/>
      <c r="BD12" s="371"/>
      <c r="BE12" s="375">
        <v>43117</v>
      </c>
      <c r="BF12" s="376"/>
      <c r="BG12" s="376"/>
      <c r="BH12" s="376"/>
      <c r="BI12" s="377"/>
      <c r="BJ12" s="133"/>
    </row>
    <row r="13" spans="2:65" s="124" customFormat="1">
      <c r="B13" s="132"/>
      <c r="C13" s="369">
        <v>6</v>
      </c>
      <c r="D13" s="370"/>
      <c r="E13" s="371"/>
      <c r="F13" s="372"/>
      <c r="G13" s="373"/>
      <c r="H13" s="373"/>
      <c r="I13" s="373"/>
      <c r="J13" s="373"/>
      <c r="K13" s="373"/>
      <c r="L13" s="374"/>
      <c r="M13" s="372"/>
      <c r="N13" s="373"/>
      <c r="O13" s="373"/>
      <c r="P13" s="373"/>
      <c r="Q13" s="373"/>
      <c r="R13" s="373"/>
      <c r="S13" s="373"/>
      <c r="T13" s="373"/>
      <c r="U13" s="373"/>
      <c r="V13" s="373"/>
      <c r="W13" s="373"/>
      <c r="X13" s="373"/>
      <c r="Y13" s="373"/>
      <c r="Z13" s="373"/>
      <c r="AA13" s="373"/>
      <c r="AB13" s="373"/>
      <c r="AC13" s="373"/>
      <c r="AD13" s="373"/>
      <c r="AE13" s="373"/>
      <c r="AF13" s="373"/>
      <c r="AG13" s="373"/>
      <c r="AH13" s="373"/>
      <c r="AI13" s="373"/>
      <c r="AJ13" s="373"/>
      <c r="AK13" s="373"/>
      <c r="AL13" s="373"/>
      <c r="AM13" s="373"/>
      <c r="AN13" s="373"/>
      <c r="AO13" s="373"/>
      <c r="AP13" s="373"/>
      <c r="AQ13" s="373"/>
      <c r="AR13" s="373"/>
      <c r="AS13" s="373"/>
      <c r="AT13" s="373"/>
      <c r="AU13" s="373"/>
      <c r="AV13" s="373"/>
      <c r="AW13" s="373"/>
      <c r="AX13" s="373"/>
      <c r="AY13" s="374"/>
      <c r="AZ13" s="369"/>
      <c r="BA13" s="370"/>
      <c r="BB13" s="370"/>
      <c r="BC13" s="370"/>
      <c r="BD13" s="371"/>
      <c r="BE13" s="375"/>
      <c r="BF13" s="376"/>
      <c r="BG13" s="376"/>
      <c r="BH13" s="376"/>
      <c r="BI13" s="377"/>
      <c r="BJ13" s="133"/>
    </row>
    <row r="14" spans="2:65" s="124" customFormat="1">
      <c r="B14" s="132"/>
      <c r="C14" s="369">
        <v>7</v>
      </c>
      <c r="D14" s="370"/>
      <c r="E14" s="371"/>
      <c r="F14" s="372"/>
      <c r="G14" s="373"/>
      <c r="H14" s="373"/>
      <c r="I14" s="373"/>
      <c r="J14" s="373"/>
      <c r="K14" s="373"/>
      <c r="L14" s="374"/>
      <c r="M14" s="372"/>
      <c r="N14" s="373"/>
      <c r="O14" s="373"/>
      <c r="P14" s="373"/>
      <c r="Q14" s="373"/>
      <c r="R14" s="373"/>
      <c r="S14" s="373"/>
      <c r="T14" s="373"/>
      <c r="U14" s="373"/>
      <c r="V14" s="373"/>
      <c r="W14" s="373"/>
      <c r="X14" s="373"/>
      <c r="Y14" s="373"/>
      <c r="Z14" s="373"/>
      <c r="AA14" s="373"/>
      <c r="AB14" s="373"/>
      <c r="AC14" s="373"/>
      <c r="AD14" s="373"/>
      <c r="AE14" s="373"/>
      <c r="AF14" s="373"/>
      <c r="AG14" s="373"/>
      <c r="AH14" s="373"/>
      <c r="AI14" s="373"/>
      <c r="AJ14" s="373"/>
      <c r="AK14" s="373"/>
      <c r="AL14" s="373"/>
      <c r="AM14" s="373"/>
      <c r="AN14" s="373"/>
      <c r="AO14" s="373"/>
      <c r="AP14" s="373"/>
      <c r="AQ14" s="373"/>
      <c r="AR14" s="373"/>
      <c r="AS14" s="373"/>
      <c r="AT14" s="373"/>
      <c r="AU14" s="373"/>
      <c r="AV14" s="373"/>
      <c r="AW14" s="373"/>
      <c r="AX14" s="373"/>
      <c r="AY14" s="374"/>
      <c r="AZ14" s="369"/>
      <c r="BA14" s="370"/>
      <c r="BB14" s="370"/>
      <c r="BC14" s="370"/>
      <c r="BD14" s="371"/>
      <c r="BE14" s="375"/>
      <c r="BF14" s="376"/>
      <c r="BG14" s="376"/>
      <c r="BH14" s="376"/>
      <c r="BI14" s="377"/>
      <c r="BJ14" s="133"/>
    </row>
    <row r="15" spans="2:65" s="124" customFormat="1">
      <c r="B15" s="132"/>
      <c r="C15" s="369">
        <v>8</v>
      </c>
      <c r="D15" s="370"/>
      <c r="E15" s="371"/>
      <c r="F15" s="372"/>
      <c r="G15" s="373"/>
      <c r="H15" s="373"/>
      <c r="I15" s="373"/>
      <c r="J15" s="373"/>
      <c r="K15" s="373"/>
      <c r="L15" s="374"/>
      <c r="M15" s="372"/>
      <c r="N15" s="373"/>
      <c r="O15" s="373"/>
      <c r="P15" s="373"/>
      <c r="Q15" s="373"/>
      <c r="R15" s="373"/>
      <c r="S15" s="373"/>
      <c r="T15" s="373"/>
      <c r="U15" s="373"/>
      <c r="V15" s="373"/>
      <c r="W15" s="373"/>
      <c r="X15" s="373"/>
      <c r="Y15" s="373"/>
      <c r="Z15" s="373"/>
      <c r="AA15" s="373"/>
      <c r="AB15" s="373"/>
      <c r="AC15" s="373"/>
      <c r="AD15" s="373"/>
      <c r="AE15" s="373"/>
      <c r="AF15" s="373"/>
      <c r="AG15" s="373"/>
      <c r="AH15" s="373"/>
      <c r="AI15" s="373"/>
      <c r="AJ15" s="373"/>
      <c r="AK15" s="373"/>
      <c r="AL15" s="373"/>
      <c r="AM15" s="373"/>
      <c r="AN15" s="373"/>
      <c r="AO15" s="373"/>
      <c r="AP15" s="373"/>
      <c r="AQ15" s="373"/>
      <c r="AR15" s="373"/>
      <c r="AS15" s="373"/>
      <c r="AT15" s="373"/>
      <c r="AU15" s="373"/>
      <c r="AV15" s="373"/>
      <c r="AW15" s="373"/>
      <c r="AX15" s="373"/>
      <c r="AY15" s="374"/>
      <c r="AZ15" s="369"/>
      <c r="BA15" s="370"/>
      <c r="BB15" s="370"/>
      <c r="BC15" s="370"/>
      <c r="BD15" s="371"/>
      <c r="BE15" s="375"/>
      <c r="BF15" s="376"/>
      <c r="BG15" s="376"/>
      <c r="BH15" s="376"/>
      <c r="BI15" s="377"/>
      <c r="BJ15" s="133"/>
    </row>
    <row r="16" spans="2:65" s="124" customFormat="1">
      <c r="B16" s="132"/>
      <c r="C16" s="369">
        <v>9</v>
      </c>
      <c r="D16" s="370"/>
      <c r="E16" s="371"/>
      <c r="F16" s="372"/>
      <c r="G16" s="373"/>
      <c r="H16" s="373"/>
      <c r="I16" s="373"/>
      <c r="J16" s="373"/>
      <c r="K16" s="373"/>
      <c r="L16" s="374"/>
      <c r="M16" s="372"/>
      <c r="N16" s="373"/>
      <c r="O16" s="373"/>
      <c r="P16" s="373"/>
      <c r="Q16" s="373"/>
      <c r="R16" s="373"/>
      <c r="S16" s="373"/>
      <c r="T16" s="373"/>
      <c r="U16" s="373"/>
      <c r="V16" s="373"/>
      <c r="W16" s="373"/>
      <c r="X16" s="373"/>
      <c r="Y16" s="373"/>
      <c r="Z16" s="373"/>
      <c r="AA16" s="373"/>
      <c r="AB16" s="373"/>
      <c r="AC16" s="373"/>
      <c r="AD16" s="373"/>
      <c r="AE16" s="373"/>
      <c r="AF16" s="373"/>
      <c r="AG16" s="373"/>
      <c r="AH16" s="373"/>
      <c r="AI16" s="373"/>
      <c r="AJ16" s="373"/>
      <c r="AK16" s="373"/>
      <c r="AL16" s="373"/>
      <c r="AM16" s="373"/>
      <c r="AN16" s="373"/>
      <c r="AO16" s="373"/>
      <c r="AP16" s="373"/>
      <c r="AQ16" s="373"/>
      <c r="AR16" s="373"/>
      <c r="AS16" s="373"/>
      <c r="AT16" s="373"/>
      <c r="AU16" s="373"/>
      <c r="AV16" s="373"/>
      <c r="AW16" s="373"/>
      <c r="AX16" s="373"/>
      <c r="AY16" s="374"/>
      <c r="AZ16" s="369"/>
      <c r="BA16" s="370"/>
      <c r="BB16" s="370"/>
      <c r="BC16" s="370"/>
      <c r="BD16" s="371"/>
      <c r="BE16" s="375"/>
      <c r="BF16" s="376"/>
      <c r="BG16" s="376"/>
      <c r="BH16" s="376"/>
      <c r="BI16" s="377"/>
      <c r="BJ16" s="133"/>
    </row>
    <row r="17" spans="2:62" s="124" customFormat="1">
      <c r="B17" s="132"/>
      <c r="C17" s="369">
        <v>10</v>
      </c>
      <c r="D17" s="370"/>
      <c r="E17" s="371"/>
      <c r="F17" s="372"/>
      <c r="G17" s="373"/>
      <c r="H17" s="373"/>
      <c r="I17" s="373"/>
      <c r="J17" s="373"/>
      <c r="K17" s="373"/>
      <c r="L17" s="374"/>
      <c r="M17" s="372"/>
      <c r="N17" s="373"/>
      <c r="O17" s="373"/>
      <c r="P17" s="373"/>
      <c r="Q17" s="373"/>
      <c r="R17" s="373"/>
      <c r="S17" s="373"/>
      <c r="T17" s="373"/>
      <c r="U17" s="373"/>
      <c r="V17" s="373"/>
      <c r="W17" s="373"/>
      <c r="X17" s="373"/>
      <c r="Y17" s="373"/>
      <c r="Z17" s="373"/>
      <c r="AA17" s="373"/>
      <c r="AB17" s="373"/>
      <c r="AC17" s="373"/>
      <c r="AD17" s="373"/>
      <c r="AE17" s="373"/>
      <c r="AF17" s="373"/>
      <c r="AG17" s="373"/>
      <c r="AH17" s="373"/>
      <c r="AI17" s="373"/>
      <c r="AJ17" s="373"/>
      <c r="AK17" s="373"/>
      <c r="AL17" s="373"/>
      <c r="AM17" s="373"/>
      <c r="AN17" s="373"/>
      <c r="AO17" s="373"/>
      <c r="AP17" s="373"/>
      <c r="AQ17" s="373"/>
      <c r="AR17" s="373"/>
      <c r="AS17" s="373"/>
      <c r="AT17" s="373"/>
      <c r="AU17" s="373"/>
      <c r="AV17" s="373"/>
      <c r="AW17" s="373"/>
      <c r="AX17" s="373"/>
      <c r="AY17" s="374"/>
      <c r="AZ17" s="369"/>
      <c r="BA17" s="370"/>
      <c r="BB17" s="370"/>
      <c r="BC17" s="370"/>
      <c r="BD17" s="371"/>
      <c r="BE17" s="375"/>
      <c r="BF17" s="376"/>
      <c r="BG17" s="376"/>
      <c r="BH17" s="376"/>
      <c r="BI17" s="377"/>
      <c r="BJ17" s="133"/>
    </row>
    <row r="18" spans="2:62" s="124" customFormat="1">
      <c r="B18" s="132"/>
      <c r="C18" s="369">
        <v>11</v>
      </c>
      <c r="D18" s="370"/>
      <c r="E18" s="371"/>
      <c r="F18" s="372"/>
      <c r="G18" s="373"/>
      <c r="H18" s="373"/>
      <c r="I18" s="373"/>
      <c r="J18" s="373"/>
      <c r="K18" s="373"/>
      <c r="L18" s="374"/>
      <c r="M18" s="372"/>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c r="AP18" s="373"/>
      <c r="AQ18" s="373"/>
      <c r="AR18" s="373"/>
      <c r="AS18" s="373"/>
      <c r="AT18" s="373"/>
      <c r="AU18" s="373"/>
      <c r="AV18" s="373"/>
      <c r="AW18" s="373"/>
      <c r="AX18" s="373"/>
      <c r="AY18" s="374"/>
      <c r="AZ18" s="369"/>
      <c r="BA18" s="370"/>
      <c r="BB18" s="370"/>
      <c r="BC18" s="370"/>
      <c r="BD18" s="371"/>
      <c r="BE18" s="375"/>
      <c r="BF18" s="376"/>
      <c r="BG18" s="376"/>
      <c r="BH18" s="376"/>
      <c r="BI18" s="377"/>
      <c r="BJ18" s="133"/>
    </row>
    <row r="19" spans="2:62" s="124" customFormat="1">
      <c r="B19" s="132"/>
      <c r="C19" s="369">
        <v>12</v>
      </c>
      <c r="D19" s="370"/>
      <c r="E19" s="371"/>
      <c r="F19" s="372"/>
      <c r="G19" s="373"/>
      <c r="H19" s="373"/>
      <c r="I19" s="373"/>
      <c r="J19" s="373"/>
      <c r="K19" s="373"/>
      <c r="L19" s="374"/>
      <c r="M19" s="372"/>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c r="AP19" s="373"/>
      <c r="AQ19" s="373"/>
      <c r="AR19" s="373"/>
      <c r="AS19" s="373"/>
      <c r="AT19" s="373"/>
      <c r="AU19" s="373"/>
      <c r="AV19" s="373"/>
      <c r="AW19" s="373"/>
      <c r="AX19" s="373"/>
      <c r="AY19" s="374"/>
      <c r="AZ19" s="369"/>
      <c r="BA19" s="370"/>
      <c r="BB19" s="370"/>
      <c r="BC19" s="370"/>
      <c r="BD19" s="371"/>
      <c r="BE19" s="375"/>
      <c r="BF19" s="376"/>
      <c r="BG19" s="376"/>
      <c r="BH19" s="376"/>
      <c r="BI19" s="377"/>
      <c r="BJ19" s="133"/>
    </row>
    <row r="20" spans="2:62" s="124" customFormat="1">
      <c r="B20" s="132"/>
      <c r="C20" s="369">
        <v>13</v>
      </c>
      <c r="D20" s="370"/>
      <c r="E20" s="371"/>
      <c r="F20" s="372"/>
      <c r="G20" s="373"/>
      <c r="H20" s="373"/>
      <c r="I20" s="373"/>
      <c r="J20" s="373"/>
      <c r="K20" s="373"/>
      <c r="L20" s="374"/>
      <c r="M20" s="372"/>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c r="AP20" s="373"/>
      <c r="AQ20" s="373"/>
      <c r="AR20" s="373"/>
      <c r="AS20" s="373"/>
      <c r="AT20" s="373"/>
      <c r="AU20" s="373"/>
      <c r="AV20" s="373"/>
      <c r="AW20" s="373"/>
      <c r="AX20" s="373"/>
      <c r="AY20" s="374"/>
      <c r="AZ20" s="369"/>
      <c r="BA20" s="370"/>
      <c r="BB20" s="370"/>
      <c r="BC20" s="370"/>
      <c r="BD20" s="371"/>
      <c r="BE20" s="375"/>
      <c r="BF20" s="376"/>
      <c r="BG20" s="376"/>
      <c r="BH20" s="376"/>
      <c r="BI20" s="377"/>
      <c r="BJ20" s="133"/>
    </row>
    <row r="21" spans="2:62" s="124" customFormat="1">
      <c r="B21" s="132"/>
      <c r="C21" s="369">
        <v>14</v>
      </c>
      <c r="D21" s="370"/>
      <c r="E21" s="371"/>
      <c r="F21" s="372"/>
      <c r="G21" s="373"/>
      <c r="H21" s="373"/>
      <c r="I21" s="373"/>
      <c r="J21" s="373"/>
      <c r="K21" s="373"/>
      <c r="L21" s="374"/>
      <c r="M21" s="372"/>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c r="AP21" s="373"/>
      <c r="AQ21" s="373"/>
      <c r="AR21" s="373"/>
      <c r="AS21" s="373"/>
      <c r="AT21" s="373"/>
      <c r="AU21" s="373"/>
      <c r="AV21" s="373"/>
      <c r="AW21" s="373"/>
      <c r="AX21" s="373"/>
      <c r="AY21" s="374"/>
      <c r="AZ21" s="369"/>
      <c r="BA21" s="370"/>
      <c r="BB21" s="370"/>
      <c r="BC21" s="370"/>
      <c r="BD21" s="371"/>
      <c r="BE21" s="375"/>
      <c r="BF21" s="376"/>
      <c r="BG21" s="376"/>
      <c r="BH21" s="376"/>
      <c r="BI21" s="377"/>
      <c r="BJ21" s="133"/>
    </row>
    <row r="22" spans="2:62" s="124" customFormat="1">
      <c r="B22" s="132"/>
      <c r="C22" s="369">
        <v>15</v>
      </c>
      <c r="D22" s="370"/>
      <c r="E22" s="371"/>
      <c r="F22" s="372"/>
      <c r="G22" s="373"/>
      <c r="H22" s="373"/>
      <c r="I22" s="373"/>
      <c r="J22" s="373"/>
      <c r="K22" s="373"/>
      <c r="L22" s="374"/>
      <c r="M22" s="372"/>
      <c r="N22" s="373"/>
      <c r="O22" s="373"/>
      <c r="P22" s="373"/>
      <c r="Q22" s="373"/>
      <c r="R22" s="373"/>
      <c r="S22" s="373"/>
      <c r="T22" s="373"/>
      <c r="U22" s="373"/>
      <c r="V22" s="373"/>
      <c r="W22" s="373"/>
      <c r="X22" s="373"/>
      <c r="Y22" s="373"/>
      <c r="Z22" s="373"/>
      <c r="AA22" s="373"/>
      <c r="AB22" s="373"/>
      <c r="AC22" s="373"/>
      <c r="AD22" s="373"/>
      <c r="AE22" s="373"/>
      <c r="AF22" s="373"/>
      <c r="AG22" s="373"/>
      <c r="AH22" s="373"/>
      <c r="AI22" s="373"/>
      <c r="AJ22" s="373"/>
      <c r="AK22" s="373"/>
      <c r="AL22" s="373"/>
      <c r="AM22" s="373"/>
      <c r="AN22" s="373"/>
      <c r="AO22" s="373"/>
      <c r="AP22" s="373"/>
      <c r="AQ22" s="373"/>
      <c r="AR22" s="373"/>
      <c r="AS22" s="373"/>
      <c r="AT22" s="373"/>
      <c r="AU22" s="373"/>
      <c r="AV22" s="373"/>
      <c r="AW22" s="373"/>
      <c r="AX22" s="373"/>
      <c r="AY22" s="374"/>
      <c r="AZ22" s="369"/>
      <c r="BA22" s="370"/>
      <c r="BB22" s="370"/>
      <c r="BC22" s="370"/>
      <c r="BD22" s="371"/>
      <c r="BE22" s="375"/>
      <c r="BF22" s="376"/>
      <c r="BG22" s="376"/>
      <c r="BH22" s="376"/>
      <c r="BI22" s="377"/>
      <c r="BJ22" s="133"/>
    </row>
    <row r="23" spans="2:62" s="124" customFormat="1">
      <c r="B23" s="132"/>
      <c r="C23" s="369">
        <v>16</v>
      </c>
      <c r="D23" s="370"/>
      <c r="E23" s="371"/>
      <c r="F23" s="372"/>
      <c r="G23" s="373"/>
      <c r="H23" s="373"/>
      <c r="I23" s="373"/>
      <c r="J23" s="373"/>
      <c r="K23" s="373"/>
      <c r="L23" s="374"/>
      <c r="M23" s="372"/>
      <c r="N23" s="373"/>
      <c r="O23" s="373"/>
      <c r="P23" s="373"/>
      <c r="Q23" s="373"/>
      <c r="R23" s="373"/>
      <c r="S23" s="373"/>
      <c r="T23" s="373"/>
      <c r="U23" s="373"/>
      <c r="V23" s="373"/>
      <c r="W23" s="373"/>
      <c r="X23" s="373"/>
      <c r="Y23" s="373"/>
      <c r="Z23" s="373"/>
      <c r="AA23" s="373"/>
      <c r="AB23" s="373"/>
      <c r="AC23" s="373"/>
      <c r="AD23" s="373"/>
      <c r="AE23" s="373"/>
      <c r="AF23" s="373"/>
      <c r="AG23" s="373"/>
      <c r="AH23" s="373"/>
      <c r="AI23" s="373"/>
      <c r="AJ23" s="373"/>
      <c r="AK23" s="373"/>
      <c r="AL23" s="373"/>
      <c r="AM23" s="373"/>
      <c r="AN23" s="373"/>
      <c r="AO23" s="373"/>
      <c r="AP23" s="373"/>
      <c r="AQ23" s="373"/>
      <c r="AR23" s="373"/>
      <c r="AS23" s="373"/>
      <c r="AT23" s="373"/>
      <c r="AU23" s="373"/>
      <c r="AV23" s="373"/>
      <c r="AW23" s="373"/>
      <c r="AX23" s="373"/>
      <c r="AY23" s="374"/>
      <c r="AZ23" s="369"/>
      <c r="BA23" s="370"/>
      <c r="BB23" s="370"/>
      <c r="BC23" s="370"/>
      <c r="BD23" s="371"/>
      <c r="BE23" s="375"/>
      <c r="BF23" s="376"/>
      <c r="BG23" s="376"/>
      <c r="BH23" s="376"/>
      <c r="BI23" s="377"/>
      <c r="BJ23" s="133"/>
    </row>
    <row r="24" spans="2:62" s="124" customFormat="1">
      <c r="B24" s="132"/>
      <c r="C24" s="369">
        <v>17</v>
      </c>
      <c r="D24" s="370"/>
      <c r="E24" s="371"/>
      <c r="F24" s="372"/>
      <c r="G24" s="373"/>
      <c r="H24" s="373"/>
      <c r="I24" s="373"/>
      <c r="J24" s="373"/>
      <c r="K24" s="373"/>
      <c r="L24" s="374"/>
      <c r="M24" s="372"/>
      <c r="N24" s="373"/>
      <c r="O24" s="373"/>
      <c r="P24" s="373"/>
      <c r="Q24" s="373"/>
      <c r="R24" s="373"/>
      <c r="S24" s="373"/>
      <c r="T24" s="373"/>
      <c r="U24" s="373"/>
      <c r="V24" s="373"/>
      <c r="W24" s="373"/>
      <c r="X24" s="373"/>
      <c r="Y24" s="373"/>
      <c r="Z24" s="373"/>
      <c r="AA24" s="373"/>
      <c r="AB24" s="373"/>
      <c r="AC24" s="373"/>
      <c r="AD24" s="373"/>
      <c r="AE24" s="373"/>
      <c r="AF24" s="373"/>
      <c r="AG24" s="373"/>
      <c r="AH24" s="373"/>
      <c r="AI24" s="373"/>
      <c r="AJ24" s="373"/>
      <c r="AK24" s="373"/>
      <c r="AL24" s="373"/>
      <c r="AM24" s="373"/>
      <c r="AN24" s="373"/>
      <c r="AO24" s="373"/>
      <c r="AP24" s="373"/>
      <c r="AQ24" s="373"/>
      <c r="AR24" s="373"/>
      <c r="AS24" s="373"/>
      <c r="AT24" s="373"/>
      <c r="AU24" s="373"/>
      <c r="AV24" s="373"/>
      <c r="AW24" s="373"/>
      <c r="AX24" s="373"/>
      <c r="AY24" s="374"/>
      <c r="AZ24" s="369"/>
      <c r="BA24" s="370"/>
      <c r="BB24" s="370"/>
      <c r="BC24" s="370"/>
      <c r="BD24" s="371"/>
      <c r="BE24" s="375"/>
      <c r="BF24" s="376"/>
      <c r="BG24" s="376"/>
      <c r="BH24" s="376"/>
      <c r="BI24" s="377"/>
      <c r="BJ24" s="133"/>
    </row>
    <row r="25" spans="2:62" s="124" customFormat="1">
      <c r="B25" s="132"/>
      <c r="C25" s="369">
        <v>18</v>
      </c>
      <c r="D25" s="370"/>
      <c r="E25" s="371"/>
      <c r="F25" s="372"/>
      <c r="G25" s="373"/>
      <c r="H25" s="373"/>
      <c r="I25" s="373"/>
      <c r="J25" s="373"/>
      <c r="K25" s="373"/>
      <c r="L25" s="374"/>
      <c r="M25" s="372"/>
      <c r="N25" s="373"/>
      <c r="O25" s="373"/>
      <c r="P25" s="373"/>
      <c r="Q25" s="373"/>
      <c r="R25" s="373"/>
      <c r="S25" s="373"/>
      <c r="T25" s="373"/>
      <c r="U25" s="373"/>
      <c r="V25" s="373"/>
      <c r="W25" s="373"/>
      <c r="X25" s="373"/>
      <c r="Y25" s="373"/>
      <c r="Z25" s="373"/>
      <c r="AA25" s="373"/>
      <c r="AB25" s="373"/>
      <c r="AC25" s="373"/>
      <c r="AD25" s="373"/>
      <c r="AE25" s="373"/>
      <c r="AF25" s="373"/>
      <c r="AG25" s="373"/>
      <c r="AH25" s="373"/>
      <c r="AI25" s="373"/>
      <c r="AJ25" s="373"/>
      <c r="AK25" s="373"/>
      <c r="AL25" s="373"/>
      <c r="AM25" s="373"/>
      <c r="AN25" s="373"/>
      <c r="AO25" s="373"/>
      <c r="AP25" s="373"/>
      <c r="AQ25" s="373"/>
      <c r="AR25" s="373"/>
      <c r="AS25" s="373"/>
      <c r="AT25" s="373"/>
      <c r="AU25" s="373"/>
      <c r="AV25" s="373"/>
      <c r="AW25" s="373"/>
      <c r="AX25" s="373"/>
      <c r="AY25" s="374"/>
      <c r="AZ25" s="369"/>
      <c r="BA25" s="370"/>
      <c r="BB25" s="370"/>
      <c r="BC25" s="370"/>
      <c r="BD25" s="371"/>
      <c r="BE25" s="375"/>
      <c r="BF25" s="376"/>
      <c r="BG25" s="376"/>
      <c r="BH25" s="376"/>
      <c r="BI25" s="377"/>
      <c r="BJ25" s="133"/>
    </row>
    <row r="26" spans="2:62" s="124" customFormat="1">
      <c r="B26" s="132"/>
      <c r="C26" s="369">
        <v>19</v>
      </c>
      <c r="D26" s="370"/>
      <c r="E26" s="371"/>
      <c r="F26" s="372"/>
      <c r="G26" s="373"/>
      <c r="H26" s="373"/>
      <c r="I26" s="373"/>
      <c r="J26" s="373"/>
      <c r="K26" s="373"/>
      <c r="L26" s="374"/>
      <c r="M26" s="372"/>
      <c r="N26" s="373"/>
      <c r="O26" s="373"/>
      <c r="P26" s="373"/>
      <c r="Q26" s="373"/>
      <c r="R26" s="373"/>
      <c r="S26" s="373"/>
      <c r="T26" s="373"/>
      <c r="U26" s="373"/>
      <c r="V26" s="373"/>
      <c r="W26" s="373"/>
      <c r="X26" s="373"/>
      <c r="Y26" s="373"/>
      <c r="Z26" s="373"/>
      <c r="AA26" s="373"/>
      <c r="AB26" s="373"/>
      <c r="AC26" s="373"/>
      <c r="AD26" s="373"/>
      <c r="AE26" s="373"/>
      <c r="AF26" s="373"/>
      <c r="AG26" s="373"/>
      <c r="AH26" s="373"/>
      <c r="AI26" s="373"/>
      <c r="AJ26" s="373"/>
      <c r="AK26" s="373"/>
      <c r="AL26" s="373"/>
      <c r="AM26" s="373"/>
      <c r="AN26" s="373"/>
      <c r="AO26" s="373"/>
      <c r="AP26" s="373"/>
      <c r="AQ26" s="373"/>
      <c r="AR26" s="373"/>
      <c r="AS26" s="373"/>
      <c r="AT26" s="373"/>
      <c r="AU26" s="373"/>
      <c r="AV26" s="373"/>
      <c r="AW26" s="373"/>
      <c r="AX26" s="373"/>
      <c r="AY26" s="374"/>
      <c r="AZ26" s="369"/>
      <c r="BA26" s="370"/>
      <c r="BB26" s="370"/>
      <c r="BC26" s="370"/>
      <c r="BD26" s="371"/>
      <c r="BE26" s="375"/>
      <c r="BF26" s="376"/>
      <c r="BG26" s="376"/>
      <c r="BH26" s="376"/>
      <c r="BI26" s="377"/>
      <c r="BJ26" s="133"/>
    </row>
    <row r="27" spans="2:62" s="124" customFormat="1">
      <c r="B27" s="132"/>
      <c r="C27" s="369">
        <v>20</v>
      </c>
      <c r="D27" s="370"/>
      <c r="E27" s="371"/>
      <c r="F27" s="372"/>
      <c r="G27" s="373"/>
      <c r="H27" s="373"/>
      <c r="I27" s="373"/>
      <c r="J27" s="373"/>
      <c r="K27" s="373"/>
      <c r="L27" s="374"/>
      <c r="M27" s="372"/>
      <c r="N27" s="373"/>
      <c r="O27" s="373"/>
      <c r="P27" s="373"/>
      <c r="Q27" s="373"/>
      <c r="R27" s="373"/>
      <c r="S27" s="373"/>
      <c r="T27" s="373"/>
      <c r="U27" s="373"/>
      <c r="V27" s="373"/>
      <c r="W27" s="373"/>
      <c r="X27" s="373"/>
      <c r="Y27" s="373"/>
      <c r="Z27" s="373"/>
      <c r="AA27" s="373"/>
      <c r="AB27" s="373"/>
      <c r="AC27" s="373"/>
      <c r="AD27" s="373"/>
      <c r="AE27" s="373"/>
      <c r="AF27" s="373"/>
      <c r="AG27" s="373"/>
      <c r="AH27" s="373"/>
      <c r="AI27" s="373"/>
      <c r="AJ27" s="373"/>
      <c r="AK27" s="373"/>
      <c r="AL27" s="373"/>
      <c r="AM27" s="373"/>
      <c r="AN27" s="373"/>
      <c r="AO27" s="373"/>
      <c r="AP27" s="373"/>
      <c r="AQ27" s="373"/>
      <c r="AR27" s="373"/>
      <c r="AS27" s="373"/>
      <c r="AT27" s="373"/>
      <c r="AU27" s="373"/>
      <c r="AV27" s="373"/>
      <c r="AW27" s="373"/>
      <c r="AX27" s="373"/>
      <c r="AY27" s="374"/>
      <c r="AZ27" s="369"/>
      <c r="BA27" s="370"/>
      <c r="BB27" s="370"/>
      <c r="BC27" s="370"/>
      <c r="BD27" s="371"/>
      <c r="BE27" s="375"/>
      <c r="BF27" s="376"/>
      <c r="BG27" s="376"/>
      <c r="BH27" s="376"/>
      <c r="BI27" s="377"/>
      <c r="BJ27" s="133"/>
    </row>
    <row r="28" spans="2:62" s="124" customFormat="1">
      <c r="B28" s="132"/>
      <c r="C28" s="369">
        <v>21</v>
      </c>
      <c r="D28" s="370"/>
      <c r="E28" s="371"/>
      <c r="F28" s="372"/>
      <c r="G28" s="373"/>
      <c r="H28" s="373"/>
      <c r="I28" s="373"/>
      <c r="J28" s="373"/>
      <c r="K28" s="373"/>
      <c r="L28" s="374"/>
      <c r="M28" s="372"/>
      <c r="N28" s="373"/>
      <c r="O28" s="373"/>
      <c r="P28" s="373"/>
      <c r="Q28" s="373"/>
      <c r="R28" s="373"/>
      <c r="S28" s="373"/>
      <c r="T28" s="373"/>
      <c r="U28" s="373"/>
      <c r="V28" s="373"/>
      <c r="W28" s="373"/>
      <c r="X28" s="373"/>
      <c r="Y28" s="373"/>
      <c r="Z28" s="373"/>
      <c r="AA28" s="373"/>
      <c r="AB28" s="373"/>
      <c r="AC28" s="373"/>
      <c r="AD28" s="373"/>
      <c r="AE28" s="373"/>
      <c r="AF28" s="373"/>
      <c r="AG28" s="373"/>
      <c r="AH28" s="373"/>
      <c r="AI28" s="373"/>
      <c r="AJ28" s="373"/>
      <c r="AK28" s="373"/>
      <c r="AL28" s="373"/>
      <c r="AM28" s="373"/>
      <c r="AN28" s="373"/>
      <c r="AO28" s="373"/>
      <c r="AP28" s="373"/>
      <c r="AQ28" s="373"/>
      <c r="AR28" s="373"/>
      <c r="AS28" s="373"/>
      <c r="AT28" s="373"/>
      <c r="AU28" s="373"/>
      <c r="AV28" s="373"/>
      <c r="AW28" s="373"/>
      <c r="AX28" s="373"/>
      <c r="AY28" s="374"/>
      <c r="AZ28" s="369"/>
      <c r="BA28" s="370"/>
      <c r="BB28" s="370"/>
      <c r="BC28" s="370"/>
      <c r="BD28" s="371"/>
      <c r="BE28" s="375"/>
      <c r="BF28" s="376"/>
      <c r="BG28" s="376"/>
      <c r="BH28" s="376"/>
      <c r="BI28" s="377"/>
      <c r="BJ28" s="133"/>
    </row>
    <row r="29" spans="2:62" s="124" customFormat="1">
      <c r="B29" s="132"/>
      <c r="C29" s="369">
        <v>22</v>
      </c>
      <c r="D29" s="370"/>
      <c r="E29" s="371"/>
      <c r="F29" s="372"/>
      <c r="G29" s="373"/>
      <c r="H29" s="373"/>
      <c r="I29" s="373"/>
      <c r="J29" s="373"/>
      <c r="K29" s="373"/>
      <c r="L29" s="374"/>
      <c r="M29" s="372"/>
      <c r="N29" s="373"/>
      <c r="O29" s="373"/>
      <c r="P29" s="373"/>
      <c r="Q29" s="373"/>
      <c r="R29" s="373"/>
      <c r="S29" s="373"/>
      <c r="T29" s="373"/>
      <c r="U29" s="373"/>
      <c r="V29" s="373"/>
      <c r="W29" s="373"/>
      <c r="X29" s="373"/>
      <c r="Y29" s="373"/>
      <c r="Z29" s="373"/>
      <c r="AA29" s="373"/>
      <c r="AB29" s="373"/>
      <c r="AC29" s="373"/>
      <c r="AD29" s="373"/>
      <c r="AE29" s="373"/>
      <c r="AF29" s="373"/>
      <c r="AG29" s="373"/>
      <c r="AH29" s="373"/>
      <c r="AI29" s="373"/>
      <c r="AJ29" s="373"/>
      <c r="AK29" s="373"/>
      <c r="AL29" s="373"/>
      <c r="AM29" s="373"/>
      <c r="AN29" s="373"/>
      <c r="AO29" s="373"/>
      <c r="AP29" s="373"/>
      <c r="AQ29" s="373"/>
      <c r="AR29" s="373"/>
      <c r="AS29" s="373"/>
      <c r="AT29" s="373"/>
      <c r="AU29" s="373"/>
      <c r="AV29" s="373"/>
      <c r="AW29" s="373"/>
      <c r="AX29" s="373"/>
      <c r="AY29" s="374"/>
      <c r="AZ29" s="369"/>
      <c r="BA29" s="370"/>
      <c r="BB29" s="370"/>
      <c r="BC29" s="370"/>
      <c r="BD29" s="371"/>
      <c r="BE29" s="375"/>
      <c r="BF29" s="376"/>
      <c r="BG29" s="376"/>
      <c r="BH29" s="376"/>
      <c r="BI29" s="377"/>
      <c r="BJ29" s="133"/>
    </row>
    <row r="30" spans="2:62" s="124" customFormat="1">
      <c r="B30" s="132"/>
      <c r="C30" s="369">
        <v>23</v>
      </c>
      <c r="D30" s="370"/>
      <c r="E30" s="371"/>
      <c r="F30" s="372"/>
      <c r="G30" s="373"/>
      <c r="H30" s="373"/>
      <c r="I30" s="373"/>
      <c r="J30" s="373"/>
      <c r="K30" s="373"/>
      <c r="L30" s="374"/>
      <c r="M30" s="372"/>
      <c r="N30" s="373"/>
      <c r="O30" s="373"/>
      <c r="P30" s="373"/>
      <c r="Q30" s="373"/>
      <c r="R30" s="373"/>
      <c r="S30" s="373"/>
      <c r="T30" s="373"/>
      <c r="U30" s="373"/>
      <c r="V30" s="373"/>
      <c r="W30" s="373"/>
      <c r="X30" s="373"/>
      <c r="Y30" s="373"/>
      <c r="Z30" s="373"/>
      <c r="AA30" s="373"/>
      <c r="AB30" s="373"/>
      <c r="AC30" s="373"/>
      <c r="AD30" s="373"/>
      <c r="AE30" s="373"/>
      <c r="AF30" s="373"/>
      <c r="AG30" s="373"/>
      <c r="AH30" s="373"/>
      <c r="AI30" s="373"/>
      <c r="AJ30" s="373"/>
      <c r="AK30" s="373"/>
      <c r="AL30" s="373"/>
      <c r="AM30" s="373"/>
      <c r="AN30" s="373"/>
      <c r="AO30" s="373"/>
      <c r="AP30" s="373"/>
      <c r="AQ30" s="373"/>
      <c r="AR30" s="373"/>
      <c r="AS30" s="373"/>
      <c r="AT30" s="373"/>
      <c r="AU30" s="373"/>
      <c r="AV30" s="373"/>
      <c r="AW30" s="373"/>
      <c r="AX30" s="373"/>
      <c r="AY30" s="374"/>
      <c r="AZ30" s="369"/>
      <c r="BA30" s="370"/>
      <c r="BB30" s="370"/>
      <c r="BC30" s="370"/>
      <c r="BD30" s="371"/>
      <c r="BE30" s="375"/>
      <c r="BF30" s="376"/>
      <c r="BG30" s="376"/>
      <c r="BH30" s="376"/>
      <c r="BI30" s="377"/>
      <c r="BJ30" s="133"/>
    </row>
    <row r="31" spans="2:62" s="124" customFormat="1">
      <c r="B31" s="132"/>
      <c r="C31" s="369">
        <v>24</v>
      </c>
      <c r="D31" s="370"/>
      <c r="E31" s="371"/>
      <c r="F31" s="372"/>
      <c r="G31" s="373"/>
      <c r="H31" s="373"/>
      <c r="I31" s="373"/>
      <c r="J31" s="373"/>
      <c r="K31" s="373"/>
      <c r="L31" s="374"/>
      <c r="M31" s="372"/>
      <c r="N31" s="373"/>
      <c r="O31" s="373"/>
      <c r="P31" s="373"/>
      <c r="Q31" s="373"/>
      <c r="R31" s="373"/>
      <c r="S31" s="373"/>
      <c r="T31" s="373"/>
      <c r="U31" s="373"/>
      <c r="V31" s="373"/>
      <c r="W31" s="373"/>
      <c r="X31" s="373"/>
      <c r="Y31" s="373"/>
      <c r="Z31" s="373"/>
      <c r="AA31" s="373"/>
      <c r="AB31" s="373"/>
      <c r="AC31" s="373"/>
      <c r="AD31" s="373"/>
      <c r="AE31" s="373"/>
      <c r="AF31" s="373"/>
      <c r="AG31" s="373"/>
      <c r="AH31" s="373"/>
      <c r="AI31" s="373"/>
      <c r="AJ31" s="373"/>
      <c r="AK31" s="373"/>
      <c r="AL31" s="373"/>
      <c r="AM31" s="373"/>
      <c r="AN31" s="373"/>
      <c r="AO31" s="373"/>
      <c r="AP31" s="373"/>
      <c r="AQ31" s="373"/>
      <c r="AR31" s="373"/>
      <c r="AS31" s="373"/>
      <c r="AT31" s="373"/>
      <c r="AU31" s="373"/>
      <c r="AV31" s="373"/>
      <c r="AW31" s="373"/>
      <c r="AX31" s="373"/>
      <c r="AY31" s="374"/>
      <c r="AZ31" s="369"/>
      <c r="BA31" s="370"/>
      <c r="BB31" s="370"/>
      <c r="BC31" s="370"/>
      <c r="BD31" s="371"/>
      <c r="BE31" s="375"/>
      <c r="BF31" s="376"/>
      <c r="BG31" s="376"/>
      <c r="BH31" s="376"/>
      <c r="BI31" s="377"/>
      <c r="BJ31" s="133"/>
    </row>
    <row r="32" spans="2:62" s="124" customFormat="1">
      <c r="B32" s="132"/>
      <c r="C32" s="369">
        <v>25</v>
      </c>
      <c r="D32" s="370"/>
      <c r="E32" s="371"/>
      <c r="F32" s="372"/>
      <c r="G32" s="373"/>
      <c r="H32" s="373"/>
      <c r="I32" s="373"/>
      <c r="J32" s="373"/>
      <c r="K32" s="373"/>
      <c r="L32" s="374"/>
      <c r="M32" s="372"/>
      <c r="N32" s="373"/>
      <c r="O32" s="373"/>
      <c r="P32" s="373"/>
      <c r="Q32" s="373"/>
      <c r="R32" s="373"/>
      <c r="S32" s="373"/>
      <c r="T32" s="373"/>
      <c r="U32" s="373"/>
      <c r="V32" s="373"/>
      <c r="W32" s="373"/>
      <c r="X32" s="373"/>
      <c r="Y32" s="373"/>
      <c r="Z32" s="373"/>
      <c r="AA32" s="373"/>
      <c r="AB32" s="373"/>
      <c r="AC32" s="373"/>
      <c r="AD32" s="373"/>
      <c r="AE32" s="373"/>
      <c r="AF32" s="373"/>
      <c r="AG32" s="373"/>
      <c r="AH32" s="373"/>
      <c r="AI32" s="373"/>
      <c r="AJ32" s="373"/>
      <c r="AK32" s="373"/>
      <c r="AL32" s="373"/>
      <c r="AM32" s="373"/>
      <c r="AN32" s="373"/>
      <c r="AO32" s="373"/>
      <c r="AP32" s="373"/>
      <c r="AQ32" s="373"/>
      <c r="AR32" s="373"/>
      <c r="AS32" s="373"/>
      <c r="AT32" s="373"/>
      <c r="AU32" s="373"/>
      <c r="AV32" s="373"/>
      <c r="AW32" s="373"/>
      <c r="AX32" s="373"/>
      <c r="AY32" s="374"/>
      <c r="AZ32" s="369"/>
      <c r="BA32" s="370"/>
      <c r="BB32" s="370"/>
      <c r="BC32" s="370"/>
      <c r="BD32" s="371"/>
      <c r="BE32" s="375"/>
      <c r="BF32" s="376"/>
      <c r="BG32" s="376"/>
      <c r="BH32" s="376"/>
      <c r="BI32" s="377"/>
      <c r="BJ32" s="133"/>
    </row>
    <row r="33" spans="2:62" s="124" customFormat="1">
      <c r="B33" s="132"/>
      <c r="C33" s="369">
        <v>26</v>
      </c>
      <c r="D33" s="370"/>
      <c r="E33" s="371"/>
      <c r="F33" s="372"/>
      <c r="G33" s="373"/>
      <c r="H33" s="373"/>
      <c r="I33" s="373"/>
      <c r="J33" s="373"/>
      <c r="K33" s="373"/>
      <c r="L33" s="374"/>
      <c r="M33" s="372"/>
      <c r="N33" s="373"/>
      <c r="O33" s="373"/>
      <c r="P33" s="373"/>
      <c r="Q33" s="373"/>
      <c r="R33" s="373"/>
      <c r="S33" s="373"/>
      <c r="T33" s="373"/>
      <c r="U33" s="373"/>
      <c r="V33" s="373"/>
      <c r="W33" s="373"/>
      <c r="X33" s="373"/>
      <c r="Y33" s="373"/>
      <c r="Z33" s="373"/>
      <c r="AA33" s="373"/>
      <c r="AB33" s="373"/>
      <c r="AC33" s="373"/>
      <c r="AD33" s="373"/>
      <c r="AE33" s="373"/>
      <c r="AF33" s="373"/>
      <c r="AG33" s="373"/>
      <c r="AH33" s="373"/>
      <c r="AI33" s="373"/>
      <c r="AJ33" s="373"/>
      <c r="AK33" s="373"/>
      <c r="AL33" s="373"/>
      <c r="AM33" s="373"/>
      <c r="AN33" s="373"/>
      <c r="AO33" s="373"/>
      <c r="AP33" s="373"/>
      <c r="AQ33" s="373"/>
      <c r="AR33" s="373"/>
      <c r="AS33" s="373"/>
      <c r="AT33" s="373"/>
      <c r="AU33" s="373"/>
      <c r="AV33" s="373"/>
      <c r="AW33" s="373"/>
      <c r="AX33" s="373"/>
      <c r="AY33" s="374"/>
      <c r="AZ33" s="369"/>
      <c r="BA33" s="370"/>
      <c r="BB33" s="370"/>
      <c r="BC33" s="370"/>
      <c r="BD33" s="371"/>
      <c r="BE33" s="375"/>
      <c r="BF33" s="376"/>
      <c r="BG33" s="376"/>
      <c r="BH33" s="376"/>
      <c r="BI33" s="377"/>
      <c r="BJ33" s="133"/>
    </row>
    <row r="34" spans="2:62" s="124" customFormat="1">
      <c r="B34" s="132"/>
      <c r="C34" s="369">
        <v>27</v>
      </c>
      <c r="D34" s="370"/>
      <c r="E34" s="371"/>
      <c r="F34" s="372"/>
      <c r="G34" s="373"/>
      <c r="H34" s="373"/>
      <c r="I34" s="373"/>
      <c r="J34" s="373"/>
      <c r="K34" s="373"/>
      <c r="L34" s="374"/>
      <c r="M34" s="372"/>
      <c r="N34" s="373"/>
      <c r="O34" s="373"/>
      <c r="P34" s="373"/>
      <c r="Q34" s="373"/>
      <c r="R34" s="373"/>
      <c r="S34" s="373"/>
      <c r="T34" s="373"/>
      <c r="U34" s="373"/>
      <c r="V34" s="373"/>
      <c r="W34" s="373"/>
      <c r="X34" s="373"/>
      <c r="Y34" s="373"/>
      <c r="Z34" s="373"/>
      <c r="AA34" s="373"/>
      <c r="AB34" s="373"/>
      <c r="AC34" s="373"/>
      <c r="AD34" s="373"/>
      <c r="AE34" s="373"/>
      <c r="AF34" s="373"/>
      <c r="AG34" s="373"/>
      <c r="AH34" s="373"/>
      <c r="AI34" s="373"/>
      <c r="AJ34" s="373"/>
      <c r="AK34" s="373"/>
      <c r="AL34" s="373"/>
      <c r="AM34" s="373"/>
      <c r="AN34" s="373"/>
      <c r="AO34" s="373"/>
      <c r="AP34" s="373"/>
      <c r="AQ34" s="373"/>
      <c r="AR34" s="373"/>
      <c r="AS34" s="373"/>
      <c r="AT34" s="373"/>
      <c r="AU34" s="373"/>
      <c r="AV34" s="373"/>
      <c r="AW34" s="373"/>
      <c r="AX34" s="373"/>
      <c r="AY34" s="374"/>
      <c r="AZ34" s="369"/>
      <c r="BA34" s="370"/>
      <c r="BB34" s="370"/>
      <c r="BC34" s="370"/>
      <c r="BD34" s="371"/>
      <c r="BE34" s="375"/>
      <c r="BF34" s="376"/>
      <c r="BG34" s="376"/>
      <c r="BH34" s="376"/>
      <c r="BI34" s="377"/>
      <c r="BJ34" s="133"/>
    </row>
    <row r="35" spans="2:62" s="124" customFormat="1">
      <c r="B35" s="132"/>
      <c r="C35" s="369">
        <v>28</v>
      </c>
      <c r="D35" s="370"/>
      <c r="E35" s="371"/>
      <c r="F35" s="372"/>
      <c r="G35" s="373"/>
      <c r="H35" s="373"/>
      <c r="I35" s="373"/>
      <c r="J35" s="373"/>
      <c r="K35" s="373"/>
      <c r="L35" s="374"/>
      <c r="M35" s="372"/>
      <c r="N35" s="373"/>
      <c r="O35" s="373"/>
      <c r="P35" s="373"/>
      <c r="Q35" s="373"/>
      <c r="R35" s="373"/>
      <c r="S35" s="373"/>
      <c r="T35" s="373"/>
      <c r="U35" s="373"/>
      <c r="V35" s="373"/>
      <c r="W35" s="373"/>
      <c r="X35" s="373"/>
      <c r="Y35" s="373"/>
      <c r="Z35" s="373"/>
      <c r="AA35" s="373"/>
      <c r="AB35" s="373"/>
      <c r="AC35" s="373"/>
      <c r="AD35" s="373"/>
      <c r="AE35" s="373"/>
      <c r="AF35" s="373"/>
      <c r="AG35" s="373"/>
      <c r="AH35" s="373"/>
      <c r="AI35" s="373"/>
      <c r="AJ35" s="373"/>
      <c r="AK35" s="373"/>
      <c r="AL35" s="373"/>
      <c r="AM35" s="373"/>
      <c r="AN35" s="373"/>
      <c r="AO35" s="373"/>
      <c r="AP35" s="373"/>
      <c r="AQ35" s="373"/>
      <c r="AR35" s="373"/>
      <c r="AS35" s="373"/>
      <c r="AT35" s="373"/>
      <c r="AU35" s="373"/>
      <c r="AV35" s="373"/>
      <c r="AW35" s="373"/>
      <c r="AX35" s="373"/>
      <c r="AY35" s="374"/>
      <c r="AZ35" s="369"/>
      <c r="BA35" s="370"/>
      <c r="BB35" s="370"/>
      <c r="BC35" s="370"/>
      <c r="BD35" s="371"/>
      <c r="BE35" s="375"/>
      <c r="BF35" s="376"/>
      <c r="BG35" s="376"/>
      <c r="BH35" s="376"/>
      <c r="BI35" s="377"/>
      <c r="BJ35" s="133"/>
    </row>
    <row r="36" spans="2:62" s="124" customFormat="1">
      <c r="B36" s="132"/>
      <c r="C36" s="369">
        <v>29</v>
      </c>
      <c r="D36" s="370"/>
      <c r="E36" s="371"/>
      <c r="F36" s="372"/>
      <c r="G36" s="373"/>
      <c r="H36" s="373"/>
      <c r="I36" s="373"/>
      <c r="J36" s="373"/>
      <c r="K36" s="373"/>
      <c r="L36" s="374"/>
      <c r="M36" s="372"/>
      <c r="N36" s="373"/>
      <c r="O36" s="373"/>
      <c r="P36" s="373"/>
      <c r="Q36" s="373"/>
      <c r="R36" s="373"/>
      <c r="S36" s="373"/>
      <c r="T36" s="373"/>
      <c r="U36" s="373"/>
      <c r="V36" s="373"/>
      <c r="W36" s="373"/>
      <c r="X36" s="373"/>
      <c r="Y36" s="373"/>
      <c r="Z36" s="373"/>
      <c r="AA36" s="373"/>
      <c r="AB36" s="373"/>
      <c r="AC36" s="373"/>
      <c r="AD36" s="373"/>
      <c r="AE36" s="373"/>
      <c r="AF36" s="373"/>
      <c r="AG36" s="373"/>
      <c r="AH36" s="373"/>
      <c r="AI36" s="373"/>
      <c r="AJ36" s="373"/>
      <c r="AK36" s="373"/>
      <c r="AL36" s="373"/>
      <c r="AM36" s="373"/>
      <c r="AN36" s="373"/>
      <c r="AO36" s="373"/>
      <c r="AP36" s="373"/>
      <c r="AQ36" s="373"/>
      <c r="AR36" s="373"/>
      <c r="AS36" s="373"/>
      <c r="AT36" s="373"/>
      <c r="AU36" s="373"/>
      <c r="AV36" s="373"/>
      <c r="AW36" s="373"/>
      <c r="AX36" s="373"/>
      <c r="AY36" s="374"/>
      <c r="AZ36" s="369"/>
      <c r="BA36" s="370"/>
      <c r="BB36" s="370"/>
      <c r="BC36" s="370"/>
      <c r="BD36" s="371"/>
      <c r="BE36" s="375"/>
      <c r="BF36" s="376"/>
      <c r="BG36" s="376"/>
      <c r="BH36" s="376"/>
      <c r="BI36" s="377"/>
      <c r="BJ36" s="133"/>
    </row>
    <row r="37" spans="2:62" s="124" customFormat="1">
      <c r="B37" s="132"/>
      <c r="C37" s="369">
        <v>30</v>
      </c>
      <c r="D37" s="370"/>
      <c r="E37" s="371"/>
      <c r="F37" s="372"/>
      <c r="G37" s="373"/>
      <c r="H37" s="373"/>
      <c r="I37" s="373"/>
      <c r="J37" s="373"/>
      <c r="K37" s="373"/>
      <c r="L37" s="374"/>
      <c r="M37" s="372"/>
      <c r="N37" s="373"/>
      <c r="O37" s="373"/>
      <c r="P37" s="373"/>
      <c r="Q37" s="373"/>
      <c r="R37" s="373"/>
      <c r="S37" s="373"/>
      <c r="T37" s="373"/>
      <c r="U37" s="373"/>
      <c r="V37" s="373"/>
      <c r="W37" s="373"/>
      <c r="X37" s="373"/>
      <c r="Y37" s="373"/>
      <c r="Z37" s="373"/>
      <c r="AA37" s="373"/>
      <c r="AB37" s="373"/>
      <c r="AC37" s="373"/>
      <c r="AD37" s="373"/>
      <c r="AE37" s="373"/>
      <c r="AF37" s="373"/>
      <c r="AG37" s="373"/>
      <c r="AH37" s="373"/>
      <c r="AI37" s="373"/>
      <c r="AJ37" s="373"/>
      <c r="AK37" s="373"/>
      <c r="AL37" s="373"/>
      <c r="AM37" s="373"/>
      <c r="AN37" s="373"/>
      <c r="AO37" s="373"/>
      <c r="AP37" s="373"/>
      <c r="AQ37" s="373"/>
      <c r="AR37" s="373"/>
      <c r="AS37" s="373"/>
      <c r="AT37" s="373"/>
      <c r="AU37" s="373"/>
      <c r="AV37" s="373"/>
      <c r="AW37" s="373"/>
      <c r="AX37" s="373"/>
      <c r="AY37" s="374"/>
      <c r="AZ37" s="369"/>
      <c r="BA37" s="370"/>
      <c r="BB37" s="370"/>
      <c r="BC37" s="370"/>
      <c r="BD37" s="371"/>
      <c r="BE37" s="375"/>
      <c r="BF37" s="376"/>
      <c r="BG37" s="376"/>
      <c r="BH37" s="376"/>
      <c r="BI37" s="377"/>
      <c r="BJ37" s="133"/>
    </row>
    <row r="38" spans="2:62" s="124" customFormat="1">
      <c r="B38" s="132"/>
      <c r="C38" s="369">
        <v>31</v>
      </c>
      <c r="D38" s="370"/>
      <c r="E38" s="371"/>
      <c r="F38" s="372"/>
      <c r="G38" s="373"/>
      <c r="H38" s="373"/>
      <c r="I38" s="373"/>
      <c r="J38" s="373"/>
      <c r="K38" s="373"/>
      <c r="L38" s="374"/>
      <c r="M38" s="372"/>
      <c r="N38" s="373"/>
      <c r="O38" s="373"/>
      <c r="P38" s="373"/>
      <c r="Q38" s="373"/>
      <c r="R38" s="373"/>
      <c r="S38" s="373"/>
      <c r="T38" s="373"/>
      <c r="U38" s="373"/>
      <c r="V38" s="373"/>
      <c r="W38" s="373"/>
      <c r="X38" s="373"/>
      <c r="Y38" s="373"/>
      <c r="Z38" s="373"/>
      <c r="AA38" s="373"/>
      <c r="AB38" s="373"/>
      <c r="AC38" s="373"/>
      <c r="AD38" s="373"/>
      <c r="AE38" s="373"/>
      <c r="AF38" s="373"/>
      <c r="AG38" s="373"/>
      <c r="AH38" s="373"/>
      <c r="AI38" s="373"/>
      <c r="AJ38" s="373"/>
      <c r="AK38" s="373"/>
      <c r="AL38" s="373"/>
      <c r="AM38" s="373"/>
      <c r="AN38" s="373"/>
      <c r="AO38" s="373"/>
      <c r="AP38" s="373"/>
      <c r="AQ38" s="373"/>
      <c r="AR38" s="373"/>
      <c r="AS38" s="373"/>
      <c r="AT38" s="373"/>
      <c r="AU38" s="373"/>
      <c r="AV38" s="373"/>
      <c r="AW38" s="373"/>
      <c r="AX38" s="373"/>
      <c r="AY38" s="374"/>
      <c r="AZ38" s="369"/>
      <c r="BA38" s="370"/>
      <c r="BB38" s="370"/>
      <c r="BC38" s="370"/>
      <c r="BD38" s="371"/>
      <c r="BE38" s="375"/>
      <c r="BF38" s="376"/>
      <c r="BG38" s="376"/>
      <c r="BH38" s="376"/>
      <c r="BI38" s="377"/>
      <c r="BJ38" s="133"/>
    </row>
    <row r="39" spans="2:62" s="124" customFormat="1">
      <c r="B39" s="132"/>
      <c r="C39" s="369">
        <v>32</v>
      </c>
      <c r="D39" s="370"/>
      <c r="E39" s="371"/>
      <c r="F39" s="372"/>
      <c r="G39" s="373"/>
      <c r="H39" s="373"/>
      <c r="I39" s="373"/>
      <c r="J39" s="373"/>
      <c r="K39" s="373"/>
      <c r="L39" s="374"/>
      <c r="M39" s="372"/>
      <c r="N39" s="373"/>
      <c r="O39" s="373"/>
      <c r="P39" s="373"/>
      <c r="Q39" s="373"/>
      <c r="R39" s="373"/>
      <c r="S39" s="373"/>
      <c r="T39" s="373"/>
      <c r="U39" s="373"/>
      <c r="V39" s="373"/>
      <c r="W39" s="373"/>
      <c r="X39" s="373"/>
      <c r="Y39" s="373"/>
      <c r="Z39" s="373"/>
      <c r="AA39" s="373"/>
      <c r="AB39" s="373"/>
      <c r="AC39" s="373"/>
      <c r="AD39" s="373"/>
      <c r="AE39" s="373"/>
      <c r="AF39" s="373"/>
      <c r="AG39" s="373"/>
      <c r="AH39" s="373"/>
      <c r="AI39" s="373"/>
      <c r="AJ39" s="373"/>
      <c r="AK39" s="373"/>
      <c r="AL39" s="373"/>
      <c r="AM39" s="373"/>
      <c r="AN39" s="373"/>
      <c r="AO39" s="373"/>
      <c r="AP39" s="373"/>
      <c r="AQ39" s="373"/>
      <c r="AR39" s="373"/>
      <c r="AS39" s="373"/>
      <c r="AT39" s="373"/>
      <c r="AU39" s="373"/>
      <c r="AV39" s="373"/>
      <c r="AW39" s="373"/>
      <c r="AX39" s="373"/>
      <c r="AY39" s="374"/>
      <c r="AZ39" s="369"/>
      <c r="BA39" s="370"/>
      <c r="BB39" s="370"/>
      <c r="BC39" s="370"/>
      <c r="BD39" s="371"/>
      <c r="BE39" s="375"/>
      <c r="BF39" s="376"/>
      <c r="BG39" s="376"/>
      <c r="BH39" s="376"/>
      <c r="BI39" s="377"/>
      <c r="BJ39" s="133"/>
    </row>
    <row r="40" spans="2:62" s="124" customFormat="1">
      <c r="B40" s="132"/>
      <c r="C40" s="369">
        <v>33</v>
      </c>
      <c r="D40" s="370"/>
      <c r="E40" s="371"/>
      <c r="F40" s="372"/>
      <c r="G40" s="373"/>
      <c r="H40" s="373"/>
      <c r="I40" s="373"/>
      <c r="J40" s="373"/>
      <c r="K40" s="373"/>
      <c r="L40" s="374"/>
      <c r="M40" s="372"/>
      <c r="N40" s="373"/>
      <c r="O40" s="373"/>
      <c r="P40" s="373"/>
      <c r="Q40" s="373"/>
      <c r="R40" s="373"/>
      <c r="S40" s="373"/>
      <c r="T40" s="373"/>
      <c r="U40" s="373"/>
      <c r="V40" s="373"/>
      <c r="W40" s="373"/>
      <c r="X40" s="373"/>
      <c r="Y40" s="373"/>
      <c r="Z40" s="373"/>
      <c r="AA40" s="373"/>
      <c r="AB40" s="373"/>
      <c r="AC40" s="373"/>
      <c r="AD40" s="373"/>
      <c r="AE40" s="373"/>
      <c r="AF40" s="373"/>
      <c r="AG40" s="373"/>
      <c r="AH40" s="373"/>
      <c r="AI40" s="373"/>
      <c r="AJ40" s="373"/>
      <c r="AK40" s="373"/>
      <c r="AL40" s="373"/>
      <c r="AM40" s="373"/>
      <c r="AN40" s="373"/>
      <c r="AO40" s="373"/>
      <c r="AP40" s="373"/>
      <c r="AQ40" s="373"/>
      <c r="AR40" s="373"/>
      <c r="AS40" s="373"/>
      <c r="AT40" s="373"/>
      <c r="AU40" s="373"/>
      <c r="AV40" s="373"/>
      <c r="AW40" s="373"/>
      <c r="AX40" s="373"/>
      <c r="AY40" s="374"/>
      <c r="AZ40" s="369"/>
      <c r="BA40" s="370"/>
      <c r="BB40" s="370"/>
      <c r="BC40" s="370"/>
      <c r="BD40" s="371"/>
      <c r="BE40" s="375"/>
      <c r="BF40" s="376"/>
      <c r="BG40" s="376"/>
      <c r="BH40" s="376"/>
      <c r="BI40" s="377"/>
      <c r="BJ40" s="133"/>
    </row>
    <row r="41" spans="2:62" s="124" customFormat="1">
      <c r="B41" s="132"/>
      <c r="C41" s="369">
        <v>34</v>
      </c>
      <c r="D41" s="370"/>
      <c r="E41" s="371"/>
      <c r="F41" s="372"/>
      <c r="G41" s="373"/>
      <c r="H41" s="373"/>
      <c r="I41" s="373"/>
      <c r="J41" s="373"/>
      <c r="K41" s="373"/>
      <c r="L41" s="374"/>
      <c r="M41" s="372"/>
      <c r="N41" s="373"/>
      <c r="O41" s="373"/>
      <c r="P41" s="373"/>
      <c r="Q41" s="373"/>
      <c r="R41" s="373"/>
      <c r="S41" s="373"/>
      <c r="T41" s="373"/>
      <c r="U41" s="373"/>
      <c r="V41" s="373"/>
      <c r="W41" s="373"/>
      <c r="X41" s="373"/>
      <c r="Y41" s="373"/>
      <c r="Z41" s="373"/>
      <c r="AA41" s="373"/>
      <c r="AB41" s="373"/>
      <c r="AC41" s="373"/>
      <c r="AD41" s="373"/>
      <c r="AE41" s="373"/>
      <c r="AF41" s="373"/>
      <c r="AG41" s="373"/>
      <c r="AH41" s="373"/>
      <c r="AI41" s="373"/>
      <c r="AJ41" s="373"/>
      <c r="AK41" s="373"/>
      <c r="AL41" s="373"/>
      <c r="AM41" s="373"/>
      <c r="AN41" s="373"/>
      <c r="AO41" s="373"/>
      <c r="AP41" s="373"/>
      <c r="AQ41" s="373"/>
      <c r="AR41" s="373"/>
      <c r="AS41" s="373"/>
      <c r="AT41" s="373"/>
      <c r="AU41" s="373"/>
      <c r="AV41" s="373"/>
      <c r="AW41" s="373"/>
      <c r="AX41" s="373"/>
      <c r="AY41" s="374"/>
      <c r="AZ41" s="369"/>
      <c r="BA41" s="370"/>
      <c r="BB41" s="370"/>
      <c r="BC41" s="370"/>
      <c r="BD41" s="371"/>
      <c r="BE41" s="375"/>
      <c r="BF41" s="376"/>
      <c r="BG41" s="376"/>
      <c r="BH41" s="376"/>
      <c r="BI41" s="377"/>
      <c r="BJ41" s="133"/>
    </row>
    <row r="42" spans="2:62" s="124" customFormat="1">
      <c r="B42" s="132"/>
      <c r="C42" s="369">
        <v>35</v>
      </c>
      <c r="D42" s="370"/>
      <c r="E42" s="371"/>
      <c r="F42" s="372"/>
      <c r="G42" s="373"/>
      <c r="H42" s="373"/>
      <c r="I42" s="373"/>
      <c r="J42" s="373"/>
      <c r="K42" s="373"/>
      <c r="L42" s="374"/>
      <c r="M42" s="372"/>
      <c r="N42" s="373"/>
      <c r="O42" s="373"/>
      <c r="P42" s="373"/>
      <c r="Q42" s="373"/>
      <c r="R42" s="373"/>
      <c r="S42" s="373"/>
      <c r="T42" s="373"/>
      <c r="U42" s="373"/>
      <c r="V42" s="373"/>
      <c r="W42" s="373"/>
      <c r="X42" s="373"/>
      <c r="Y42" s="373"/>
      <c r="Z42" s="373"/>
      <c r="AA42" s="373"/>
      <c r="AB42" s="373"/>
      <c r="AC42" s="373"/>
      <c r="AD42" s="373"/>
      <c r="AE42" s="373"/>
      <c r="AF42" s="373"/>
      <c r="AG42" s="373"/>
      <c r="AH42" s="373"/>
      <c r="AI42" s="373"/>
      <c r="AJ42" s="373"/>
      <c r="AK42" s="373"/>
      <c r="AL42" s="373"/>
      <c r="AM42" s="373"/>
      <c r="AN42" s="373"/>
      <c r="AO42" s="373"/>
      <c r="AP42" s="373"/>
      <c r="AQ42" s="373"/>
      <c r="AR42" s="373"/>
      <c r="AS42" s="373"/>
      <c r="AT42" s="373"/>
      <c r="AU42" s="373"/>
      <c r="AV42" s="373"/>
      <c r="AW42" s="373"/>
      <c r="AX42" s="373"/>
      <c r="AY42" s="374"/>
      <c r="AZ42" s="369"/>
      <c r="BA42" s="370"/>
      <c r="BB42" s="370"/>
      <c r="BC42" s="370"/>
      <c r="BD42" s="371"/>
      <c r="BE42" s="375"/>
      <c r="BF42" s="376"/>
      <c r="BG42" s="376"/>
      <c r="BH42" s="376"/>
      <c r="BI42" s="377"/>
      <c r="BJ42" s="133"/>
    </row>
    <row r="43" spans="2:62" s="124" customFormat="1">
      <c r="B43" s="132"/>
      <c r="C43" s="369">
        <v>36</v>
      </c>
      <c r="D43" s="370"/>
      <c r="E43" s="371"/>
      <c r="F43" s="372"/>
      <c r="G43" s="373"/>
      <c r="H43" s="373"/>
      <c r="I43" s="373"/>
      <c r="J43" s="373"/>
      <c r="K43" s="373"/>
      <c r="L43" s="374"/>
      <c r="M43" s="372"/>
      <c r="N43" s="373"/>
      <c r="O43" s="373"/>
      <c r="P43" s="373"/>
      <c r="Q43" s="373"/>
      <c r="R43" s="373"/>
      <c r="S43" s="373"/>
      <c r="T43" s="373"/>
      <c r="U43" s="373"/>
      <c r="V43" s="373"/>
      <c r="W43" s="373"/>
      <c r="X43" s="373"/>
      <c r="Y43" s="373"/>
      <c r="Z43" s="373"/>
      <c r="AA43" s="373"/>
      <c r="AB43" s="373"/>
      <c r="AC43" s="373"/>
      <c r="AD43" s="373"/>
      <c r="AE43" s="373"/>
      <c r="AF43" s="373"/>
      <c r="AG43" s="373"/>
      <c r="AH43" s="373"/>
      <c r="AI43" s="373"/>
      <c r="AJ43" s="373"/>
      <c r="AK43" s="373"/>
      <c r="AL43" s="373"/>
      <c r="AM43" s="373"/>
      <c r="AN43" s="373"/>
      <c r="AO43" s="373"/>
      <c r="AP43" s="373"/>
      <c r="AQ43" s="373"/>
      <c r="AR43" s="373"/>
      <c r="AS43" s="373"/>
      <c r="AT43" s="373"/>
      <c r="AU43" s="373"/>
      <c r="AV43" s="373"/>
      <c r="AW43" s="373"/>
      <c r="AX43" s="373"/>
      <c r="AY43" s="374"/>
      <c r="AZ43" s="369"/>
      <c r="BA43" s="370"/>
      <c r="BB43" s="370"/>
      <c r="BC43" s="370"/>
      <c r="BD43" s="371"/>
      <c r="BE43" s="375"/>
      <c r="BF43" s="376"/>
      <c r="BG43" s="376"/>
      <c r="BH43" s="376"/>
      <c r="BI43" s="377"/>
      <c r="BJ43" s="133"/>
    </row>
    <row r="44" spans="2:62" s="124" customFormat="1">
      <c r="B44" s="132"/>
      <c r="C44" s="369">
        <v>37</v>
      </c>
      <c r="D44" s="370"/>
      <c r="E44" s="371"/>
      <c r="F44" s="372"/>
      <c r="G44" s="373"/>
      <c r="H44" s="373"/>
      <c r="I44" s="373"/>
      <c r="J44" s="373"/>
      <c r="K44" s="373"/>
      <c r="L44" s="374"/>
      <c r="M44" s="372"/>
      <c r="N44" s="373"/>
      <c r="O44" s="373"/>
      <c r="P44" s="373"/>
      <c r="Q44" s="373"/>
      <c r="R44" s="373"/>
      <c r="S44" s="373"/>
      <c r="T44" s="373"/>
      <c r="U44" s="373"/>
      <c r="V44" s="373"/>
      <c r="W44" s="373"/>
      <c r="X44" s="373"/>
      <c r="Y44" s="373"/>
      <c r="Z44" s="373"/>
      <c r="AA44" s="373"/>
      <c r="AB44" s="373"/>
      <c r="AC44" s="373"/>
      <c r="AD44" s="373"/>
      <c r="AE44" s="373"/>
      <c r="AF44" s="373"/>
      <c r="AG44" s="373"/>
      <c r="AH44" s="373"/>
      <c r="AI44" s="373"/>
      <c r="AJ44" s="373"/>
      <c r="AK44" s="373"/>
      <c r="AL44" s="373"/>
      <c r="AM44" s="373"/>
      <c r="AN44" s="373"/>
      <c r="AO44" s="373"/>
      <c r="AP44" s="373"/>
      <c r="AQ44" s="373"/>
      <c r="AR44" s="373"/>
      <c r="AS44" s="373"/>
      <c r="AT44" s="373"/>
      <c r="AU44" s="373"/>
      <c r="AV44" s="373"/>
      <c r="AW44" s="373"/>
      <c r="AX44" s="373"/>
      <c r="AY44" s="374"/>
      <c r="AZ44" s="369"/>
      <c r="BA44" s="370"/>
      <c r="BB44" s="370"/>
      <c r="BC44" s="370"/>
      <c r="BD44" s="371"/>
      <c r="BE44" s="375"/>
      <c r="BF44" s="376"/>
      <c r="BG44" s="376"/>
      <c r="BH44" s="376"/>
      <c r="BI44" s="377"/>
      <c r="BJ44" s="133"/>
    </row>
    <row r="45" spans="2:62" s="124" customFormat="1">
      <c r="B45" s="132"/>
      <c r="C45" s="369">
        <v>38</v>
      </c>
      <c r="D45" s="370"/>
      <c r="E45" s="371"/>
      <c r="F45" s="372"/>
      <c r="G45" s="373"/>
      <c r="H45" s="373"/>
      <c r="I45" s="373"/>
      <c r="J45" s="373"/>
      <c r="K45" s="373"/>
      <c r="L45" s="374"/>
      <c r="M45" s="372"/>
      <c r="N45" s="373"/>
      <c r="O45" s="373"/>
      <c r="P45" s="373"/>
      <c r="Q45" s="373"/>
      <c r="R45" s="373"/>
      <c r="S45" s="373"/>
      <c r="T45" s="373"/>
      <c r="U45" s="373"/>
      <c r="V45" s="373"/>
      <c r="W45" s="373"/>
      <c r="X45" s="373"/>
      <c r="Y45" s="373"/>
      <c r="Z45" s="373"/>
      <c r="AA45" s="373"/>
      <c r="AB45" s="373"/>
      <c r="AC45" s="373"/>
      <c r="AD45" s="373"/>
      <c r="AE45" s="373"/>
      <c r="AF45" s="373"/>
      <c r="AG45" s="373"/>
      <c r="AH45" s="373"/>
      <c r="AI45" s="373"/>
      <c r="AJ45" s="373"/>
      <c r="AK45" s="373"/>
      <c r="AL45" s="373"/>
      <c r="AM45" s="373"/>
      <c r="AN45" s="373"/>
      <c r="AO45" s="373"/>
      <c r="AP45" s="373"/>
      <c r="AQ45" s="373"/>
      <c r="AR45" s="373"/>
      <c r="AS45" s="373"/>
      <c r="AT45" s="373"/>
      <c r="AU45" s="373"/>
      <c r="AV45" s="373"/>
      <c r="AW45" s="373"/>
      <c r="AX45" s="373"/>
      <c r="AY45" s="374"/>
      <c r="AZ45" s="369"/>
      <c r="BA45" s="370"/>
      <c r="BB45" s="370"/>
      <c r="BC45" s="370"/>
      <c r="BD45" s="371"/>
      <c r="BE45" s="375"/>
      <c r="BF45" s="376"/>
      <c r="BG45" s="376"/>
      <c r="BH45" s="376"/>
      <c r="BI45" s="377"/>
      <c r="BJ45" s="133"/>
    </row>
    <row r="46" spans="2:62" s="124" customFormat="1">
      <c r="B46" s="132"/>
      <c r="C46" s="369">
        <v>39</v>
      </c>
      <c r="D46" s="370"/>
      <c r="E46" s="371"/>
      <c r="F46" s="372"/>
      <c r="G46" s="373"/>
      <c r="H46" s="373"/>
      <c r="I46" s="373"/>
      <c r="J46" s="373"/>
      <c r="K46" s="373"/>
      <c r="L46" s="374"/>
      <c r="M46" s="372"/>
      <c r="N46" s="373"/>
      <c r="O46" s="373"/>
      <c r="P46" s="373"/>
      <c r="Q46" s="373"/>
      <c r="R46" s="373"/>
      <c r="S46" s="373"/>
      <c r="T46" s="373"/>
      <c r="U46" s="373"/>
      <c r="V46" s="373"/>
      <c r="W46" s="373"/>
      <c r="X46" s="373"/>
      <c r="Y46" s="373"/>
      <c r="Z46" s="373"/>
      <c r="AA46" s="373"/>
      <c r="AB46" s="373"/>
      <c r="AC46" s="373"/>
      <c r="AD46" s="373"/>
      <c r="AE46" s="373"/>
      <c r="AF46" s="373"/>
      <c r="AG46" s="373"/>
      <c r="AH46" s="373"/>
      <c r="AI46" s="373"/>
      <c r="AJ46" s="373"/>
      <c r="AK46" s="373"/>
      <c r="AL46" s="373"/>
      <c r="AM46" s="373"/>
      <c r="AN46" s="373"/>
      <c r="AO46" s="373"/>
      <c r="AP46" s="373"/>
      <c r="AQ46" s="373"/>
      <c r="AR46" s="373"/>
      <c r="AS46" s="373"/>
      <c r="AT46" s="373"/>
      <c r="AU46" s="373"/>
      <c r="AV46" s="373"/>
      <c r="AW46" s="373"/>
      <c r="AX46" s="373"/>
      <c r="AY46" s="374"/>
      <c r="AZ46" s="369"/>
      <c r="BA46" s="370"/>
      <c r="BB46" s="370"/>
      <c r="BC46" s="370"/>
      <c r="BD46" s="371"/>
      <c r="BE46" s="375"/>
      <c r="BF46" s="376"/>
      <c r="BG46" s="376"/>
      <c r="BH46" s="376"/>
      <c r="BI46" s="377"/>
      <c r="BJ46" s="133"/>
    </row>
    <row r="47" spans="2:62" s="124" customFormat="1">
      <c r="B47" s="132"/>
      <c r="C47" s="369">
        <v>40</v>
      </c>
      <c r="D47" s="370"/>
      <c r="E47" s="371"/>
      <c r="F47" s="372"/>
      <c r="G47" s="373"/>
      <c r="H47" s="373"/>
      <c r="I47" s="373"/>
      <c r="J47" s="373"/>
      <c r="K47" s="373"/>
      <c r="L47" s="374"/>
      <c r="M47" s="372"/>
      <c r="N47" s="373"/>
      <c r="O47" s="373"/>
      <c r="P47" s="373"/>
      <c r="Q47" s="373"/>
      <c r="R47" s="373"/>
      <c r="S47" s="373"/>
      <c r="T47" s="373"/>
      <c r="U47" s="373"/>
      <c r="V47" s="373"/>
      <c r="W47" s="373"/>
      <c r="X47" s="373"/>
      <c r="Y47" s="373"/>
      <c r="Z47" s="373"/>
      <c r="AA47" s="373"/>
      <c r="AB47" s="373"/>
      <c r="AC47" s="373"/>
      <c r="AD47" s="373"/>
      <c r="AE47" s="373"/>
      <c r="AF47" s="373"/>
      <c r="AG47" s="373"/>
      <c r="AH47" s="373"/>
      <c r="AI47" s="373"/>
      <c r="AJ47" s="373"/>
      <c r="AK47" s="373"/>
      <c r="AL47" s="373"/>
      <c r="AM47" s="373"/>
      <c r="AN47" s="373"/>
      <c r="AO47" s="373"/>
      <c r="AP47" s="373"/>
      <c r="AQ47" s="373"/>
      <c r="AR47" s="373"/>
      <c r="AS47" s="373"/>
      <c r="AT47" s="373"/>
      <c r="AU47" s="373"/>
      <c r="AV47" s="373"/>
      <c r="AW47" s="373"/>
      <c r="AX47" s="373"/>
      <c r="AY47" s="374"/>
      <c r="AZ47" s="369"/>
      <c r="BA47" s="370"/>
      <c r="BB47" s="370"/>
      <c r="BC47" s="370"/>
      <c r="BD47" s="371"/>
      <c r="BE47" s="375"/>
      <c r="BF47" s="376"/>
      <c r="BG47" s="376"/>
      <c r="BH47" s="376"/>
      <c r="BI47" s="377"/>
      <c r="BJ47" s="133"/>
    </row>
    <row r="48" spans="2:62" s="124" customFormat="1">
      <c r="B48" s="132"/>
      <c r="C48" s="369">
        <v>41</v>
      </c>
      <c r="D48" s="370"/>
      <c r="E48" s="371"/>
      <c r="F48" s="372"/>
      <c r="G48" s="373"/>
      <c r="H48" s="373"/>
      <c r="I48" s="373"/>
      <c r="J48" s="373"/>
      <c r="K48" s="373"/>
      <c r="L48" s="374"/>
      <c r="M48" s="372"/>
      <c r="N48" s="373"/>
      <c r="O48" s="373"/>
      <c r="P48" s="373"/>
      <c r="Q48" s="373"/>
      <c r="R48" s="373"/>
      <c r="S48" s="373"/>
      <c r="T48" s="373"/>
      <c r="U48" s="373"/>
      <c r="V48" s="373"/>
      <c r="W48" s="373"/>
      <c r="X48" s="373"/>
      <c r="Y48" s="373"/>
      <c r="Z48" s="373"/>
      <c r="AA48" s="373"/>
      <c r="AB48" s="373"/>
      <c r="AC48" s="373"/>
      <c r="AD48" s="373"/>
      <c r="AE48" s="373"/>
      <c r="AF48" s="373"/>
      <c r="AG48" s="373"/>
      <c r="AH48" s="373"/>
      <c r="AI48" s="373"/>
      <c r="AJ48" s="373"/>
      <c r="AK48" s="373"/>
      <c r="AL48" s="373"/>
      <c r="AM48" s="373"/>
      <c r="AN48" s="373"/>
      <c r="AO48" s="373"/>
      <c r="AP48" s="373"/>
      <c r="AQ48" s="373"/>
      <c r="AR48" s="373"/>
      <c r="AS48" s="373"/>
      <c r="AT48" s="373"/>
      <c r="AU48" s="373"/>
      <c r="AV48" s="373"/>
      <c r="AW48" s="373"/>
      <c r="AX48" s="373"/>
      <c r="AY48" s="374"/>
      <c r="AZ48" s="369"/>
      <c r="BA48" s="370"/>
      <c r="BB48" s="370"/>
      <c r="BC48" s="370"/>
      <c r="BD48" s="371"/>
      <c r="BE48" s="375"/>
      <c r="BF48" s="376"/>
      <c r="BG48" s="376"/>
      <c r="BH48" s="376"/>
      <c r="BI48" s="377"/>
      <c r="BJ48" s="133"/>
    </row>
    <row r="49" spans="2:62" s="124" customFormat="1">
      <c r="B49" s="132"/>
      <c r="C49" s="369">
        <v>42</v>
      </c>
      <c r="D49" s="370"/>
      <c r="E49" s="371"/>
      <c r="F49" s="372"/>
      <c r="G49" s="373"/>
      <c r="H49" s="373"/>
      <c r="I49" s="373"/>
      <c r="J49" s="373"/>
      <c r="K49" s="373"/>
      <c r="L49" s="374"/>
      <c r="M49" s="372"/>
      <c r="N49" s="373"/>
      <c r="O49" s="373"/>
      <c r="P49" s="373"/>
      <c r="Q49" s="373"/>
      <c r="R49" s="373"/>
      <c r="S49" s="373"/>
      <c r="T49" s="373"/>
      <c r="U49" s="373"/>
      <c r="V49" s="373"/>
      <c r="W49" s="373"/>
      <c r="X49" s="373"/>
      <c r="Y49" s="373"/>
      <c r="Z49" s="373"/>
      <c r="AA49" s="373"/>
      <c r="AB49" s="373"/>
      <c r="AC49" s="373"/>
      <c r="AD49" s="373"/>
      <c r="AE49" s="373"/>
      <c r="AF49" s="373"/>
      <c r="AG49" s="373"/>
      <c r="AH49" s="373"/>
      <c r="AI49" s="373"/>
      <c r="AJ49" s="373"/>
      <c r="AK49" s="373"/>
      <c r="AL49" s="373"/>
      <c r="AM49" s="373"/>
      <c r="AN49" s="373"/>
      <c r="AO49" s="373"/>
      <c r="AP49" s="373"/>
      <c r="AQ49" s="373"/>
      <c r="AR49" s="373"/>
      <c r="AS49" s="373"/>
      <c r="AT49" s="373"/>
      <c r="AU49" s="373"/>
      <c r="AV49" s="373"/>
      <c r="AW49" s="373"/>
      <c r="AX49" s="373"/>
      <c r="AY49" s="374"/>
      <c r="AZ49" s="369"/>
      <c r="BA49" s="370"/>
      <c r="BB49" s="370"/>
      <c r="BC49" s="370"/>
      <c r="BD49" s="371"/>
      <c r="BE49" s="375"/>
      <c r="BF49" s="376"/>
      <c r="BG49" s="376"/>
      <c r="BH49" s="376"/>
      <c r="BI49" s="377"/>
      <c r="BJ49" s="133"/>
    </row>
    <row r="50" spans="2:62" s="124" customFormat="1">
      <c r="B50" s="132"/>
      <c r="C50" s="369">
        <v>43</v>
      </c>
      <c r="D50" s="370"/>
      <c r="E50" s="371"/>
      <c r="F50" s="372"/>
      <c r="G50" s="373"/>
      <c r="H50" s="373"/>
      <c r="I50" s="373"/>
      <c r="J50" s="373"/>
      <c r="K50" s="373"/>
      <c r="L50" s="374"/>
      <c r="M50" s="372"/>
      <c r="N50" s="373"/>
      <c r="O50" s="373"/>
      <c r="P50" s="373"/>
      <c r="Q50" s="373"/>
      <c r="R50" s="373"/>
      <c r="S50" s="373"/>
      <c r="T50" s="373"/>
      <c r="U50" s="373"/>
      <c r="V50" s="373"/>
      <c r="W50" s="373"/>
      <c r="X50" s="373"/>
      <c r="Y50" s="373"/>
      <c r="Z50" s="373"/>
      <c r="AA50" s="373"/>
      <c r="AB50" s="373"/>
      <c r="AC50" s="373"/>
      <c r="AD50" s="373"/>
      <c r="AE50" s="373"/>
      <c r="AF50" s="373"/>
      <c r="AG50" s="373"/>
      <c r="AH50" s="373"/>
      <c r="AI50" s="373"/>
      <c r="AJ50" s="373"/>
      <c r="AK50" s="373"/>
      <c r="AL50" s="373"/>
      <c r="AM50" s="373"/>
      <c r="AN50" s="373"/>
      <c r="AO50" s="373"/>
      <c r="AP50" s="373"/>
      <c r="AQ50" s="373"/>
      <c r="AR50" s="373"/>
      <c r="AS50" s="373"/>
      <c r="AT50" s="373"/>
      <c r="AU50" s="373"/>
      <c r="AV50" s="373"/>
      <c r="AW50" s="373"/>
      <c r="AX50" s="373"/>
      <c r="AY50" s="374"/>
      <c r="AZ50" s="369"/>
      <c r="BA50" s="370"/>
      <c r="BB50" s="370"/>
      <c r="BC50" s="370"/>
      <c r="BD50" s="371"/>
      <c r="BE50" s="375"/>
      <c r="BF50" s="376"/>
      <c r="BG50" s="376"/>
      <c r="BH50" s="376"/>
      <c r="BI50" s="377"/>
      <c r="BJ50" s="133"/>
    </row>
    <row r="51" spans="2:62" s="124" customFormat="1">
      <c r="B51" s="132"/>
      <c r="C51" s="369">
        <v>44</v>
      </c>
      <c r="D51" s="370"/>
      <c r="E51" s="371"/>
      <c r="F51" s="372"/>
      <c r="G51" s="373"/>
      <c r="H51" s="373"/>
      <c r="I51" s="373"/>
      <c r="J51" s="373"/>
      <c r="K51" s="373"/>
      <c r="L51" s="374"/>
      <c r="M51" s="372"/>
      <c r="N51" s="373"/>
      <c r="O51" s="373"/>
      <c r="P51" s="373"/>
      <c r="Q51" s="373"/>
      <c r="R51" s="373"/>
      <c r="S51" s="373"/>
      <c r="T51" s="373"/>
      <c r="U51" s="373"/>
      <c r="V51" s="373"/>
      <c r="W51" s="373"/>
      <c r="X51" s="373"/>
      <c r="Y51" s="373"/>
      <c r="Z51" s="373"/>
      <c r="AA51" s="373"/>
      <c r="AB51" s="373"/>
      <c r="AC51" s="373"/>
      <c r="AD51" s="373"/>
      <c r="AE51" s="373"/>
      <c r="AF51" s="373"/>
      <c r="AG51" s="373"/>
      <c r="AH51" s="373"/>
      <c r="AI51" s="373"/>
      <c r="AJ51" s="373"/>
      <c r="AK51" s="373"/>
      <c r="AL51" s="373"/>
      <c r="AM51" s="373"/>
      <c r="AN51" s="373"/>
      <c r="AO51" s="373"/>
      <c r="AP51" s="373"/>
      <c r="AQ51" s="373"/>
      <c r="AR51" s="373"/>
      <c r="AS51" s="373"/>
      <c r="AT51" s="373"/>
      <c r="AU51" s="373"/>
      <c r="AV51" s="373"/>
      <c r="AW51" s="373"/>
      <c r="AX51" s="373"/>
      <c r="AY51" s="374"/>
      <c r="AZ51" s="369"/>
      <c r="BA51" s="370"/>
      <c r="BB51" s="370"/>
      <c r="BC51" s="370"/>
      <c r="BD51" s="371"/>
      <c r="BE51" s="375"/>
      <c r="BF51" s="376"/>
      <c r="BG51" s="376"/>
      <c r="BH51" s="376"/>
      <c r="BI51" s="377"/>
      <c r="BJ51" s="133"/>
    </row>
    <row r="52" spans="2:62" s="124" customFormat="1">
      <c r="B52" s="132"/>
      <c r="C52" s="369">
        <v>45</v>
      </c>
      <c r="D52" s="370"/>
      <c r="E52" s="371"/>
      <c r="F52" s="372"/>
      <c r="G52" s="373"/>
      <c r="H52" s="373"/>
      <c r="I52" s="373"/>
      <c r="J52" s="373"/>
      <c r="K52" s="373"/>
      <c r="L52" s="374"/>
      <c r="M52" s="372"/>
      <c r="N52" s="373"/>
      <c r="O52" s="373"/>
      <c r="P52" s="373"/>
      <c r="Q52" s="373"/>
      <c r="R52" s="373"/>
      <c r="S52" s="373"/>
      <c r="T52" s="373"/>
      <c r="U52" s="373"/>
      <c r="V52" s="373"/>
      <c r="W52" s="373"/>
      <c r="X52" s="373"/>
      <c r="Y52" s="373"/>
      <c r="Z52" s="373"/>
      <c r="AA52" s="373"/>
      <c r="AB52" s="373"/>
      <c r="AC52" s="373"/>
      <c r="AD52" s="373"/>
      <c r="AE52" s="373"/>
      <c r="AF52" s="373"/>
      <c r="AG52" s="373"/>
      <c r="AH52" s="373"/>
      <c r="AI52" s="373"/>
      <c r="AJ52" s="373"/>
      <c r="AK52" s="373"/>
      <c r="AL52" s="373"/>
      <c r="AM52" s="373"/>
      <c r="AN52" s="373"/>
      <c r="AO52" s="373"/>
      <c r="AP52" s="373"/>
      <c r="AQ52" s="373"/>
      <c r="AR52" s="373"/>
      <c r="AS52" s="373"/>
      <c r="AT52" s="373"/>
      <c r="AU52" s="373"/>
      <c r="AV52" s="373"/>
      <c r="AW52" s="373"/>
      <c r="AX52" s="373"/>
      <c r="AY52" s="374"/>
      <c r="AZ52" s="369"/>
      <c r="BA52" s="370"/>
      <c r="BB52" s="370"/>
      <c r="BC52" s="370"/>
      <c r="BD52" s="371"/>
      <c r="BE52" s="375"/>
      <c r="BF52" s="376"/>
      <c r="BG52" s="376"/>
      <c r="BH52" s="376"/>
      <c r="BI52" s="377"/>
      <c r="BJ52" s="133"/>
    </row>
    <row r="53" spans="2:62" s="134" customFormat="1">
      <c r="B53" s="132"/>
      <c r="C53" s="369">
        <v>46</v>
      </c>
      <c r="D53" s="370"/>
      <c r="E53" s="371"/>
      <c r="F53" s="372"/>
      <c r="G53" s="373"/>
      <c r="H53" s="373"/>
      <c r="I53" s="373"/>
      <c r="J53" s="373"/>
      <c r="K53" s="373"/>
      <c r="L53" s="374"/>
      <c r="M53" s="372"/>
      <c r="N53" s="373"/>
      <c r="O53" s="373"/>
      <c r="P53" s="373"/>
      <c r="Q53" s="373"/>
      <c r="R53" s="373"/>
      <c r="S53" s="373"/>
      <c r="T53" s="373"/>
      <c r="U53" s="373"/>
      <c r="V53" s="373"/>
      <c r="W53" s="373"/>
      <c r="X53" s="373"/>
      <c r="Y53" s="373"/>
      <c r="Z53" s="373"/>
      <c r="AA53" s="373"/>
      <c r="AB53" s="373"/>
      <c r="AC53" s="373"/>
      <c r="AD53" s="373"/>
      <c r="AE53" s="373"/>
      <c r="AF53" s="373"/>
      <c r="AG53" s="373"/>
      <c r="AH53" s="373"/>
      <c r="AI53" s="373"/>
      <c r="AJ53" s="373"/>
      <c r="AK53" s="373"/>
      <c r="AL53" s="373"/>
      <c r="AM53" s="373"/>
      <c r="AN53" s="373"/>
      <c r="AO53" s="373"/>
      <c r="AP53" s="373"/>
      <c r="AQ53" s="373"/>
      <c r="AR53" s="373"/>
      <c r="AS53" s="373"/>
      <c r="AT53" s="373"/>
      <c r="AU53" s="373"/>
      <c r="AV53" s="373"/>
      <c r="AW53" s="373"/>
      <c r="AX53" s="373"/>
      <c r="AY53" s="374"/>
      <c r="AZ53" s="369"/>
      <c r="BA53" s="370"/>
      <c r="BB53" s="370"/>
      <c r="BC53" s="370"/>
      <c r="BD53" s="371"/>
      <c r="BE53" s="375"/>
      <c r="BF53" s="376"/>
      <c r="BG53" s="376"/>
      <c r="BH53" s="376"/>
      <c r="BI53" s="377"/>
      <c r="BJ53" s="133"/>
    </row>
    <row r="54" spans="2:62" s="124" customFormat="1" ht="12.75" thickBot="1">
      <c r="B54" s="135"/>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36"/>
      <c r="BC54" s="136"/>
      <c r="BD54" s="136"/>
      <c r="BE54" s="136"/>
      <c r="BF54" s="136"/>
      <c r="BG54" s="136"/>
      <c r="BH54" s="136"/>
      <c r="BI54" s="136"/>
      <c r="BJ54" s="137"/>
    </row>
  </sheetData>
  <mergeCells count="256">
    <mergeCell ref="AY2:BA2"/>
    <mergeCell ref="BB2:BJ2"/>
    <mergeCell ref="B3:G3"/>
    <mergeCell ref="H3:U3"/>
    <mergeCell ref="V3:Y3"/>
    <mergeCell ref="Z3:AJ3"/>
    <mergeCell ref="AK3:AM3"/>
    <mergeCell ref="AN3:AX3"/>
    <mergeCell ref="AY3:BA3"/>
    <mergeCell ref="BB3:BJ3"/>
    <mergeCell ref="B2:G2"/>
    <mergeCell ref="H2:U2"/>
    <mergeCell ref="V2:Y2"/>
    <mergeCell ref="Z2:AJ2"/>
    <mergeCell ref="AK2:AM2"/>
    <mergeCell ref="AN2:AX2"/>
    <mergeCell ref="AZ6:BD6"/>
    <mergeCell ref="BE6:BI6"/>
    <mergeCell ref="C7:E7"/>
    <mergeCell ref="F7:L7"/>
    <mergeCell ref="M7:AY7"/>
    <mergeCell ref="AZ7:BD7"/>
    <mergeCell ref="BE7:BI7"/>
    <mergeCell ref="C9:E9"/>
    <mergeCell ref="F9:L9"/>
    <mergeCell ref="M9:AY9"/>
    <mergeCell ref="AZ9:BD9"/>
    <mergeCell ref="BE9:BI9"/>
    <mergeCell ref="C8:E8"/>
    <mergeCell ref="F8:L8"/>
    <mergeCell ref="M8:AY8"/>
    <mergeCell ref="AZ8:BD8"/>
    <mergeCell ref="BE8:BI8"/>
    <mergeCell ref="C6:E6"/>
    <mergeCell ref="F6:L6"/>
    <mergeCell ref="M6:AY6"/>
    <mergeCell ref="C10:E10"/>
    <mergeCell ref="F10:L10"/>
    <mergeCell ref="M10:AY10"/>
    <mergeCell ref="AZ10:BD10"/>
    <mergeCell ref="BE10:BI10"/>
    <mergeCell ref="C11:E11"/>
    <mergeCell ref="F11:L11"/>
    <mergeCell ref="M11:AY11"/>
    <mergeCell ref="AZ11:BD11"/>
    <mergeCell ref="BE11:BI11"/>
    <mergeCell ref="C12:E12"/>
    <mergeCell ref="F12:L12"/>
    <mergeCell ref="M12:AY12"/>
    <mergeCell ref="AZ12:BD12"/>
    <mergeCell ref="BE12:BI12"/>
    <mergeCell ref="C13:E13"/>
    <mergeCell ref="F13:L13"/>
    <mergeCell ref="M13:AY13"/>
    <mergeCell ref="AZ13:BD13"/>
    <mergeCell ref="BE13:BI13"/>
    <mergeCell ref="C14:E14"/>
    <mergeCell ref="F14:L14"/>
    <mergeCell ref="M14:AY14"/>
    <mergeCell ref="AZ14:BD14"/>
    <mergeCell ref="BE14:BI14"/>
    <mergeCell ref="C15:E15"/>
    <mergeCell ref="F15:L15"/>
    <mergeCell ref="M15:AY15"/>
    <mergeCell ref="AZ15:BD15"/>
    <mergeCell ref="BE15:BI15"/>
    <mergeCell ref="C16:E16"/>
    <mergeCell ref="F16:L16"/>
    <mergeCell ref="M16:AY16"/>
    <mergeCell ref="AZ16:BD16"/>
    <mergeCell ref="BE16:BI16"/>
    <mergeCell ref="C17:E17"/>
    <mergeCell ref="F17:L17"/>
    <mergeCell ref="M17:AY17"/>
    <mergeCell ref="AZ17:BD17"/>
    <mergeCell ref="BE17:BI17"/>
    <mergeCell ref="C18:E18"/>
    <mergeCell ref="F18:L18"/>
    <mergeCell ref="M18:AY18"/>
    <mergeCell ref="AZ18:BD18"/>
    <mergeCell ref="BE18:BI18"/>
    <mergeCell ref="C19:E19"/>
    <mergeCell ref="F19:L19"/>
    <mergeCell ref="M19:AY19"/>
    <mergeCell ref="AZ19:BD19"/>
    <mergeCell ref="BE19:BI19"/>
    <mergeCell ref="C20:E20"/>
    <mergeCell ref="F20:L20"/>
    <mergeCell ref="M20:AY20"/>
    <mergeCell ref="AZ20:BD20"/>
    <mergeCell ref="BE20:BI20"/>
    <mergeCell ref="C21:E21"/>
    <mergeCell ref="F21:L21"/>
    <mergeCell ref="M21:AY21"/>
    <mergeCell ref="AZ21:BD21"/>
    <mergeCell ref="BE21:BI21"/>
    <mergeCell ref="C22:E22"/>
    <mergeCell ref="F22:L22"/>
    <mergeCell ref="M22:AY22"/>
    <mergeCell ref="AZ22:BD22"/>
    <mergeCell ref="BE22:BI22"/>
    <mergeCell ref="C23:E23"/>
    <mergeCell ref="F23:L23"/>
    <mergeCell ref="M23:AY23"/>
    <mergeCell ref="AZ23:BD23"/>
    <mergeCell ref="BE23:BI23"/>
    <mergeCell ref="C24:E24"/>
    <mergeCell ref="F24:L24"/>
    <mergeCell ref="M24:AY24"/>
    <mergeCell ref="AZ24:BD24"/>
    <mergeCell ref="BE24:BI24"/>
    <mergeCell ref="C25:E25"/>
    <mergeCell ref="F25:L25"/>
    <mergeCell ref="M25:AY25"/>
    <mergeCell ref="AZ25:BD25"/>
    <mergeCell ref="BE25:BI25"/>
    <mergeCell ref="C26:E26"/>
    <mergeCell ref="F26:L26"/>
    <mergeCell ref="M26:AY26"/>
    <mergeCell ref="AZ26:BD26"/>
    <mergeCell ref="BE26:BI26"/>
    <mergeCell ref="C27:E27"/>
    <mergeCell ref="F27:L27"/>
    <mergeCell ref="M27:AY27"/>
    <mergeCell ref="AZ27:BD27"/>
    <mergeCell ref="BE27:BI27"/>
    <mergeCell ref="C28:E28"/>
    <mergeCell ref="F28:L28"/>
    <mergeCell ref="M28:AY28"/>
    <mergeCell ref="AZ28:BD28"/>
    <mergeCell ref="BE28:BI28"/>
    <mergeCell ref="C29:E29"/>
    <mergeCell ref="F29:L29"/>
    <mergeCell ref="M29:AY29"/>
    <mergeCell ref="AZ29:BD29"/>
    <mergeCell ref="BE29:BI29"/>
    <mergeCell ref="C30:E30"/>
    <mergeCell ref="F30:L30"/>
    <mergeCell ref="M30:AY30"/>
    <mergeCell ref="AZ30:BD30"/>
    <mergeCell ref="BE30:BI30"/>
    <mergeCell ref="C31:E31"/>
    <mergeCell ref="F31:L31"/>
    <mergeCell ref="M31:AY31"/>
    <mergeCell ref="AZ31:BD31"/>
    <mergeCell ref="BE31:BI31"/>
    <mergeCell ref="C32:E32"/>
    <mergeCell ref="F32:L32"/>
    <mergeCell ref="M32:AY32"/>
    <mergeCell ref="AZ32:BD32"/>
    <mergeCell ref="BE32:BI32"/>
    <mergeCell ref="C33:E33"/>
    <mergeCell ref="F33:L33"/>
    <mergeCell ref="M33:AY33"/>
    <mergeCell ref="AZ33:BD33"/>
    <mergeCell ref="BE33:BI33"/>
    <mergeCell ref="C34:E34"/>
    <mergeCell ref="F34:L34"/>
    <mergeCell ref="M34:AY34"/>
    <mergeCell ref="AZ34:BD34"/>
    <mergeCell ref="BE34:BI34"/>
    <mergeCell ref="C35:E35"/>
    <mergeCell ref="F35:L35"/>
    <mergeCell ref="M35:AY35"/>
    <mergeCell ref="AZ35:BD35"/>
    <mergeCell ref="BE35:BI35"/>
    <mergeCell ref="C36:E36"/>
    <mergeCell ref="F36:L36"/>
    <mergeCell ref="M36:AY36"/>
    <mergeCell ref="AZ36:BD36"/>
    <mergeCell ref="BE36:BI36"/>
    <mergeCell ref="C37:E37"/>
    <mergeCell ref="F37:L37"/>
    <mergeCell ref="M37:AY37"/>
    <mergeCell ref="AZ37:BD37"/>
    <mergeCell ref="BE37:BI37"/>
    <mergeCell ref="C38:E38"/>
    <mergeCell ref="F38:L38"/>
    <mergeCell ref="M38:AY38"/>
    <mergeCell ref="AZ38:BD38"/>
    <mergeCell ref="BE38:BI38"/>
    <mergeCell ref="C39:E39"/>
    <mergeCell ref="F39:L39"/>
    <mergeCell ref="M39:AY39"/>
    <mergeCell ref="AZ39:BD39"/>
    <mergeCell ref="BE39:BI39"/>
    <mergeCell ref="C40:E40"/>
    <mergeCell ref="F40:L40"/>
    <mergeCell ref="M40:AY40"/>
    <mergeCell ref="AZ40:BD40"/>
    <mergeCell ref="BE40:BI40"/>
    <mergeCell ref="C41:E41"/>
    <mergeCell ref="F41:L41"/>
    <mergeCell ref="M41:AY41"/>
    <mergeCell ref="AZ41:BD41"/>
    <mergeCell ref="BE41:BI41"/>
    <mergeCell ref="C42:E42"/>
    <mergeCell ref="F42:L42"/>
    <mergeCell ref="M42:AY42"/>
    <mergeCell ref="AZ42:BD42"/>
    <mergeCell ref="BE42:BI42"/>
    <mergeCell ref="C43:E43"/>
    <mergeCell ref="F43:L43"/>
    <mergeCell ref="M43:AY43"/>
    <mergeCell ref="AZ43:BD43"/>
    <mergeCell ref="BE43:BI43"/>
    <mergeCell ref="C44:E44"/>
    <mergeCell ref="F44:L44"/>
    <mergeCell ref="M44:AY44"/>
    <mergeCell ref="AZ44:BD44"/>
    <mergeCell ref="BE44:BI44"/>
    <mergeCell ref="C45:E45"/>
    <mergeCell ref="F45:L45"/>
    <mergeCell ref="M45:AY45"/>
    <mergeCell ref="AZ45:BD45"/>
    <mergeCell ref="BE45:BI45"/>
    <mergeCell ref="C46:E46"/>
    <mergeCell ref="F46:L46"/>
    <mergeCell ref="M46:AY46"/>
    <mergeCell ref="AZ46:BD46"/>
    <mergeCell ref="BE46:BI46"/>
    <mergeCell ref="C47:E47"/>
    <mergeCell ref="F47:L47"/>
    <mergeCell ref="M47:AY47"/>
    <mergeCell ref="AZ47:BD47"/>
    <mergeCell ref="BE47:BI47"/>
    <mergeCell ref="C48:E48"/>
    <mergeCell ref="F48:L48"/>
    <mergeCell ref="M48:AY48"/>
    <mergeCell ref="AZ48:BD48"/>
    <mergeCell ref="BE48:BI48"/>
    <mergeCell ref="C49:E49"/>
    <mergeCell ref="F49:L49"/>
    <mergeCell ref="M49:AY49"/>
    <mergeCell ref="AZ49:BD49"/>
    <mergeCell ref="BE49:BI49"/>
    <mergeCell ref="C50:E50"/>
    <mergeCell ref="F50:L50"/>
    <mergeCell ref="M50:AY50"/>
    <mergeCell ref="AZ50:BD50"/>
    <mergeCell ref="BE50:BI50"/>
    <mergeCell ref="C53:E53"/>
    <mergeCell ref="F53:L53"/>
    <mergeCell ref="M53:AY53"/>
    <mergeCell ref="AZ53:BD53"/>
    <mergeCell ref="BE53:BI53"/>
    <mergeCell ref="C51:E51"/>
    <mergeCell ref="F51:L51"/>
    <mergeCell ref="M51:AY51"/>
    <mergeCell ref="AZ51:BD51"/>
    <mergeCell ref="BE51:BI51"/>
    <mergeCell ref="C52:E52"/>
    <mergeCell ref="F52:L52"/>
    <mergeCell ref="M52:AY52"/>
    <mergeCell ref="AZ52:BD52"/>
    <mergeCell ref="BE52:BI52"/>
  </mergeCells>
  <phoneticPr fontId="5"/>
  <pageMargins left="0.70866141732283472" right="0.70866141732283472" top="0.74803149606299213" bottom="0.74803149606299213" header="0.31496062992125984" footer="0.31496062992125984"/>
  <pageSetup paperSize="9" scale="83" orientation="landscape" r:id="rId1"/>
  <headerFooter alignWithMargins="0">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954BA-074C-496D-A685-729AC6542D76}">
  <sheetPr>
    <pageSetUpPr fitToPage="1"/>
  </sheetPr>
  <dimension ref="A1:S39"/>
  <sheetViews>
    <sheetView view="pageBreakPreview" zoomScaleNormal="100" zoomScaleSheetLayoutView="100" workbookViewId="0">
      <pane xSplit="2" ySplit="2" topLeftCell="C3" activePane="bottomRight" state="frozen"/>
      <selection activeCell="M19" sqref="M19:AY19"/>
      <selection pane="topRight" activeCell="M19" sqref="M19:AY19"/>
      <selection pane="bottomLeft" activeCell="M19" sqref="M19:AY19"/>
      <selection pane="bottomRight" activeCell="G35" sqref="G35"/>
    </sheetView>
  </sheetViews>
  <sheetFormatPr defaultRowHeight="15"/>
  <cols>
    <col min="1" max="1" width="3.25" style="64" customWidth="1"/>
    <col min="2" max="2" width="17.625" style="64" customWidth="1"/>
    <col min="3" max="4" width="16.25" style="64" customWidth="1"/>
    <col min="5" max="5" width="4.625" style="65" bestFit="1" customWidth="1"/>
    <col min="6" max="6" width="4.625" style="65" customWidth="1"/>
    <col min="7" max="7" width="6.625" style="65" customWidth="1"/>
    <col min="8" max="8" width="11.375" style="64" customWidth="1"/>
    <col min="9" max="9" width="9" style="65"/>
    <col min="10" max="10" width="27.125" style="64" customWidth="1"/>
    <col min="11" max="11" width="5" style="64" customWidth="1"/>
    <col min="12" max="12" width="3.125" style="64" customWidth="1"/>
    <col min="13" max="13" width="12.5" style="64" customWidth="1"/>
    <col min="14" max="14" width="5" style="64" customWidth="1"/>
    <col min="15" max="15" width="4.625" style="65" customWidth="1"/>
    <col min="16" max="16" width="9.125" style="64" customWidth="1"/>
    <col min="17" max="17" width="4.125" style="64" hidden="1" customWidth="1"/>
    <col min="18" max="18" width="5.25" style="64" customWidth="1"/>
    <col min="19" max="19" width="4.875" style="64" customWidth="1"/>
    <col min="20" max="258" width="9" style="64"/>
    <col min="259" max="259" width="3.25" style="64" customWidth="1"/>
    <col min="260" max="260" width="17.625" style="64" customWidth="1"/>
    <col min="261" max="262" width="16.25" style="64" customWidth="1"/>
    <col min="263" max="263" width="4.625" style="64" bestFit="1" customWidth="1"/>
    <col min="264" max="264" width="4.625" style="64" customWidth="1"/>
    <col min="265" max="265" width="11.375" style="64" customWidth="1"/>
    <col min="266" max="266" width="9" style="64"/>
    <col min="267" max="267" width="19" style="64" customWidth="1"/>
    <col min="268" max="268" width="5" style="64" customWidth="1"/>
    <col min="269" max="269" width="3.125" style="64" customWidth="1"/>
    <col min="270" max="270" width="12.5" style="64" customWidth="1"/>
    <col min="271" max="271" width="5" style="64" customWidth="1"/>
    <col min="272" max="272" width="3.125" style="64" customWidth="1"/>
    <col min="273" max="273" width="9.125" style="64" bestFit="1" customWidth="1"/>
    <col min="274" max="274" width="0" style="64" hidden="1" customWidth="1"/>
    <col min="275" max="275" width="9.125" style="64" bestFit="1" customWidth="1"/>
    <col min="276" max="514" width="9" style="64"/>
    <col min="515" max="515" width="3.25" style="64" customWidth="1"/>
    <col min="516" max="516" width="17.625" style="64" customWidth="1"/>
    <col min="517" max="518" width="16.25" style="64" customWidth="1"/>
    <col min="519" max="519" width="4.625" style="64" bestFit="1" customWidth="1"/>
    <col min="520" max="520" width="4.625" style="64" customWidth="1"/>
    <col min="521" max="521" width="11.375" style="64" customWidth="1"/>
    <col min="522" max="522" width="9" style="64"/>
    <col min="523" max="523" width="19" style="64" customWidth="1"/>
    <col min="524" max="524" width="5" style="64" customWidth="1"/>
    <col min="525" max="525" width="3.125" style="64" customWidth="1"/>
    <col min="526" max="526" width="12.5" style="64" customWidth="1"/>
    <col min="527" max="527" width="5" style="64" customWidth="1"/>
    <col min="528" max="528" width="3.125" style="64" customWidth="1"/>
    <col min="529" max="529" width="9.125" style="64" bestFit="1" customWidth="1"/>
    <col min="530" max="530" width="0" style="64" hidden="1" customWidth="1"/>
    <col min="531" max="531" width="9.125" style="64" bestFit="1" customWidth="1"/>
    <col min="532" max="770" width="9" style="64"/>
    <col min="771" max="771" width="3.25" style="64" customWidth="1"/>
    <col min="772" max="772" width="17.625" style="64" customWidth="1"/>
    <col min="773" max="774" width="16.25" style="64" customWidth="1"/>
    <col min="775" max="775" width="4.625" style="64" bestFit="1" customWidth="1"/>
    <col min="776" max="776" width="4.625" style="64" customWidth="1"/>
    <col min="777" max="777" width="11.375" style="64" customWidth="1"/>
    <col min="778" max="778" width="9" style="64"/>
    <col min="779" max="779" width="19" style="64" customWidth="1"/>
    <col min="780" max="780" width="5" style="64" customWidth="1"/>
    <col min="781" max="781" width="3.125" style="64" customWidth="1"/>
    <col min="782" max="782" width="12.5" style="64" customWidth="1"/>
    <col min="783" max="783" width="5" style="64" customWidth="1"/>
    <col min="784" max="784" width="3.125" style="64" customWidth="1"/>
    <col min="785" max="785" width="9.125" style="64" bestFit="1" customWidth="1"/>
    <col min="786" max="786" width="0" style="64" hidden="1" customWidth="1"/>
    <col min="787" max="787" width="9.125" style="64" bestFit="1" customWidth="1"/>
    <col min="788" max="1026" width="9" style="64"/>
    <col min="1027" max="1027" width="3.25" style="64" customWidth="1"/>
    <col min="1028" max="1028" width="17.625" style="64" customWidth="1"/>
    <col min="1029" max="1030" width="16.25" style="64" customWidth="1"/>
    <col min="1031" max="1031" width="4.625" style="64" bestFit="1" customWidth="1"/>
    <col min="1032" max="1032" width="4.625" style="64" customWidth="1"/>
    <col min="1033" max="1033" width="11.375" style="64" customWidth="1"/>
    <col min="1034" max="1034" width="9" style="64"/>
    <col min="1035" max="1035" width="19" style="64" customWidth="1"/>
    <col min="1036" max="1036" width="5" style="64" customWidth="1"/>
    <col min="1037" max="1037" width="3.125" style="64" customWidth="1"/>
    <col min="1038" max="1038" width="12.5" style="64" customWidth="1"/>
    <col min="1039" max="1039" width="5" style="64" customWidth="1"/>
    <col min="1040" max="1040" width="3.125" style="64" customWidth="1"/>
    <col min="1041" max="1041" width="9.125" style="64" bestFit="1" customWidth="1"/>
    <col min="1042" max="1042" width="0" style="64" hidden="1" customWidth="1"/>
    <col min="1043" max="1043" width="9.125" style="64" bestFit="1" customWidth="1"/>
    <col min="1044" max="1282" width="9" style="64"/>
    <col min="1283" max="1283" width="3.25" style="64" customWidth="1"/>
    <col min="1284" max="1284" width="17.625" style="64" customWidth="1"/>
    <col min="1285" max="1286" width="16.25" style="64" customWidth="1"/>
    <col min="1287" max="1287" width="4.625" style="64" bestFit="1" customWidth="1"/>
    <col min="1288" max="1288" width="4.625" style="64" customWidth="1"/>
    <col min="1289" max="1289" width="11.375" style="64" customWidth="1"/>
    <col min="1290" max="1290" width="9" style="64"/>
    <col min="1291" max="1291" width="19" style="64" customWidth="1"/>
    <col min="1292" max="1292" width="5" style="64" customWidth="1"/>
    <col min="1293" max="1293" width="3.125" style="64" customWidth="1"/>
    <col min="1294" max="1294" width="12.5" style="64" customWidth="1"/>
    <col min="1295" max="1295" width="5" style="64" customWidth="1"/>
    <col min="1296" max="1296" width="3.125" style="64" customWidth="1"/>
    <col min="1297" max="1297" width="9.125" style="64" bestFit="1" customWidth="1"/>
    <col min="1298" max="1298" width="0" style="64" hidden="1" customWidth="1"/>
    <col min="1299" max="1299" width="9.125" style="64" bestFit="1" customWidth="1"/>
    <col min="1300" max="1538" width="9" style="64"/>
    <col min="1539" max="1539" width="3.25" style="64" customWidth="1"/>
    <col min="1540" max="1540" width="17.625" style="64" customWidth="1"/>
    <col min="1541" max="1542" width="16.25" style="64" customWidth="1"/>
    <col min="1543" max="1543" width="4.625" style="64" bestFit="1" customWidth="1"/>
    <col min="1544" max="1544" width="4.625" style="64" customWidth="1"/>
    <col min="1545" max="1545" width="11.375" style="64" customWidth="1"/>
    <col min="1546" max="1546" width="9" style="64"/>
    <col min="1547" max="1547" width="19" style="64" customWidth="1"/>
    <col min="1548" max="1548" width="5" style="64" customWidth="1"/>
    <col min="1549" max="1549" width="3.125" style="64" customWidth="1"/>
    <col min="1550" max="1550" width="12.5" style="64" customWidth="1"/>
    <col min="1551" max="1551" width="5" style="64" customWidth="1"/>
    <col min="1552" max="1552" width="3.125" style="64" customWidth="1"/>
    <col min="1553" max="1553" width="9.125" style="64" bestFit="1" customWidth="1"/>
    <col min="1554" max="1554" width="0" style="64" hidden="1" customWidth="1"/>
    <col min="1555" max="1555" width="9.125" style="64" bestFit="1" customWidth="1"/>
    <col min="1556" max="1794" width="9" style="64"/>
    <col min="1795" max="1795" width="3.25" style="64" customWidth="1"/>
    <col min="1796" max="1796" width="17.625" style="64" customWidth="1"/>
    <col min="1797" max="1798" width="16.25" style="64" customWidth="1"/>
    <col min="1799" max="1799" width="4.625" style="64" bestFit="1" customWidth="1"/>
    <col min="1800" max="1800" width="4.625" style="64" customWidth="1"/>
    <col min="1801" max="1801" width="11.375" style="64" customWidth="1"/>
    <col min="1802" max="1802" width="9" style="64"/>
    <col min="1803" max="1803" width="19" style="64" customWidth="1"/>
    <col min="1804" max="1804" width="5" style="64" customWidth="1"/>
    <col min="1805" max="1805" width="3.125" style="64" customWidth="1"/>
    <col min="1806" max="1806" width="12.5" style="64" customWidth="1"/>
    <col min="1807" max="1807" width="5" style="64" customWidth="1"/>
    <col min="1808" max="1808" width="3.125" style="64" customWidth="1"/>
    <col min="1809" max="1809" width="9.125" style="64" bestFit="1" customWidth="1"/>
    <col min="1810" max="1810" width="0" style="64" hidden="1" customWidth="1"/>
    <col min="1811" max="1811" width="9.125" style="64" bestFit="1" customWidth="1"/>
    <col min="1812" max="2050" width="9" style="64"/>
    <col min="2051" max="2051" width="3.25" style="64" customWidth="1"/>
    <col min="2052" max="2052" width="17.625" style="64" customWidth="1"/>
    <col min="2053" max="2054" width="16.25" style="64" customWidth="1"/>
    <col min="2055" max="2055" width="4.625" style="64" bestFit="1" customWidth="1"/>
    <col min="2056" max="2056" width="4.625" style="64" customWidth="1"/>
    <col min="2057" max="2057" width="11.375" style="64" customWidth="1"/>
    <col min="2058" max="2058" width="9" style="64"/>
    <col min="2059" max="2059" width="19" style="64" customWidth="1"/>
    <col min="2060" max="2060" width="5" style="64" customWidth="1"/>
    <col min="2061" max="2061" width="3.125" style="64" customWidth="1"/>
    <col min="2062" max="2062" width="12.5" style="64" customWidth="1"/>
    <col min="2063" max="2063" width="5" style="64" customWidth="1"/>
    <col min="2064" max="2064" width="3.125" style="64" customWidth="1"/>
    <col min="2065" max="2065" width="9.125" style="64" bestFit="1" customWidth="1"/>
    <col min="2066" max="2066" width="0" style="64" hidden="1" customWidth="1"/>
    <col min="2067" max="2067" width="9.125" style="64" bestFit="1" customWidth="1"/>
    <col min="2068" max="2306" width="9" style="64"/>
    <col min="2307" max="2307" width="3.25" style="64" customWidth="1"/>
    <col min="2308" max="2308" width="17.625" style="64" customWidth="1"/>
    <col min="2309" max="2310" width="16.25" style="64" customWidth="1"/>
    <col min="2311" max="2311" width="4.625" style="64" bestFit="1" customWidth="1"/>
    <col min="2312" max="2312" width="4.625" style="64" customWidth="1"/>
    <col min="2313" max="2313" width="11.375" style="64" customWidth="1"/>
    <col min="2314" max="2314" width="9" style="64"/>
    <col min="2315" max="2315" width="19" style="64" customWidth="1"/>
    <col min="2316" max="2316" width="5" style="64" customWidth="1"/>
    <col min="2317" max="2317" width="3.125" style="64" customWidth="1"/>
    <col min="2318" max="2318" width="12.5" style="64" customWidth="1"/>
    <col min="2319" max="2319" width="5" style="64" customWidth="1"/>
    <col min="2320" max="2320" width="3.125" style="64" customWidth="1"/>
    <col min="2321" max="2321" width="9.125" style="64" bestFit="1" customWidth="1"/>
    <col min="2322" max="2322" width="0" style="64" hidden="1" customWidth="1"/>
    <col min="2323" max="2323" width="9.125" style="64" bestFit="1" customWidth="1"/>
    <col min="2324" max="2562" width="9" style="64"/>
    <col min="2563" max="2563" width="3.25" style="64" customWidth="1"/>
    <col min="2564" max="2564" width="17.625" style="64" customWidth="1"/>
    <col min="2565" max="2566" width="16.25" style="64" customWidth="1"/>
    <col min="2567" max="2567" width="4.625" style="64" bestFit="1" customWidth="1"/>
    <col min="2568" max="2568" width="4.625" style="64" customWidth="1"/>
    <col min="2569" max="2569" width="11.375" style="64" customWidth="1"/>
    <col min="2570" max="2570" width="9" style="64"/>
    <col min="2571" max="2571" width="19" style="64" customWidth="1"/>
    <col min="2572" max="2572" width="5" style="64" customWidth="1"/>
    <col min="2573" max="2573" width="3.125" style="64" customWidth="1"/>
    <col min="2574" max="2574" width="12.5" style="64" customWidth="1"/>
    <col min="2575" max="2575" width="5" style="64" customWidth="1"/>
    <col min="2576" max="2576" width="3.125" style="64" customWidth="1"/>
    <col min="2577" max="2577" width="9.125" style="64" bestFit="1" customWidth="1"/>
    <col min="2578" max="2578" width="0" style="64" hidden="1" customWidth="1"/>
    <col min="2579" max="2579" width="9.125" style="64" bestFit="1" customWidth="1"/>
    <col min="2580" max="2818" width="9" style="64"/>
    <col min="2819" max="2819" width="3.25" style="64" customWidth="1"/>
    <col min="2820" max="2820" width="17.625" style="64" customWidth="1"/>
    <col min="2821" max="2822" width="16.25" style="64" customWidth="1"/>
    <col min="2823" max="2823" width="4.625" style="64" bestFit="1" customWidth="1"/>
    <col min="2824" max="2824" width="4.625" style="64" customWidth="1"/>
    <col min="2825" max="2825" width="11.375" style="64" customWidth="1"/>
    <col min="2826" max="2826" width="9" style="64"/>
    <col min="2827" max="2827" width="19" style="64" customWidth="1"/>
    <col min="2828" max="2828" width="5" style="64" customWidth="1"/>
    <col min="2829" max="2829" width="3.125" style="64" customWidth="1"/>
    <col min="2830" max="2830" width="12.5" style="64" customWidth="1"/>
    <col min="2831" max="2831" width="5" style="64" customWidth="1"/>
    <col min="2832" max="2832" width="3.125" style="64" customWidth="1"/>
    <col min="2833" max="2833" width="9.125" style="64" bestFit="1" customWidth="1"/>
    <col min="2834" max="2834" width="0" style="64" hidden="1" customWidth="1"/>
    <col min="2835" max="2835" width="9.125" style="64" bestFit="1" customWidth="1"/>
    <col min="2836" max="3074" width="9" style="64"/>
    <col min="3075" max="3075" width="3.25" style="64" customWidth="1"/>
    <col min="3076" max="3076" width="17.625" style="64" customWidth="1"/>
    <col min="3077" max="3078" width="16.25" style="64" customWidth="1"/>
    <col min="3079" max="3079" width="4.625" style="64" bestFit="1" customWidth="1"/>
    <col min="3080" max="3080" width="4.625" style="64" customWidth="1"/>
    <col min="3081" max="3081" width="11.375" style="64" customWidth="1"/>
    <col min="3082" max="3082" width="9" style="64"/>
    <col min="3083" max="3083" width="19" style="64" customWidth="1"/>
    <col min="3084" max="3084" width="5" style="64" customWidth="1"/>
    <col min="3085" max="3085" width="3.125" style="64" customWidth="1"/>
    <col min="3086" max="3086" width="12.5" style="64" customWidth="1"/>
    <col min="3087" max="3087" width="5" style="64" customWidth="1"/>
    <col min="3088" max="3088" width="3.125" style="64" customWidth="1"/>
    <col min="3089" max="3089" width="9.125" style="64" bestFit="1" customWidth="1"/>
    <col min="3090" max="3090" width="0" style="64" hidden="1" customWidth="1"/>
    <col min="3091" max="3091" width="9.125" style="64" bestFit="1" customWidth="1"/>
    <col min="3092" max="3330" width="9" style="64"/>
    <col min="3331" max="3331" width="3.25" style="64" customWidth="1"/>
    <col min="3332" max="3332" width="17.625" style="64" customWidth="1"/>
    <col min="3333" max="3334" width="16.25" style="64" customWidth="1"/>
    <col min="3335" max="3335" width="4.625" style="64" bestFit="1" customWidth="1"/>
    <col min="3336" max="3336" width="4.625" style="64" customWidth="1"/>
    <col min="3337" max="3337" width="11.375" style="64" customWidth="1"/>
    <col min="3338" max="3338" width="9" style="64"/>
    <col min="3339" max="3339" width="19" style="64" customWidth="1"/>
    <col min="3340" max="3340" width="5" style="64" customWidth="1"/>
    <col min="3341" max="3341" width="3.125" style="64" customWidth="1"/>
    <col min="3342" max="3342" width="12.5" style="64" customWidth="1"/>
    <col min="3343" max="3343" width="5" style="64" customWidth="1"/>
    <col min="3344" max="3344" width="3.125" style="64" customWidth="1"/>
    <col min="3345" max="3345" width="9.125" style="64" bestFit="1" customWidth="1"/>
    <col min="3346" max="3346" width="0" style="64" hidden="1" customWidth="1"/>
    <col min="3347" max="3347" width="9.125" style="64" bestFit="1" customWidth="1"/>
    <col min="3348" max="3586" width="9" style="64"/>
    <col min="3587" max="3587" width="3.25" style="64" customWidth="1"/>
    <col min="3588" max="3588" width="17.625" style="64" customWidth="1"/>
    <col min="3589" max="3590" width="16.25" style="64" customWidth="1"/>
    <col min="3591" max="3591" width="4.625" style="64" bestFit="1" customWidth="1"/>
    <col min="3592" max="3592" width="4.625" style="64" customWidth="1"/>
    <col min="3593" max="3593" width="11.375" style="64" customWidth="1"/>
    <col min="3594" max="3594" width="9" style="64"/>
    <col min="3595" max="3595" width="19" style="64" customWidth="1"/>
    <col min="3596" max="3596" width="5" style="64" customWidth="1"/>
    <col min="3597" max="3597" width="3.125" style="64" customWidth="1"/>
    <col min="3598" max="3598" width="12.5" style="64" customWidth="1"/>
    <col min="3599" max="3599" width="5" style="64" customWidth="1"/>
    <col min="3600" max="3600" width="3.125" style="64" customWidth="1"/>
    <col min="3601" max="3601" width="9.125" style="64" bestFit="1" customWidth="1"/>
    <col min="3602" max="3602" width="0" style="64" hidden="1" customWidth="1"/>
    <col min="3603" max="3603" width="9.125" style="64" bestFit="1" customWidth="1"/>
    <col min="3604" max="3842" width="9" style="64"/>
    <col min="3843" max="3843" width="3.25" style="64" customWidth="1"/>
    <col min="3844" max="3844" width="17.625" style="64" customWidth="1"/>
    <col min="3845" max="3846" width="16.25" style="64" customWidth="1"/>
    <col min="3847" max="3847" width="4.625" style="64" bestFit="1" customWidth="1"/>
    <col min="3848" max="3848" width="4.625" style="64" customWidth="1"/>
    <col min="3849" max="3849" width="11.375" style="64" customWidth="1"/>
    <col min="3850" max="3850" width="9" style="64"/>
    <col min="3851" max="3851" width="19" style="64" customWidth="1"/>
    <col min="3852" max="3852" width="5" style="64" customWidth="1"/>
    <col min="3853" max="3853" width="3.125" style="64" customWidth="1"/>
    <col min="3854" max="3854" width="12.5" style="64" customWidth="1"/>
    <col min="3855" max="3855" width="5" style="64" customWidth="1"/>
    <col min="3856" max="3856" width="3.125" style="64" customWidth="1"/>
    <col min="3857" max="3857" width="9.125" style="64" bestFit="1" customWidth="1"/>
    <col min="3858" max="3858" width="0" style="64" hidden="1" customWidth="1"/>
    <col min="3859" max="3859" width="9.125" style="64" bestFit="1" customWidth="1"/>
    <col min="3860" max="4098" width="9" style="64"/>
    <col min="4099" max="4099" width="3.25" style="64" customWidth="1"/>
    <col min="4100" max="4100" width="17.625" style="64" customWidth="1"/>
    <col min="4101" max="4102" width="16.25" style="64" customWidth="1"/>
    <col min="4103" max="4103" width="4.625" style="64" bestFit="1" customWidth="1"/>
    <col min="4104" max="4104" width="4.625" style="64" customWidth="1"/>
    <col min="4105" max="4105" width="11.375" style="64" customWidth="1"/>
    <col min="4106" max="4106" width="9" style="64"/>
    <col min="4107" max="4107" width="19" style="64" customWidth="1"/>
    <col min="4108" max="4108" width="5" style="64" customWidth="1"/>
    <col min="4109" max="4109" width="3.125" style="64" customWidth="1"/>
    <col min="4110" max="4110" width="12.5" style="64" customWidth="1"/>
    <col min="4111" max="4111" width="5" style="64" customWidth="1"/>
    <col min="4112" max="4112" width="3.125" style="64" customWidth="1"/>
    <col min="4113" max="4113" width="9.125" style="64" bestFit="1" customWidth="1"/>
    <col min="4114" max="4114" width="0" style="64" hidden="1" customWidth="1"/>
    <col min="4115" max="4115" width="9.125" style="64" bestFit="1" customWidth="1"/>
    <col min="4116" max="4354" width="9" style="64"/>
    <col min="4355" max="4355" width="3.25" style="64" customWidth="1"/>
    <col min="4356" max="4356" width="17.625" style="64" customWidth="1"/>
    <col min="4357" max="4358" width="16.25" style="64" customWidth="1"/>
    <col min="4359" max="4359" width="4.625" style="64" bestFit="1" customWidth="1"/>
    <col min="4360" max="4360" width="4.625" style="64" customWidth="1"/>
    <col min="4361" max="4361" width="11.375" style="64" customWidth="1"/>
    <col min="4362" max="4362" width="9" style="64"/>
    <col min="4363" max="4363" width="19" style="64" customWidth="1"/>
    <col min="4364" max="4364" width="5" style="64" customWidth="1"/>
    <col min="4365" max="4365" width="3.125" style="64" customWidth="1"/>
    <col min="4366" max="4366" width="12.5" style="64" customWidth="1"/>
    <col min="4367" max="4367" width="5" style="64" customWidth="1"/>
    <col min="4368" max="4368" width="3.125" style="64" customWidth="1"/>
    <col min="4369" max="4369" width="9.125" style="64" bestFit="1" customWidth="1"/>
    <col min="4370" max="4370" width="0" style="64" hidden="1" customWidth="1"/>
    <col min="4371" max="4371" width="9.125" style="64" bestFit="1" customWidth="1"/>
    <col min="4372" max="4610" width="9" style="64"/>
    <col min="4611" max="4611" width="3.25" style="64" customWidth="1"/>
    <col min="4612" max="4612" width="17.625" style="64" customWidth="1"/>
    <col min="4613" max="4614" width="16.25" style="64" customWidth="1"/>
    <col min="4615" max="4615" width="4.625" style="64" bestFit="1" customWidth="1"/>
    <col min="4616" max="4616" width="4.625" style="64" customWidth="1"/>
    <col min="4617" max="4617" width="11.375" style="64" customWidth="1"/>
    <col min="4618" max="4618" width="9" style="64"/>
    <col min="4619" max="4619" width="19" style="64" customWidth="1"/>
    <col min="4620" max="4620" width="5" style="64" customWidth="1"/>
    <col min="4621" max="4621" width="3.125" style="64" customWidth="1"/>
    <col min="4622" max="4622" width="12.5" style="64" customWidth="1"/>
    <col min="4623" max="4623" width="5" style="64" customWidth="1"/>
    <col min="4624" max="4624" width="3.125" style="64" customWidth="1"/>
    <col min="4625" max="4625" width="9.125" style="64" bestFit="1" customWidth="1"/>
    <col min="4626" max="4626" width="0" style="64" hidden="1" customWidth="1"/>
    <col min="4627" max="4627" width="9.125" style="64" bestFit="1" customWidth="1"/>
    <col min="4628" max="4866" width="9" style="64"/>
    <col min="4867" max="4867" width="3.25" style="64" customWidth="1"/>
    <col min="4868" max="4868" width="17.625" style="64" customWidth="1"/>
    <col min="4869" max="4870" width="16.25" style="64" customWidth="1"/>
    <col min="4871" max="4871" width="4.625" style="64" bestFit="1" customWidth="1"/>
    <col min="4872" max="4872" width="4.625" style="64" customWidth="1"/>
    <col min="4873" max="4873" width="11.375" style="64" customWidth="1"/>
    <col min="4874" max="4874" width="9" style="64"/>
    <col min="4875" max="4875" width="19" style="64" customWidth="1"/>
    <col min="4876" max="4876" width="5" style="64" customWidth="1"/>
    <col min="4877" max="4877" width="3.125" style="64" customWidth="1"/>
    <col min="4878" max="4878" width="12.5" style="64" customWidth="1"/>
    <col min="4879" max="4879" width="5" style="64" customWidth="1"/>
    <col min="4880" max="4880" width="3.125" style="64" customWidth="1"/>
    <col min="4881" max="4881" width="9.125" style="64" bestFit="1" customWidth="1"/>
    <col min="4882" max="4882" width="0" style="64" hidden="1" customWidth="1"/>
    <col min="4883" max="4883" width="9.125" style="64" bestFit="1" customWidth="1"/>
    <col min="4884" max="5122" width="9" style="64"/>
    <col min="5123" max="5123" width="3.25" style="64" customWidth="1"/>
    <col min="5124" max="5124" width="17.625" style="64" customWidth="1"/>
    <col min="5125" max="5126" width="16.25" style="64" customWidth="1"/>
    <col min="5127" max="5127" width="4.625" style="64" bestFit="1" customWidth="1"/>
    <col min="5128" max="5128" width="4.625" style="64" customWidth="1"/>
    <col min="5129" max="5129" width="11.375" style="64" customWidth="1"/>
    <col min="5130" max="5130" width="9" style="64"/>
    <col min="5131" max="5131" width="19" style="64" customWidth="1"/>
    <col min="5132" max="5132" width="5" style="64" customWidth="1"/>
    <col min="5133" max="5133" width="3.125" style="64" customWidth="1"/>
    <col min="5134" max="5134" width="12.5" style="64" customWidth="1"/>
    <col min="5135" max="5135" width="5" style="64" customWidth="1"/>
    <col min="5136" max="5136" width="3.125" style="64" customWidth="1"/>
    <col min="5137" max="5137" width="9.125" style="64" bestFit="1" customWidth="1"/>
    <col min="5138" max="5138" width="0" style="64" hidden="1" customWidth="1"/>
    <col min="5139" max="5139" width="9.125" style="64" bestFit="1" customWidth="1"/>
    <col min="5140" max="5378" width="9" style="64"/>
    <col min="5379" max="5379" width="3.25" style="64" customWidth="1"/>
    <col min="5380" max="5380" width="17.625" style="64" customWidth="1"/>
    <col min="5381" max="5382" width="16.25" style="64" customWidth="1"/>
    <col min="5383" max="5383" width="4.625" style="64" bestFit="1" customWidth="1"/>
    <col min="5384" max="5384" width="4.625" style="64" customWidth="1"/>
    <col min="5385" max="5385" width="11.375" style="64" customWidth="1"/>
    <col min="5386" max="5386" width="9" style="64"/>
    <col min="5387" max="5387" width="19" style="64" customWidth="1"/>
    <col min="5388" max="5388" width="5" style="64" customWidth="1"/>
    <col min="5389" max="5389" width="3.125" style="64" customWidth="1"/>
    <col min="5390" max="5390" width="12.5" style="64" customWidth="1"/>
    <col min="5391" max="5391" width="5" style="64" customWidth="1"/>
    <col min="5392" max="5392" width="3.125" style="64" customWidth="1"/>
    <col min="5393" max="5393" width="9.125" style="64" bestFit="1" customWidth="1"/>
    <col min="5394" max="5394" width="0" style="64" hidden="1" customWidth="1"/>
    <col min="5395" max="5395" width="9.125" style="64" bestFit="1" customWidth="1"/>
    <col min="5396" max="5634" width="9" style="64"/>
    <col min="5635" max="5635" width="3.25" style="64" customWidth="1"/>
    <col min="5636" max="5636" width="17.625" style="64" customWidth="1"/>
    <col min="5637" max="5638" width="16.25" style="64" customWidth="1"/>
    <col min="5639" max="5639" width="4.625" style="64" bestFit="1" customWidth="1"/>
    <col min="5640" max="5640" width="4.625" style="64" customWidth="1"/>
    <col min="5641" max="5641" width="11.375" style="64" customWidth="1"/>
    <col min="5642" max="5642" width="9" style="64"/>
    <col min="5643" max="5643" width="19" style="64" customWidth="1"/>
    <col min="5644" max="5644" width="5" style="64" customWidth="1"/>
    <col min="5645" max="5645" width="3.125" style="64" customWidth="1"/>
    <col min="5646" max="5646" width="12.5" style="64" customWidth="1"/>
    <col min="5647" max="5647" width="5" style="64" customWidth="1"/>
    <col min="5648" max="5648" width="3.125" style="64" customWidth="1"/>
    <col min="5649" max="5649" width="9.125" style="64" bestFit="1" customWidth="1"/>
    <col min="5650" max="5650" width="0" style="64" hidden="1" customWidth="1"/>
    <col min="5651" max="5651" width="9.125" style="64" bestFit="1" customWidth="1"/>
    <col min="5652" max="5890" width="9" style="64"/>
    <col min="5891" max="5891" width="3.25" style="64" customWidth="1"/>
    <col min="5892" max="5892" width="17.625" style="64" customWidth="1"/>
    <col min="5893" max="5894" width="16.25" style="64" customWidth="1"/>
    <col min="5895" max="5895" width="4.625" style="64" bestFit="1" customWidth="1"/>
    <col min="5896" max="5896" width="4.625" style="64" customWidth="1"/>
    <col min="5897" max="5897" width="11.375" style="64" customWidth="1"/>
    <col min="5898" max="5898" width="9" style="64"/>
    <col min="5899" max="5899" width="19" style="64" customWidth="1"/>
    <col min="5900" max="5900" width="5" style="64" customWidth="1"/>
    <col min="5901" max="5901" width="3.125" style="64" customWidth="1"/>
    <col min="5902" max="5902" width="12.5" style="64" customWidth="1"/>
    <col min="5903" max="5903" width="5" style="64" customWidth="1"/>
    <col min="5904" max="5904" width="3.125" style="64" customWidth="1"/>
    <col min="5905" max="5905" width="9.125" style="64" bestFit="1" customWidth="1"/>
    <col min="5906" max="5906" width="0" style="64" hidden="1" customWidth="1"/>
    <col min="5907" max="5907" width="9.125" style="64" bestFit="1" customWidth="1"/>
    <col min="5908" max="6146" width="9" style="64"/>
    <col min="6147" max="6147" width="3.25" style="64" customWidth="1"/>
    <col min="6148" max="6148" width="17.625" style="64" customWidth="1"/>
    <col min="6149" max="6150" width="16.25" style="64" customWidth="1"/>
    <col min="6151" max="6151" width="4.625" style="64" bestFit="1" customWidth="1"/>
    <col min="6152" max="6152" width="4.625" style="64" customWidth="1"/>
    <col min="6153" max="6153" width="11.375" style="64" customWidth="1"/>
    <col min="6154" max="6154" width="9" style="64"/>
    <col min="6155" max="6155" width="19" style="64" customWidth="1"/>
    <col min="6156" max="6156" width="5" style="64" customWidth="1"/>
    <col min="6157" max="6157" width="3.125" style="64" customWidth="1"/>
    <col min="6158" max="6158" width="12.5" style="64" customWidth="1"/>
    <col min="6159" max="6159" width="5" style="64" customWidth="1"/>
    <col min="6160" max="6160" width="3.125" style="64" customWidth="1"/>
    <col min="6161" max="6161" width="9.125" style="64" bestFit="1" customWidth="1"/>
    <col min="6162" max="6162" width="0" style="64" hidden="1" customWidth="1"/>
    <col min="6163" max="6163" width="9.125" style="64" bestFit="1" customWidth="1"/>
    <col min="6164" max="6402" width="9" style="64"/>
    <col min="6403" max="6403" width="3.25" style="64" customWidth="1"/>
    <col min="6404" max="6404" width="17.625" style="64" customWidth="1"/>
    <col min="6405" max="6406" width="16.25" style="64" customWidth="1"/>
    <col min="6407" max="6407" width="4.625" style="64" bestFit="1" customWidth="1"/>
    <col min="6408" max="6408" width="4.625" style="64" customWidth="1"/>
    <col min="6409" max="6409" width="11.375" style="64" customWidth="1"/>
    <col min="6410" max="6410" width="9" style="64"/>
    <col min="6411" max="6411" width="19" style="64" customWidth="1"/>
    <col min="6412" max="6412" width="5" style="64" customWidth="1"/>
    <col min="6413" max="6413" width="3.125" style="64" customWidth="1"/>
    <col min="6414" max="6414" width="12.5" style="64" customWidth="1"/>
    <col min="6415" max="6415" width="5" style="64" customWidth="1"/>
    <col min="6416" max="6416" width="3.125" style="64" customWidth="1"/>
    <col min="6417" max="6417" width="9.125" style="64" bestFit="1" customWidth="1"/>
    <col min="6418" max="6418" width="0" style="64" hidden="1" customWidth="1"/>
    <col min="6419" max="6419" width="9.125" style="64" bestFit="1" customWidth="1"/>
    <col min="6420" max="6658" width="9" style="64"/>
    <col min="6659" max="6659" width="3.25" style="64" customWidth="1"/>
    <col min="6660" max="6660" width="17.625" style="64" customWidth="1"/>
    <col min="6661" max="6662" width="16.25" style="64" customWidth="1"/>
    <col min="6663" max="6663" width="4.625" style="64" bestFit="1" customWidth="1"/>
    <col min="6664" max="6664" width="4.625" style="64" customWidth="1"/>
    <col min="6665" max="6665" width="11.375" style="64" customWidth="1"/>
    <col min="6666" max="6666" width="9" style="64"/>
    <col min="6667" max="6667" width="19" style="64" customWidth="1"/>
    <col min="6668" max="6668" width="5" style="64" customWidth="1"/>
    <col min="6669" max="6669" width="3.125" style="64" customWidth="1"/>
    <col min="6670" max="6670" width="12.5" style="64" customWidth="1"/>
    <col min="6671" max="6671" width="5" style="64" customWidth="1"/>
    <col min="6672" max="6672" width="3.125" style="64" customWidth="1"/>
    <col min="6673" max="6673" width="9.125" style="64" bestFit="1" customWidth="1"/>
    <col min="6674" max="6674" width="0" style="64" hidden="1" customWidth="1"/>
    <col min="6675" max="6675" width="9.125" style="64" bestFit="1" customWidth="1"/>
    <col min="6676" max="6914" width="9" style="64"/>
    <col min="6915" max="6915" width="3.25" style="64" customWidth="1"/>
    <col min="6916" max="6916" width="17.625" style="64" customWidth="1"/>
    <col min="6917" max="6918" width="16.25" style="64" customWidth="1"/>
    <col min="6919" max="6919" width="4.625" style="64" bestFit="1" customWidth="1"/>
    <col min="6920" max="6920" width="4.625" style="64" customWidth="1"/>
    <col min="6921" max="6921" width="11.375" style="64" customWidth="1"/>
    <col min="6922" max="6922" width="9" style="64"/>
    <col min="6923" max="6923" width="19" style="64" customWidth="1"/>
    <col min="6924" max="6924" width="5" style="64" customWidth="1"/>
    <col min="6925" max="6925" width="3.125" style="64" customWidth="1"/>
    <col min="6926" max="6926" width="12.5" style="64" customWidth="1"/>
    <col min="6927" max="6927" width="5" style="64" customWidth="1"/>
    <col min="6928" max="6928" width="3.125" style="64" customWidth="1"/>
    <col min="6929" max="6929" width="9.125" style="64" bestFit="1" customWidth="1"/>
    <col min="6930" max="6930" width="0" style="64" hidden="1" customWidth="1"/>
    <col min="6931" max="6931" width="9.125" style="64" bestFit="1" customWidth="1"/>
    <col min="6932" max="7170" width="9" style="64"/>
    <col min="7171" max="7171" width="3.25" style="64" customWidth="1"/>
    <col min="7172" max="7172" width="17.625" style="64" customWidth="1"/>
    <col min="7173" max="7174" width="16.25" style="64" customWidth="1"/>
    <col min="7175" max="7175" width="4.625" style="64" bestFit="1" customWidth="1"/>
    <col min="7176" max="7176" width="4.625" style="64" customWidth="1"/>
    <col min="7177" max="7177" width="11.375" style="64" customWidth="1"/>
    <col min="7178" max="7178" width="9" style="64"/>
    <col min="7179" max="7179" width="19" style="64" customWidth="1"/>
    <col min="7180" max="7180" width="5" style="64" customWidth="1"/>
    <col min="7181" max="7181" width="3.125" style="64" customWidth="1"/>
    <col min="7182" max="7182" width="12.5" style="64" customWidth="1"/>
    <col min="7183" max="7183" width="5" style="64" customWidth="1"/>
    <col min="7184" max="7184" width="3.125" style="64" customWidth="1"/>
    <col min="7185" max="7185" width="9.125" style="64" bestFit="1" customWidth="1"/>
    <col min="7186" max="7186" width="0" style="64" hidden="1" customWidth="1"/>
    <col min="7187" max="7187" width="9.125" style="64" bestFit="1" customWidth="1"/>
    <col min="7188" max="7426" width="9" style="64"/>
    <col min="7427" max="7427" width="3.25" style="64" customWidth="1"/>
    <col min="7428" max="7428" width="17.625" style="64" customWidth="1"/>
    <col min="7429" max="7430" width="16.25" style="64" customWidth="1"/>
    <col min="7431" max="7431" width="4.625" style="64" bestFit="1" customWidth="1"/>
    <col min="7432" max="7432" width="4.625" style="64" customWidth="1"/>
    <col min="7433" max="7433" width="11.375" style="64" customWidth="1"/>
    <col min="7434" max="7434" width="9" style="64"/>
    <col min="7435" max="7435" width="19" style="64" customWidth="1"/>
    <col min="7436" max="7436" width="5" style="64" customWidth="1"/>
    <col min="7437" max="7437" width="3.125" style="64" customWidth="1"/>
    <col min="7438" max="7438" width="12.5" style="64" customWidth="1"/>
    <col min="7439" max="7439" width="5" style="64" customWidth="1"/>
    <col min="7440" max="7440" width="3.125" style="64" customWidth="1"/>
    <col min="7441" max="7441" width="9.125" style="64" bestFit="1" customWidth="1"/>
    <col min="7442" max="7442" width="0" style="64" hidden="1" customWidth="1"/>
    <col min="7443" max="7443" width="9.125" style="64" bestFit="1" customWidth="1"/>
    <col min="7444" max="7682" width="9" style="64"/>
    <col min="7683" max="7683" width="3.25" style="64" customWidth="1"/>
    <col min="7684" max="7684" width="17.625" style="64" customWidth="1"/>
    <col min="7685" max="7686" width="16.25" style="64" customWidth="1"/>
    <col min="7687" max="7687" width="4.625" style="64" bestFit="1" customWidth="1"/>
    <col min="7688" max="7688" width="4.625" style="64" customWidth="1"/>
    <col min="7689" max="7689" width="11.375" style="64" customWidth="1"/>
    <col min="7690" max="7690" width="9" style="64"/>
    <col min="7691" max="7691" width="19" style="64" customWidth="1"/>
    <col min="7692" max="7692" width="5" style="64" customWidth="1"/>
    <col min="7693" max="7693" width="3.125" style="64" customWidth="1"/>
    <col min="7694" max="7694" width="12.5" style="64" customWidth="1"/>
    <col min="7695" max="7695" width="5" style="64" customWidth="1"/>
    <col min="7696" max="7696" width="3.125" style="64" customWidth="1"/>
    <col min="7697" max="7697" width="9.125" style="64" bestFit="1" customWidth="1"/>
    <col min="7698" max="7698" width="0" style="64" hidden="1" customWidth="1"/>
    <col min="7699" max="7699" width="9.125" style="64" bestFit="1" customWidth="1"/>
    <col min="7700" max="7938" width="9" style="64"/>
    <col min="7939" max="7939" width="3.25" style="64" customWidth="1"/>
    <col min="7940" max="7940" width="17.625" style="64" customWidth="1"/>
    <col min="7941" max="7942" width="16.25" style="64" customWidth="1"/>
    <col min="7943" max="7943" width="4.625" style="64" bestFit="1" customWidth="1"/>
    <col min="7944" max="7944" width="4.625" style="64" customWidth="1"/>
    <col min="7945" max="7945" width="11.375" style="64" customWidth="1"/>
    <col min="7946" max="7946" width="9" style="64"/>
    <col min="7947" max="7947" width="19" style="64" customWidth="1"/>
    <col min="7948" max="7948" width="5" style="64" customWidth="1"/>
    <col min="7949" max="7949" width="3.125" style="64" customWidth="1"/>
    <col min="7950" max="7950" width="12.5" style="64" customWidth="1"/>
    <col min="7951" max="7951" width="5" style="64" customWidth="1"/>
    <col min="7952" max="7952" width="3.125" style="64" customWidth="1"/>
    <col min="7953" max="7953" width="9.125" style="64" bestFit="1" customWidth="1"/>
    <col min="7954" max="7954" width="0" style="64" hidden="1" customWidth="1"/>
    <col min="7955" max="7955" width="9.125" style="64" bestFit="1" customWidth="1"/>
    <col min="7956" max="8194" width="9" style="64"/>
    <col min="8195" max="8195" width="3.25" style="64" customWidth="1"/>
    <col min="8196" max="8196" width="17.625" style="64" customWidth="1"/>
    <col min="8197" max="8198" width="16.25" style="64" customWidth="1"/>
    <col min="8199" max="8199" width="4.625" style="64" bestFit="1" customWidth="1"/>
    <col min="8200" max="8200" width="4.625" style="64" customWidth="1"/>
    <col min="8201" max="8201" width="11.375" style="64" customWidth="1"/>
    <col min="8202" max="8202" width="9" style="64"/>
    <col min="8203" max="8203" width="19" style="64" customWidth="1"/>
    <col min="8204" max="8204" width="5" style="64" customWidth="1"/>
    <col min="8205" max="8205" width="3.125" style="64" customWidth="1"/>
    <col min="8206" max="8206" width="12.5" style="64" customWidth="1"/>
    <col min="8207" max="8207" width="5" style="64" customWidth="1"/>
    <col min="8208" max="8208" width="3.125" style="64" customWidth="1"/>
    <col min="8209" max="8209" width="9.125" style="64" bestFit="1" customWidth="1"/>
    <col min="8210" max="8210" width="0" style="64" hidden="1" customWidth="1"/>
    <col min="8211" max="8211" width="9.125" style="64" bestFit="1" customWidth="1"/>
    <col min="8212" max="8450" width="9" style="64"/>
    <col min="8451" max="8451" width="3.25" style="64" customWidth="1"/>
    <col min="8452" max="8452" width="17.625" style="64" customWidth="1"/>
    <col min="8453" max="8454" width="16.25" style="64" customWidth="1"/>
    <col min="8455" max="8455" width="4.625" style="64" bestFit="1" customWidth="1"/>
    <col min="8456" max="8456" width="4.625" style="64" customWidth="1"/>
    <col min="8457" max="8457" width="11.375" style="64" customWidth="1"/>
    <col min="8458" max="8458" width="9" style="64"/>
    <col min="8459" max="8459" width="19" style="64" customWidth="1"/>
    <col min="8460" max="8460" width="5" style="64" customWidth="1"/>
    <col min="8461" max="8461" width="3.125" style="64" customWidth="1"/>
    <col min="8462" max="8462" width="12.5" style="64" customWidth="1"/>
    <col min="8463" max="8463" width="5" style="64" customWidth="1"/>
    <col min="8464" max="8464" width="3.125" style="64" customWidth="1"/>
    <col min="8465" max="8465" width="9.125" style="64" bestFit="1" customWidth="1"/>
    <col min="8466" max="8466" width="0" style="64" hidden="1" customWidth="1"/>
    <col min="8467" max="8467" width="9.125" style="64" bestFit="1" customWidth="1"/>
    <col min="8468" max="8706" width="9" style="64"/>
    <col min="8707" max="8707" width="3.25" style="64" customWidth="1"/>
    <col min="8708" max="8708" width="17.625" style="64" customWidth="1"/>
    <col min="8709" max="8710" width="16.25" style="64" customWidth="1"/>
    <col min="8711" max="8711" width="4.625" style="64" bestFit="1" customWidth="1"/>
    <col min="8712" max="8712" width="4.625" style="64" customWidth="1"/>
    <col min="8713" max="8713" width="11.375" style="64" customWidth="1"/>
    <col min="8714" max="8714" width="9" style="64"/>
    <col min="8715" max="8715" width="19" style="64" customWidth="1"/>
    <col min="8716" max="8716" width="5" style="64" customWidth="1"/>
    <col min="8717" max="8717" width="3.125" style="64" customWidth="1"/>
    <col min="8718" max="8718" width="12.5" style="64" customWidth="1"/>
    <col min="8719" max="8719" width="5" style="64" customWidth="1"/>
    <col min="8720" max="8720" width="3.125" style="64" customWidth="1"/>
    <col min="8721" max="8721" width="9.125" style="64" bestFit="1" customWidth="1"/>
    <col min="8722" max="8722" width="0" style="64" hidden="1" customWidth="1"/>
    <col min="8723" max="8723" width="9.125" style="64" bestFit="1" customWidth="1"/>
    <col min="8724" max="8962" width="9" style="64"/>
    <col min="8963" max="8963" width="3.25" style="64" customWidth="1"/>
    <col min="8964" max="8964" width="17.625" style="64" customWidth="1"/>
    <col min="8965" max="8966" width="16.25" style="64" customWidth="1"/>
    <col min="8967" max="8967" width="4.625" style="64" bestFit="1" customWidth="1"/>
    <col min="8968" max="8968" width="4.625" style="64" customWidth="1"/>
    <col min="8969" max="8969" width="11.375" style="64" customWidth="1"/>
    <col min="8970" max="8970" width="9" style="64"/>
    <col min="8971" max="8971" width="19" style="64" customWidth="1"/>
    <col min="8972" max="8972" width="5" style="64" customWidth="1"/>
    <col min="8973" max="8973" width="3.125" style="64" customWidth="1"/>
    <col min="8974" max="8974" width="12.5" style="64" customWidth="1"/>
    <col min="8975" max="8975" width="5" style="64" customWidth="1"/>
    <col min="8976" max="8976" width="3.125" style="64" customWidth="1"/>
    <col min="8977" max="8977" width="9.125" style="64" bestFit="1" customWidth="1"/>
    <col min="8978" max="8978" width="0" style="64" hidden="1" customWidth="1"/>
    <col min="8979" max="8979" width="9.125" style="64" bestFit="1" customWidth="1"/>
    <col min="8980" max="9218" width="9" style="64"/>
    <col min="9219" max="9219" width="3.25" style="64" customWidth="1"/>
    <col min="9220" max="9220" width="17.625" style="64" customWidth="1"/>
    <col min="9221" max="9222" width="16.25" style="64" customWidth="1"/>
    <col min="9223" max="9223" width="4.625" style="64" bestFit="1" customWidth="1"/>
    <col min="9224" max="9224" width="4.625" style="64" customWidth="1"/>
    <col min="9225" max="9225" width="11.375" style="64" customWidth="1"/>
    <col min="9226" max="9226" width="9" style="64"/>
    <col min="9227" max="9227" width="19" style="64" customWidth="1"/>
    <col min="9228" max="9228" width="5" style="64" customWidth="1"/>
    <col min="9229" max="9229" width="3.125" style="64" customWidth="1"/>
    <col min="9230" max="9230" width="12.5" style="64" customWidth="1"/>
    <col min="9231" max="9231" width="5" style="64" customWidth="1"/>
    <col min="9232" max="9232" width="3.125" style="64" customWidth="1"/>
    <col min="9233" max="9233" width="9.125" style="64" bestFit="1" customWidth="1"/>
    <col min="9234" max="9234" width="0" style="64" hidden="1" customWidth="1"/>
    <col min="9235" max="9235" width="9.125" style="64" bestFit="1" customWidth="1"/>
    <col min="9236" max="9474" width="9" style="64"/>
    <col min="9475" max="9475" width="3.25" style="64" customWidth="1"/>
    <col min="9476" max="9476" width="17.625" style="64" customWidth="1"/>
    <col min="9477" max="9478" width="16.25" style="64" customWidth="1"/>
    <col min="9479" max="9479" width="4.625" style="64" bestFit="1" customWidth="1"/>
    <col min="9480" max="9480" width="4.625" style="64" customWidth="1"/>
    <col min="9481" max="9481" width="11.375" style="64" customWidth="1"/>
    <col min="9482" max="9482" width="9" style="64"/>
    <col min="9483" max="9483" width="19" style="64" customWidth="1"/>
    <col min="9484" max="9484" width="5" style="64" customWidth="1"/>
    <col min="9485" max="9485" width="3.125" style="64" customWidth="1"/>
    <col min="9486" max="9486" width="12.5" style="64" customWidth="1"/>
    <col min="9487" max="9487" width="5" style="64" customWidth="1"/>
    <col min="9488" max="9488" width="3.125" style="64" customWidth="1"/>
    <col min="9489" max="9489" width="9.125" style="64" bestFit="1" customWidth="1"/>
    <col min="9490" max="9490" width="0" style="64" hidden="1" customWidth="1"/>
    <col min="9491" max="9491" width="9.125" style="64" bestFit="1" customWidth="1"/>
    <col min="9492" max="9730" width="9" style="64"/>
    <col min="9731" max="9731" width="3.25" style="64" customWidth="1"/>
    <col min="9732" max="9732" width="17.625" style="64" customWidth="1"/>
    <col min="9733" max="9734" width="16.25" style="64" customWidth="1"/>
    <col min="9735" max="9735" width="4.625" style="64" bestFit="1" customWidth="1"/>
    <col min="9736" max="9736" width="4.625" style="64" customWidth="1"/>
    <col min="9737" max="9737" width="11.375" style="64" customWidth="1"/>
    <col min="9738" max="9738" width="9" style="64"/>
    <col min="9739" max="9739" width="19" style="64" customWidth="1"/>
    <col min="9740" max="9740" width="5" style="64" customWidth="1"/>
    <col min="9741" max="9741" width="3.125" style="64" customWidth="1"/>
    <col min="9742" max="9742" width="12.5" style="64" customWidth="1"/>
    <col min="9743" max="9743" width="5" style="64" customWidth="1"/>
    <col min="9744" max="9744" width="3.125" style="64" customWidth="1"/>
    <col min="9745" max="9745" width="9.125" style="64" bestFit="1" customWidth="1"/>
    <col min="9746" max="9746" width="0" style="64" hidden="1" customWidth="1"/>
    <col min="9747" max="9747" width="9.125" style="64" bestFit="1" customWidth="1"/>
    <col min="9748" max="9986" width="9" style="64"/>
    <col min="9987" max="9987" width="3.25" style="64" customWidth="1"/>
    <col min="9988" max="9988" width="17.625" style="64" customWidth="1"/>
    <col min="9989" max="9990" width="16.25" style="64" customWidth="1"/>
    <col min="9991" max="9991" width="4.625" style="64" bestFit="1" customWidth="1"/>
    <col min="9992" max="9992" width="4.625" style="64" customWidth="1"/>
    <col min="9993" max="9993" width="11.375" style="64" customWidth="1"/>
    <col min="9994" max="9994" width="9" style="64"/>
    <col min="9995" max="9995" width="19" style="64" customWidth="1"/>
    <col min="9996" max="9996" width="5" style="64" customWidth="1"/>
    <col min="9997" max="9997" width="3.125" style="64" customWidth="1"/>
    <col min="9998" max="9998" width="12.5" style="64" customWidth="1"/>
    <col min="9999" max="9999" width="5" style="64" customWidth="1"/>
    <col min="10000" max="10000" width="3.125" style="64" customWidth="1"/>
    <col min="10001" max="10001" width="9.125" style="64" bestFit="1" customWidth="1"/>
    <col min="10002" max="10002" width="0" style="64" hidden="1" customWidth="1"/>
    <col min="10003" max="10003" width="9.125" style="64" bestFit="1" customWidth="1"/>
    <col min="10004" max="10242" width="9" style="64"/>
    <col min="10243" max="10243" width="3.25" style="64" customWidth="1"/>
    <col min="10244" max="10244" width="17.625" style="64" customWidth="1"/>
    <col min="10245" max="10246" width="16.25" style="64" customWidth="1"/>
    <col min="10247" max="10247" width="4.625" style="64" bestFit="1" customWidth="1"/>
    <col min="10248" max="10248" width="4.625" style="64" customWidth="1"/>
    <col min="10249" max="10249" width="11.375" style="64" customWidth="1"/>
    <col min="10250" max="10250" width="9" style="64"/>
    <col min="10251" max="10251" width="19" style="64" customWidth="1"/>
    <col min="10252" max="10252" width="5" style="64" customWidth="1"/>
    <col min="10253" max="10253" width="3.125" style="64" customWidth="1"/>
    <col min="10254" max="10254" width="12.5" style="64" customWidth="1"/>
    <col min="10255" max="10255" width="5" style="64" customWidth="1"/>
    <col min="10256" max="10256" width="3.125" style="64" customWidth="1"/>
    <col min="10257" max="10257" width="9.125" style="64" bestFit="1" customWidth="1"/>
    <col min="10258" max="10258" width="0" style="64" hidden="1" customWidth="1"/>
    <col min="10259" max="10259" width="9.125" style="64" bestFit="1" customWidth="1"/>
    <col min="10260" max="10498" width="9" style="64"/>
    <col min="10499" max="10499" width="3.25" style="64" customWidth="1"/>
    <col min="10500" max="10500" width="17.625" style="64" customWidth="1"/>
    <col min="10501" max="10502" width="16.25" style="64" customWidth="1"/>
    <col min="10503" max="10503" width="4.625" style="64" bestFit="1" customWidth="1"/>
    <col min="10504" max="10504" width="4.625" style="64" customWidth="1"/>
    <col min="10505" max="10505" width="11.375" style="64" customWidth="1"/>
    <col min="10506" max="10506" width="9" style="64"/>
    <col min="10507" max="10507" width="19" style="64" customWidth="1"/>
    <col min="10508" max="10508" width="5" style="64" customWidth="1"/>
    <col min="10509" max="10509" width="3.125" style="64" customWidth="1"/>
    <col min="10510" max="10510" width="12.5" style="64" customWidth="1"/>
    <col min="10511" max="10511" width="5" style="64" customWidth="1"/>
    <col min="10512" max="10512" width="3.125" style="64" customWidth="1"/>
    <col min="10513" max="10513" width="9.125" style="64" bestFit="1" customWidth="1"/>
    <col min="10514" max="10514" width="0" style="64" hidden="1" customWidth="1"/>
    <col min="10515" max="10515" width="9.125" style="64" bestFit="1" customWidth="1"/>
    <col min="10516" max="10754" width="9" style="64"/>
    <col min="10755" max="10755" width="3.25" style="64" customWidth="1"/>
    <col min="10756" max="10756" width="17.625" style="64" customWidth="1"/>
    <col min="10757" max="10758" width="16.25" style="64" customWidth="1"/>
    <col min="10759" max="10759" width="4.625" style="64" bestFit="1" customWidth="1"/>
    <col min="10760" max="10760" width="4.625" style="64" customWidth="1"/>
    <col min="10761" max="10761" width="11.375" style="64" customWidth="1"/>
    <col min="10762" max="10762" width="9" style="64"/>
    <col min="10763" max="10763" width="19" style="64" customWidth="1"/>
    <col min="10764" max="10764" width="5" style="64" customWidth="1"/>
    <col min="10765" max="10765" width="3.125" style="64" customWidth="1"/>
    <col min="10766" max="10766" width="12.5" style="64" customWidth="1"/>
    <col min="10767" max="10767" width="5" style="64" customWidth="1"/>
    <col min="10768" max="10768" width="3.125" style="64" customWidth="1"/>
    <col min="10769" max="10769" width="9.125" style="64" bestFit="1" customWidth="1"/>
    <col min="10770" max="10770" width="0" style="64" hidden="1" customWidth="1"/>
    <col min="10771" max="10771" width="9.125" style="64" bestFit="1" customWidth="1"/>
    <col min="10772" max="11010" width="9" style="64"/>
    <col min="11011" max="11011" width="3.25" style="64" customWidth="1"/>
    <col min="11012" max="11012" width="17.625" style="64" customWidth="1"/>
    <col min="11013" max="11014" width="16.25" style="64" customWidth="1"/>
    <col min="11015" max="11015" width="4.625" style="64" bestFit="1" customWidth="1"/>
    <col min="11016" max="11016" width="4.625" style="64" customWidth="1"/>
    <col min="11017" max="11017" width="11.375" style="64" customWidth="1"/>
    <col min="11018" max="11018" width="9" style="64"/>
    <col min="11019" max="11019" width="19" style="64" customWidth="1"/>
    <col min="11020" max="11020" width="5" style="64" customWidth="1"/>
    <col min="11021" max="11021" width="3.125" style="64" customWidth="1"/>
    <col min="11022" max="11022" width="12.5" style="64" customWidth="1"/>
    <col min="11023" max="11023" width="5" style="64" customWidth="1"/>
    <col min="11024" max="11024" width="3.125" style="64" customWidth="1"/>
    <col min="11025" max="11025" width="9.125" style="64" bestFit="1" customWidth="1"/>
    <col min="11026" max="11026" width="0" style="64" hidden="1" customWidth="1"/>
    <col min="11027" max="11027" width="9.125" style="64" bestFit="1" customWidth="1"/>
    <col min="11028" max="11266" width="9" style="64"/>
    <col min="11267" max="11267" width="3.25" style="64" customWidth="1"/>
    <col min="11268" max="11268" width="17.625" style="64" customWidth="1"/>
    <col min="11269" max="11270" width="16.25" style="64" customWidth="1"/>
    <col min="11271" max="11271" width="4.625" style="64" bestFit="1" customWidth="1"/>
    <col min="11272" max="11272" width="4.625" style="64" customWidth="1"/>
    <col min="11273" max="11273" width="11.375" style="64" customWidth="1"/>
    <col min="11274" max="11274" width="9" style="64"/>
    <col min="11275" max="11275" width="19" style="64" customWidth="1"/>
    <col min="11276" max="11276" width="5" style="64" customWidth="1"/>
    <col min="11277" max="11277" width="3.125" style="64" customWidth="1"/>
    <col min="11278" max="11278" width="12.5" style="64" customWidth="1"/>
    <col min="11279" max="11279" width="5" style="64" customWidth="1"/>
    <col min="11280" max="11280" width="3.125" style="64" customWidth="1"/>
    <col min="11281" max="11281" width="9.125" style="64" bestFit="1" customWidth="1"/>
    <col min="11282" max="11282" width="0" style="64" hidden="1" customWidth="1"/>
    <col min="11283" max="11283" width="9.125" style="64" bestFit="1" customWidth="1"/>
    <col min="11284" max="11522" width="9" style="64"/>
    <col min="11523" max="11523" width="3.25" style="64" customWidth="1"/>
    <col min="11524" max="11524" width="17.625" style="64" customWidth="1"/>
    <col min="11525" max="11526" width="16.25" style="64" customWidth="1"/>
    <col min="11527" max="11527" width="4.625" style="64" bestFit="1" customWidth="1"/>
    <col min="11528" max="11528" width="4.625" style="64" customWidth="1"/>
    <col min="11529" max="11529" width="11.375" style="64" customWidth="1"/>
    <col min="11530" max="11530" width="9" style="64"/>
    <col min="11531" max="11531" width="19" style="64" customWidth="1"/>
    <col min="11532" max="11532" width="5" style="64" customWidth="1"/>
    <col min="11533" max="11533" width="3.125" style="64" customWidth="1"/>
    <col min="11534" max="11534" width="12.5" style="64" customWidth="1"/>
    <col min="11535" max="11535" width="5" style="64" customWidth="1"/>
    <col min="11536" max="11536" width="3.125" style="64" customWidth="1"/>
    <col min="11537" max="11537" width="9.125" style="64" bestFit="1" customWidth="1"/>
    <col min="11538" max="11538" width="0" style="64" hidden="1" customWidth="1"/>
    <col min="11539" max="11539" width="9.125" style="64" bestFit="1" customWidth="1"/>
    <col min="11540" max="11778" width="9" style="64"/>
    <col min="11779" max="11779" width="3.25" style="64" customWidth="1"/>
    <col min="11780" max="11780" width="17.625" style="64" customWidth="1"/>
    <col min="11781" max="11782" width="16.25" style="64" customWidth="1"/>
    <col min="11783" max="11783" width="4.625" style="64" bestFit="1" customWidth="1"/>
    <col min="11784" max="11784" width="4.625" style="64" customWidth="1"/>
    <col min="11785" max="11785" width="11.375" style="64" customWidth="1"/>
    <col min="11786" max="11786" width="9" style="64"/>
    <col min="11787" max="11787" width="19" style="64" customWidth="1"/>
    <col min="11788" max="11788" width="5" style="64" customWidth="1"/>
    <col min="11789" max="11789" width="3.125" style="64" customWidth="1"/>
    <col min="11790" max="11790" width="12.5" style="64" customWidth="1"/>
    <col min="11791" max="11791" width="5" style="64" customWidth="1"/>
    <col min="11792" max="11792" width="3.125" style="64" customWidth="1"/>
    <col min="11793" max="11793" width="9.125" style="64" bestFit="1" customWidth="1"/>
    <col min="11794" max="11794" width="0" style="64" hidden="1" customWidth="1"/>
    <col min="11795" max="11795" width="9.125" style="64" bestFit="1" customWidth="1"/>
    <col min="11796" max="12034" width="9" style="64"/>
    <col min="12035" max="12035" width="3.25" style="64" customWidth="1"/>
    <col min="12036" max="12036" width="17.625" style="64" customWidth="1"/>
    <col min="12037" max="12038" width="16.25" style="64" customWidth="1"/>
    <col min="12039" max="12039" width="4.625" style="64" bestFit="1" customWidth="1"/>
    <col min="12040" max="12040" width="4.625" style="64" customWidth="1"/>
    <col min="12041" max="12041" width="11.375" style="64" customWidth="1"/>
    <col min="12042" max="12042" width="9" style="64"/>
    <col min="12043" max="12043" width="19" style="64" customWidth="1"/>
    <col min="12044" max="12044" width="5" style="64" customWidth="1"/>
    <col min="12045" max="12045" width="3.125" style="64" customWidth="1"/>
    <col min="12046" max="12046" width="12.5" style="64" customWidth="1"/>
    <col min="12047" max="12047" width="5" style="64" customWidth="1"/>
    <col min="12048" max="12048" width="3.125" style="64" customWidth="1"/>
    <col min="12049" max="12049" width="9.125" style="64" bestFit="1" customWidth="1"/>
    <col min="12050" max="12050" width="0" style="64" hidden="1" customWidth="1"/>
    <col min="12051" max="12051" width="9.125" style="64" bestFit="1" customWidth="1"/>
    <col min="12052" max="12290" width="9" style="64"/>
    <col min="12291" max="12291" width="3.25" style="64" customWidth="1"/>
    <col min="12292" max="12292" width="17.625" style="64" customWidth="1"/>
    <col min="12293" max="12294" width="16.25" style="64" customWidth="1"/>
    <col min="12295" max="12295" width="4.625" style="64" bestFit="1" customWidth="1"/>
    <col min="12296" max="12296" width="4.625" style="64" customWidth="1"/>
    <col min="12297" max="12297" width="11.375" style="64" customWidth="1"/>
    <col min="12298" max="12298" width="9" style="64"/>
    <col min="12299" max="12299" width="19" style="64" customWidth="1"/>
    <col min="12300" max="12300" width="5" style="64" customWidth="1"/>
    <col min="12301" max="12301" width="3.125" style="64" customWidth="1"/>
    <col min="12302" max="12302" width="12.5" style="64" customWidth="1"/>
    <col min="12303" max="12303" width="5" style="64" customWidth="1"/>
    <col min="12304" max="12304" width="3.125" style="64" customWidth="1"/>
    <col min="12305" max="12305" width="9.125" style="64" bestFit="1" customWidth="1"/>
    <col min="12306" max="12306" width="0" style="64" hidden="1" customWidth="1"/>
    <col min="12307" max="12307" width="9.125" style="64" bestFit="1" customWidth="1"/>
    <col min="12308" max="12546" width="9" style="64"/>
    <col min="12547" max="12547" width="3.25" style="64" customWidth="1"/>
    <col min="12548" max="12548" width="17.625" style="64" customWidth="1"/>
    <col min="12549" max="12550" width="16.25" style="64" customWidth="1"/>
    <col min="12551" max="12551" width="4.625" style="64" bestFit="1" customWidth="1"/>
    <col min="12552" max="12552" width="4.625" style="64" customWidth="1"/>
    <col min="12553" max="12553" width="11.375" style="64" customWidth="1"/>
    <col min="12554" max="12554" width="9" style="64"/>
    <col min="12555" max="12555" width="19" style="64" customWidth="1"/>
    <col min="12556" max="12556" width="5" style="64" customWidth="1"/>
    <col min="12557" max="12557" width="3.125" style="64" customWidth="1"/>
    <col min="12558" max="12558" width="12.5" style="64" customWidth="1"/>
    <col min="12559" max="12559" width="5" style="64" customWidth="1"/>
    <col min="12560" max="12560" width="3.125" style="64" customWidth="1"/>
    <col min="12561" max="12561" width="9.125" style="64" bestFit="1" customWidth="1"/>
    <col min="12562" max="12562" width="0" style="64" hidden="1" customWidth="1"/>
    <col min="12563" max="12563" width="9.125" style="64" bestFit="1" customWidth="1"/>
    <col min="12564" max="12802" width="9" style="64"/>
    <col min="12803" max="12803" width="3.25" style="64" customWidth="1"/>
    <col min="12804" max="12804" width="17.625" style="64" customWidth="1"/>
    <col min="12805" max="12806" width="16.25" style="64" customWidth="1"/>
    <col min="12807" max="12807" width="4.625" style="64" bestFit="1" customWidth="1"/>
    <col min="12808" max="12808" width="4.625" style="64" customWidth="1"/>
    <col min="12809" max="12809" width="11.375" style="64" customWidth="1"/>
    <col min="12810" max="12810" width="9" style="64"/>
    <col min="12811" max="12811" width="19" style="64" customWidth="1"/>
    <col min="12812" max="12812" width="5" style="64" customWidth="1"/>
    <col min="12813" max="12813" width="3.125" style="64" customWidth="1"/>
    <col min="12814" max="12814" width="12.5" style="64" customWidth="1"/>
    <col min="12815" max="12815" width="5" style="64" customWidth="1"/>
    <col min="12816" max="12816" width="3.125" style="64" customWidth="1"/>
    <col min="12817" max="12817" width="9.125" style="64" bestFit="1" customWidth="1"/>
    <col min="12818" max="12818" width="0" style="64" hidden="1" customWidth="1"/>
    <col min="12819" max="12819" width="9.125" style="64" bestFit="1" customWidth="1"/>
    <col min="12820" max="13058" width="9" style="64"/>
    <col min="13059" max="13059" width="3.25" style="64" customWidth="1"/>
    <col min="13060" max="13060" width="17.625" style="64" customWidth="1"/>
    <col min="13061" max="13062" width="16.25" style="64" customWidth="1"/>
    <col min="13063" max="13063" width="4.625" style="64" bestFit="1" customWidth="1"/>
    <col min="13064" max="13064" width="4.625" style="64" customWidth="1"/>
    <col min="13065" max="13065" width="11.375" style="64" customWidth="1"/>
    <col min="13066" max="13066" width="9" style="64"/>
    <col min="13067" max="13067" width="19" style="64" customWidth="1"/>
    <col min="13068" max="13068" width="5" style="64" customWidth="1"/>
    <col min="13069" max="13069" width="3.125" style="64" customWidth="1"/>
    <col min="13070" max="13070" width="12.5" style="64" customWidth="1"/>
    <col min="13071" max="13071" width="5" style="64" customWidth="1"/>
    <col min="13072" max="13072" width="3.125" style="64" customWidth="1"/>
    <col min="13073" max="13073" width="9.125" style="64" bestFit="1" customWidth="1"/>
    <col min="13074" max="13074" width="0" style="64" hidden="1" customWidth="1"/>
    <col min="13075" max="13075" width="9.125" style="64" bestFit="1" customWidth="1"/>
    <col min="13076" max="13314" width="9" style="64"/>
    <col min="13315" max="13315" width="3.25" style="64" customWidth="1"/>
    <col min="13316" max="13316" width="17.625" style="64" customWidth="1"/>
    <col min="13317" max="13318" width="16.25" style="64" customWidth="1"/>
    <col min="13319" max="13319" width="4.625" style="64" bestFit="1" customWidth="1"/>
    <col min="13320" max="13320" width="4.625" style="64" customWidth="1"/>
    <col min="13321" max="13321" width="11.375" style="64" customWidth="1"/>
    <col min="13322" max="13322" width="9" style="64"/>
    <col min="13323" max="13323" width="19" style="64" customWidth="1"/>
    <col min="13324" max="13324" width="5" style="64" customWidth="1"/>
    <col min="13325" max="13325" width="3.125" style="64" customWidth="1"/>
    <col min="13326" max="13326" width="12.5" style="64" customWidth="1"/>
    <col min="13327" max="13327" width="5" style="64" customWidth="1"/>
    <col min="13328" max="13328" width="3.125" style="64" customWidth="1"/>
    <col min="13329" max="13329" width="9.125" style="64" bestFit="1" customWidth="1"/>
    <col min="13330" max="13330" width="0" style="64" hidden="1" customWidth="1"/>
    <col min="13331" max="13331" width="9.125" style="64" bestFit="1" customWidth="1"/>
    <col min="13332" max="13570" width="9" style="64"/>
    <col min="13571" max="13571" width="3.25" style="64" customWidth="1"/>
    <col min="13572" max="13572" width="17.625" style="64" customWidth="1"/>
    <col min="13573" max="13574" width="16.25" style="64" customWidth="1"/>
    <col min="13575" max="13575" width="4.625" style="64" bestFit="1" customWidth="1"/>
    <col min="13576" max="13576" width="4.625" style="64" customWidth="1"/>
    <col min="13577" max="13577" width="11.375" style="64" customWidth="1"/>
    <col min="13578" max="13578" width="9" style="64"/>
    <col min="13579" max="13579" width="19" style="64" customWidth="1"/>
    <col min="13580" max="13580" width="5" style="64" customWidth="1"/>
    <col min="13581" max="13581" width="3.125" style="64" customWidth="1"/>
    <col min="13582" max="13582" width="12.5" style="64" customWidth="1"/>
    <col min="13583" max="13583" width="5" style="64" customWidth="1"/>
    <col min="13584" max="13584" width="3.125" style="64" customWidth="1"/>
    <col min="13585" max="13585" width="9.125" style="64" bestFit="1" customWidth="1"/>
    <col min="13586" max="13586" width="0" style="64" hidden="1" customWidth="1"/>
    <col min="13587" max="13587" width="9.125" style="64" bestFit="1" customWidth="1"/>
    <col min="13588" max="13826" width="9" style="64"/>
    <col min="13827" max="13827" width="3.25" style="64" customWidth="1"/>
    <col min="13828" max="13828" width="17.625" style="64" customWidth="1"/>
    <col min="13829" max="13830" width="16.25" style="64" customWidth="1"/>
    <col min="13831" max="13831" width="4.625" style="64" bestFit="1" customWidth="1"/>
    <col min="13832" max="13832" width="4.625" style="64" customWidth="1"/>
    <col min="13833" max="13833" width="11.375" style="64" customWidth="1"/>
    <col min="13834" max="13834" width="9" style="64"/>
    <col min="13835" max="13835" width="19" style="64" customWidth="1"/>
    <col min="13836" max="13836" width="5" style="64" customWidth="1"/>
    <col min="13837" max="13837" width="3.125" style="64" customWidth="1"/>
    <col min="13838" max="13838" width="12.5" style="64" customWidth="1"/>
    <col min="13839" max="13839" width="5" style="64" customWidth="1"/>
    <col min="13840" max="13840" width="3.125" style="64" customWidth="1"/>
    <col min="13841" max="13841" width="9.125" style="64" bestFit="1" customWidth="1"/>
    <col min="13842" max="13842" width="0" style="64" hidden="1" customWidth="1"/>
    <col min="13843" max="13843" width="9.125" style="64" bestFit="1" customWidth="1"/>
    <col min="13844" max="14082" width="9" style="64"/>
    <col min="14083" max="14083" width="3.25" style="64" customWidth="1"/>
    <col min="14084" max="14084" width="17.625" style="64" customWidth="1"/>
    <col min="14085" max="14086" width="16.25" style="64" customWidth="1"/>
    <col min="14087" max="14087" width="4.625" style="64" bestFit="1" customWidth="1"/>
    <col min="14088" max="14088" width="4.625" style="64" customWidth="1"/>
    <col min="14089" max="14089" width="11.375" style="64" customWidth="1"/>
    <col min="14090" max="14090" width="9" style="64"/>
    <col min="14091" max="14091" width="19" style="64" customWidth="1"/>
    <col min="14092" max="14092" width="5" style="64" customWidth="1"/>
    <col min="14093" max="14093" width="3.125" style="64" customWidth="1"/>
    <col min="14094" max="14094" width="12.5" style="64" customWidth="1"/>
    <col min="14095" max="14095" width="5" style="64" customWidth="1"/>
    <col min="14096" max="14096" width="3.125" style="64" customWidth="1"/>
    <col min="14097" max="14097" width="9.125" style="64" bestFit="1" customWidth="1"/>
    <col min="14098" max="14098" width="0" style="64" hidden="1" customWidth="1"/>
    <col min="14099" max="14099" width="9.125" style="64" bestFit="1" customWidth="1"/>
    <col min="14100" max="14338" width="9" style="64"/>
    <col min="14339" max="14339" width="3.25" style="64" customWidth="1"/>
    <col min="14340" max="14340" width="17.625" style="64" customWidth="1"/>
    <col min="14341" max="14342" width="16.25" style="64" customWidth="1"/>
    <col min="14343" max="14343" width="4.625" style="64" bestFit="1" customWidth="1"/>
    <col min="14344" max="14344" width="4.625" style="64" customWidth="1"/>
    <col min="14345" max="14345" width="11.375" style="64" customWidth="1"/>
    <col min="14346" max="14346" width="9" style="64"/>
    <col min="14347" max="14347" width="19" style="64" customWidth="1"/>
    <col min="14348" max="14348" width="5" style="64" customWidth="1"/>
    <col min="14349" max="14349" width="3.125" style="64" customWidth="1"/>
    <col min="14350" max="14350" width="12.5" style="64" customWidth="1"/>
    <col min="14351" max="14351" width="5" style="64" customWidth="1"/>
    <col min="14352" max="14352" width="3.125" style="64" customWidth="1"/>
    <col min="14353" max="14353" width="9.125" style="64" bestFit="1" customWidth="1"/>
    <col min="14354" max="14354" width="0" style="64" hidden="1" customWidth="1"/>
    <col min="14355" max="14355" width="9.125" style="64" bestFit="1" customWidth="1"/>
    <col min="14356" max="14594" width="9" style="64"/>
    <col min="14595" max="14595" width="3.25" style="64" customWidth="1"/>
    <col min="14596" max="14596" width="17.625" style="64" customWidth="1"/>
    <col min="14597" max="14598" width="16.25" style="64" customWidth="1"/>
    <col min="14599" max="14599" width="4.625" style="64" bestFit="1" customWidth="1"/>
    <col min="14600" max="14600" width="4.625" style="64" customWidth="1"/>
    <col min="14601" max="14601" width="11.375" style="64" customWidth="1"/>
    <col min="14602" max="14602" width="9" style="64"/>
    <col min="14603" max="14603" width="19" style="64" customWidth="1"/>
    <col min="14604" max="14604" width="5" style="64" customWidth="1"/>
    <col min="14605" max="14605" width="3.125" style="64" customWidth="1"/>
    <col min="14606" max="14606" width="12.5" style="64" customWidth="1"/>
    <col min="14607" max="14607" width="5" style="64" customWidth="1"/>
    <col min="14608" max="14608" width="3.125" style="64" customWidth="1"/>
    <col min="14609" max="14609" width="9.125" style="64" bestFit="1" customWidth="1"/>
    <col min="14610" max="14610" width="0" style="64" hidden="1" customWidth="1"/>
    <col min="14611" max="14611" width="9.125" style="64" bestFit="1" customWidth="1"/>
    <col min="14612" max="14850" width="9" style="64"/>
    <col min="14851" max="14851" width="3.25" style="64" customWidth="1"/>
    <col min="14852" max="14852" width="17.625" style="64" customWidth="1"/>
    <col min="14853" max="14854" width="16.25" style="64" customWidth="1"/>
    <col min="14855" max="14855" width="4.625" style="64" bestFit="1" customWidth="1"/>
    <col min="14856" max="14856" width="4.625" style="64" customWidth="1"/>
    <col min="14857" max="14857" width="11.375" style="64" customWidth="1"/>
    <col min="14858" max="14858" width="9" style="64"/>
    <col min="14859" max="14859" width="19" style="64" customWidth="1"/>
    <col min="14860" max="14860" width="5" style="64" customWidth="1"/>
    <col min="14861" max="14861" width="3.125" style="64" customWidth="1"/>
    <col min="14862" max="14862" width="12.5" style="64" customWidth="1"/>
    <col min="14863" max="14863" width="5" style="64" customWidth="1"/>
    <col min="14864" max="14864" width="3.125" style="64" customWidth="1"/>
    <col min="14865" max="14865" width="9.125" style="64" bestFit="1" customWidth="1"/>
    <col min="14866" max="14866" width="0" style="64" hidden="1" customWidth="1"/>
    <col min="14867" max="14867" width="9.125" style="64" bestFit="1" customWidth="1"/>
    <col min="14868" max="15106" width="9" style="64"/>
    <col min="15107" max="15107" width="3.25" style="64" customWidth="1"/>
    <col min="15108" max="15108" width="17.625" style="64" customWidth="1"/>
    <col min="15109" max="15110" width="16.25" style="64" customWidth="1"/>
    <col min="15111" max="15111" width="4.625" style="64" bestFit="1" customWidth="1"/>
    <col min="15112" max="15112" width="4.625" style="64" customWidth="1"/>
    <col min="15113" max="15113" width="11.375" style="64" customWidth="1"/>
    <col min="15114" max="15114" width="9" style="64"/>
    <col min="15115" max="15115" width="19" style="64" customWidth="1"/>
    <col min="15116" max="15116" width="5" style="64" customWidth="1"/>
    <col min="15117" max="15117" width="3.125" style="64" customWidth="1"/>
    <col min="15118" max="15118" width="12.5" style="64" customWidth="1"/>
    <col min="15119" max="15119" width="5" style="64" customWidth="1"/>
    <col min="15120" max="15120" width="3.125" style="64" customWidth="1"/>
    <col min="15121" max="15121" width="9.125" style="64" bestFit="1" customWidth="1"/>
    <col min="15122" max="15122" width="0" style="64" hidden="1" customWidth="1"/>
    <col min="15123" max="15123" width="9.125" style="64" bestFit="1" customWidth="1"/>
    <col min="15124" max="15362" width="9" style="64"/>
    <col min="15363" max="15363" width="3.25" style="64" customWidth="1"/>
    <col min="15364" max="15364" width="17.625" style="64" customWidth="1"/>
    <col min="15365" max="15366" width="16.25" style="64" customWidth="1"/>
    <col min="15367" max="15367" width="4.625" style="64" bestFit="1" customWidth="1"/>
    <col min="15368" max="15368" width="4.625" style="64" customWidth="1"/>
    <col min="15369" max="15369" width="11.375" style="64" customWidth="1"/>
    <col min="15370" max="15370" width="9" style="64"/>
    <col min="15371" max="15371" width="19" style="64" customWidth="1"/>
    <col min="15372" max="15372" width="5" style="64" customWidth="1"/>
    <col min="15373" max="15373" width="3.125" style="64" customWidth="1"/>
    <col min="15374" max="15374" width="12.5" style="64" customWidth="1"/>
    <col min="15375" max="15375" width="5" style="64" customWidth="1"/>
    <col min="15376" max="15376" width="3.125" style="64" customWidth="1"/>
    <col min="15377" max="15377" width="9.125" style="64" bestFit="1" customWidth="1"/>
    <col min="15378" max="15378" width="0" style="64" hidden="1" customWidth="1"/>
    <col min="15379" max="15379" width="9.125" style="64" bestFit="1" customWidth="1"/>
    <col min="15380" max="15618" width="9" style="64"/>
    <col min="15619" max="15619" width="3.25" style="64" customWidth="1"/>
    <col min="15620" max="15620" width="17.625" style="64" customWidth="1"/>
    <col min="15621" max="15622" width="16.25" style="64" customWidth="1"/>
    <col min="15623" max="15623" width="4.625" style="64" bestFit="1" customWidth="1"/>
    <col min="15624" max="15624" width="4.625" style="64" customWidth="1"/>
    <col min="15625" max="15625" width="11.375" style="64" customWidth="1"/>
    <col min="15626" max="15626" width="9" style="64"/>
    <col min="15627" max="15627" width="19" style="64" customWidth="1"/>
    <col min="15628" max="15628" width="5" style="64" customWidth="1"/>
    <col min="15629" max="15629" width="3.125" style="64" customWidth="1"/>
    <col min="15630" max="15630" width="12.5" style="64" customWidth="1"/>
    <col min="15631" max="15631" width="5" style="64" customWidth="1"/>
    <col min="15632" max="15632" width="3.125" style="64" customWidth="1"/>
    <col min="15633" max="15633" width="9.125" style="64" bestFit="1" customWidth="1"/>
    <col min="15634" max="15634" width="0" style="64" hidden="1" customWidth="1"/>
    <col min="15635" max="15635" width="9.125" style="64" bestFit="1" customWidth="1"/>
    <col min="15636" max="15874" width="9" style="64"/>
    <col min="15875" max="15875" width="3.25" style="64" customWidth="1"/>
    <col min="15876" max="15876" width="17.625" style="64" customWidth="1"/>
    <col min="15877" max="15878" width="16.25" style="64" customWidth="1"/>
    <col min="15879" max="15879" width="4.625" style="64" bestFit="1" customWidth="1"/>
    <col min="15880" max="15880" width="4.625" style="64" customWidth="1"/>
    <col min="15881" max="15881" width="11.375" style="64" customWidth="1"/>
    <col min="15882" max="15882" width="9" style="64"/>
    <col min="15883" max="15883" width="19" style="64" customWidth="1"/>
    <col min="15884" max="15884" width="5" style="64" customWidth="1"/>
    <col min="15885" max="15885" width="3.125" style="64" customWidth="1"/>
    <col min="15886" max="15886" width="12.5" style="64" customWidth="1"/>
    <col min="15887" max="15887" width="5" style="64" customWidth="1"/>
    <col min="15888" max="15888" width="3.125" style="64" customWidth="1"/>
    <col min="15889" max="15889" width="9.125" style="64" bestFit="1" customWidth="1"/>
    <col min="15890" max="15890" width="0" style="64" hidden="1" customWidth="1"/>
    <col min="15891" max="15891" width="9.125" style="64" bestFit="1" customWidth="1"/>
    <col min="15892" max="16130" width="9" style="64"/>
    <col min="16131" max="16131" width="3.25" style="64" customWidth="1"/>
    <col min="16132" max="16132" width="17.625" style="64" customWidth="1"/>
    <col min="16133" max="16134" width="16.25" style="64" customWidth="1"/>
    <col min="16135" max="16135" width="4.625" style="64" bestFit="1" customWidth="1"/>
    <col min="16136" max="16136" width="4.625" style="64" customWidth="1"/>
    <col min="16137" max="16137" width="11.375" style="64" customWidth="1"/>
    <col min="16138" max="16138" width="9" style="64"/>
    <col min="16139" max="16139" width="19" style="64" customWidth="1"/>
    <col min="16140" max="16140" width="5" style="64" customWidth="1"/>
    <col min="16141" max="16141" width="3.125" style="64" customWidth="1"/>
    <col min="16142" max="16142" width="12.5" style="64" customWidth="1"/>
    <col min="16143" max="16143" width="5" style="64" customWidth="1"/>
    <col min="16144" max="16144" width="3.125" style="64" customWidth="1"/>
    <col min="16145" max="16145" width="9.125" style="64" bestFit="1" customWidth="1"/>
    <col min="16146" max="16146" width="0" style="64" hidden="1" customWidth="1"/>
    <col min="16147" max="16147" width="9.125" style="64" bestFit="1" customWidth="1"/>
    <col min="16148" max="16384" width="9" style="64"/>
  </cols>
  <sheetData>
    <row r="1" spans="1:19" ht="14.25" customHeight="1">
      <c r="A1" s="489" t="s">
        <v>2</v>
      </c>
      <c r="B1" s="489"/>
      <c r="C1" s="485"/>
      <c r="D1" s="485"/>
      <c r="E1" s="485"/>
      <c r="F1" s="485"/>
      <c r="G1" s="485"/>
      <c r="H1" s="485"/>
      <c r="I1" s="187" t="s">
        <v>3</v>
      </c>
      <c r="J1" s="188"/>
      <c r="K1" s="490" t="s">
        <v>4</v>
      </c>
      <c r="L1" s="491"/>
      <c r="M1" s="492"/>
      <c r="N1" s="493"/>
      <c r="O1" s="494"/>
      <c r="P1" s="189" t="s">
        <v>104</v>
      </c>
      <c r="R1" s="495" t="s">
        <v>105</v>
      </c>
      <c r="S1" s="496"/>
    </row>
    <row r="2" spans="1:19" ht="14.25" customHeight="1">
      <c r="A2" s="489" t="s">
        <v>5</v>
      </c>
      <c r="B2" s="489"/>
      <c r="C2" s="485"/>
      <c r="D2" s="485"/>
      <c r="E2" s="485"/>
      <c r="F2" s="485"/>
      <c r="G2" s="485"/>
      <c r="H2" s="485"/>
      <c r="I2" s="187" t="s">
        <v>6</v>
      </c>
      <c r="J2" s="188"/>
      <c r="K2" s="490" t="s">
        <v>7</v>
      </c>
      <c r="L2" s="491"/>
      <c r="M2" s="492"/>
      <c r="N2" s="493"/>
      <c r="O2" s="494"/>
      <c r="P2" s="190" t="s">
        <v>106</v>
      </c>
      <c r="R2" s="497"/>
      <c r="S2" s="498"/>
    </row>
    <row r="3" spans="1:19" ht="5.25" customHeight="1">
      <c r="E3" s="64"/>
      <c r="F3" s="64"/>
      <c r="G3" s="64"/>
      <c r="J3" s="64" t="s">
        <v>29</v>
      </c>
      <c r="O3" s="64"/>
      <c r="R3" s="191"/>
      <c r="S3" s="192"/>
    </row>
    <row r="4" spans="1:19" ht="13.5" customHeight="1">
      <c r="A4" s="479" t="s">
        <v>8</v>
      </c>
      <c r="B4" s="479"/>
      <c r="C4" s="193"/>
      <c r="D4" s="193"/>
      <c r="E4" s="447" t="s">
        <v>9</v>
      </c>
      <c r="F4" s="449"/>
      <c r="G4" s="448"/>
      <c r="H4" s="194"/>
      <c r="I4" s="480" t="s">
        <v>10</v>
      </c>
      <c r="J4" s="195" t="s">
        <v>107</v>
      </c>
      <c r="K4" s="196">
        <f>COUNTIF(E29:E100,"1")</f>
        <v>0</v>
      </c>
      <c r="L4" s="67" t="s">
        <v>11</v>
      </c>
      <c r="M4" s="483" t="s">
        <v>108</v>
      </c>
      <c r="N4" s="484"/>
      <c r="O4" s="484"/>
      <c r="P4" s="484"/>
      <c r="Q4" s="191"/>
      <c r="R4" s="66">
        <f>COUNTIF(F29:F100,"1")</f>
        <v>0</v>
      </c>
      <c r="S4" s="158" t="s">
        <v>11</v>
      </c>
    </row>
    <row r="5" spans="1:19" ht="13.5" customHeight="1">
      <c r="A5" s="479" t="s">
        <v>12</v>
      </c>
      <c r="B5" s="479"/>
      <c r="C5" s="475"/>
      <c r="D5" s="476"/>
      <c r="E5" s="447" t="s">
        <v>109</v>
      </c>
      <c r="F5" s="449"/>
      <c r="G5" s="448"/>
      <c r="H5" s="188"/>
      <c r="I5" s="481"/>
      <c r="J5" s="69" t="s">
        <v>110</v>
      </c>
      <c r="K5" s="68">
        <f>COUNTIF(E29:E100,"2")</f>
        <v>0</v>
      </c>
      <c r="L5" s="156" t="s">
        <v>11</v>
      </c>
      <c r="M5" s="471" t="s">
        <v>111</v>
      </c>
      <c r="N5" s="472"/>
      <c r="O5" s="472"/>
      <c r="P5" s="472"/>
      <c r="Q5" s="191"/>
      <c r="R5" s="68">
        <f>COUNTIF(F29:F100,"2")</f>
        <v>0</v>
      </c>
      <c r="S5" s="157" t="s">
        <v>11</v>
      </c>
    </row>
    <row r="6" spans="1:19" ht="13.5" customHeight="1">
      <c r="A6" s="479" t="s">
        <v>13</v>
      </c>
      <c r="B6" s="479"/>
      <c r="C6" s="485"/>
      <c r="D6" s="485"/>
      <c r="E6" s="485"/>
      <c r="F6" s="485"/>
      <c r="G6" s="485"/>
      <c r="H6" s="485"/>
      <c r="I6" s="481"/>
      <c r="J6" s="69" t="s">
        <v>112</v>
      </c>
      <c r="K6" s="68">
        <f>COUNTIF(E29:E100,"3")</f>
        <v>0</v>
      </c>
      <c r="L6" s="155" t="s">
        <v>11</v>
      </c>
      <c r="M6" s="471" t="s">
        <v>113</v>
      </c>
      <c r="N6" s="472"/>
      <c r="O6" s="472"/>
      <c r="P6" s="472"/>
      <c r="Q6" s="191"/>
      <c r="R6" s="68">
        <f>COUNTIF(F29:F100,"3")</f>
        <v>0</v>
      </c>
      <c r="S6" s="154" t="s">
        <v>11</v>
      </c>
    </row>
    <row r="7" spans="1:19" ht="13.5" customHeight="1">
      <c r="A7" s="486" t="s">
        <v>114</v>
      </c>
      <c r="B7" s="487"/>
      <c r="C7" s="475"/>
      <c r="D7" s="476"/>
      <c r="E7" s="475"/>
      <c r="F7" s="488"/>
      <c r="G7" s="488"/>
      <c r="H7" s="476"/>
      <c r="I7" s="481"/>
      <c r="J7" s="69" t="s">
        <v>115</v>
      </c>
      <c r="K7" s="68">
        <f>COUNTIF(E29:E100,"4")</f>
        <v>0</v>
      </c>
      <c r="L7" s="155" t="s">
        <v>11</v>
      </c>
      <c r="M7" s="471" t="s">
        <v>116</v>
      </c>
      <c r="N7" s="472"/>
      <c r="O7" s="472"/>
      <c r="P7" s="472"/>
      <c r="Q7" s="191"/>
      <c r="R7" s="68">
        <f>COUNTIF(F29:F100,"4")</f>
        <v>0</v>
      </c>
      <c r="S7" s="154" t="s">
        <v>11</v>
      </c>
    </row>
    <row r="8" spans="1:19" ht="13.5" customHeight="1">
      <c r="A8" s="477" t="s">
        <v>117</v>
      </c>
      <c r="B8" s="478"/>
      <c r="C8" s="475"/>
      <c r="D8" s="476"/>
      <c r="E8" s="188"/>
      <c r="F8" s="447" t="s">
        <v>118</v>
      </c>
      <c r="G8" s="449"/>
      <c r="H8" s="188"/>
      <c r="I8" s="481"/>
      <c r="J8" s="69" t="s">
        <v>119</v>
      </c>
      <c r="K8" s="68">
        <f>COUNTIF(E29:E100,"5")</f>
        <v>0</v>
      </c>
      <c r="L8" s="155" t="s">
        <v>11</v>
      </c>
      <c r="M8" s="471" t="s">
        <v>120</v>
      </c>
      <c r="N8" s="472"/>
      <c r="O8" s="472"/>
      <c r="P8" s="472"/>
      <c r="Q8" s="191"/>
      <c r="R8" s="68">
        <f>COUNTIF(F29:F100,"5")</f>
        <v>0</v>
      </c>
      <c r="S8" s="154" t="s">
        <v>11</v>
      </c>
    </row>
    <row r="9" spans="1:19" ht="12" customHeight="1">
      <c r="A9" s="477" t="s">
        <v>15</v>
      </c>
      <c r="B9" s="478"/>
      <c r="C9" s="475"/>
      <c r="D9" s="476"/>
      <c r="E9" s="447" t="s">
        <v>121</v>
      </c>
      <c r="F9" s="449"/>
      <c r="G9" s="448"/>
      <c r="H9" s="197" t="s">
        <v>122</v>
      </c>
      <c r="I9" s="481"/>
      <c r="J9" s="69" t="s">
        <v>123</v>
      </c>
      <c r="K9" s="68">
        <f>COUNTIF(E29:E100,"6")</f>
        <v>0</v>
      </c>
      <c r="L9" s="155" t="s">
        <v>11</v>
      </c>
      <c r="M9" s="471" t="s">
        <v>124</v>
      </c>
      <c r="N9" s="472"/>
      <c r="O9" s="472"/>
      <c r="P9" s="472"/>
      <c r="Q9" s="191">
        <f>HOUR(H4)</f>
        <v>0</v>
      </c>
      <c r="R9" s="68">
        <f>COUNTIF(F29:F100,"6")</f>
        <v>0</v>
      </c>
      <c r="S9" s="154" t="s">
        <v>11</v>
      </c>
    </row>
    <row r="10" spans="1:19" ht="12" customHeight="1">
      <c r="A10" s="456" t="s">
        <v>16</v>
      </c>
      <c r="B10" s="457"/>
      <c r="C10" s="462" t="s">
        <v>125</v>
      </c>
      <c r="D10" s="463"/>
      <c r="E10" s="463"/>
      <c r="F10" s="463"/>
      <c r="G10" s="463"/>
      <c r="H10" s="464"/>
      <c r="I10" s="481"/>
      <c r="J10" s="69" t="s">
        <v>126</v>
      </c>
      <c r="K10" s="68">
        <f>COUNTIF(E29:E100,"7")</f>
        <v>0</v>
      </c>
      <c r="L10" s="155" t="s">
        <v>11</v>
      </c>
      <c r="M10" s="471" t="s">
        <v>127</v>
      </c>
      <c r="N10" s="472"/>
      <c r="O10" s="472"/>
      <c r="P10" s="472"/>
      <c r="Q10" s="191">
        <f>MINUTE(H4)</f>
        <v>0</v>
      </c>
      <c r="R10" s="68">
        <f>COUNTIF(F29:F100,"7")</f>
        <v>0</v>
      </c>
      <c r="S10" s="154" t="s">
        <v>11</v>
      </c>
    </row>
    <row r="11" spans="1:19" ht="12" customHeight="1">
      <c r="A11" s="458"/>
      <c r="B11" s="459"/>
      <c r="C11" s="465"/>
      <c r="D11" s="466"/>
      <c r="E11" s="466"/>
      <c r="F11" s="466"/>
      <c r="G11" s="466"/>
      <c r="H11" s="467"/>
      <c r="I11" s="481"/>
      <c r="J11" s="69" t="s">
        <v>128</v>
      </c>
      <c r="K11" s="68">
        <f>COUNTIF(E29:E100,"8")</f>
        <v>0</v>
      </c>
      <c r="L11" s="155" t="s">
        <v>11</v>
      </c>
      <c r="M11" s="471" t="s">
        <v>129</v>
      </c>
      <c r="N11" s="472"/>
      <c r="O11" s="472"/>
      <c r="P11" s="472"/>
      <c r="Q11" s="191">
        <f>Q9*60+Q10</f>
        <v>0</v>
      </c>
      <c r="R11" s="68">
        <f>COUNTIF(F29:F100,"8")</f>
        <v>0</v>
      </c>
      <c r="S11" s="154" t="s">
        <v>11</v>
      </c>
    </row>
    <row r="12" spans="1:19" ht="12" customHeight="1">
      <c r="A12" s="458"/>
      <c r="B12" s="459"/>
      <c r="C12" s="465"/>
      <c r="D12" s="466"/>
      <c r="E12" s="466"/>
      <c r="F12" s="466"/>
      <c r="G12" s="466"/>
      <c r="H12" s="467"/>
      <c r="I12" s="481"/>
      <c r="J12" s="69" t="s">
        <v>130</v>
      </c>
      <c r="K12" s="68">
        <f>COUNTIF(E29:E100,"9")</f>
        <v>0</v>
      </c>
      <c r="L12" s="155" t="s">
        <v>11</v>
      </c>
      <c r="M12" s="471" t="s">
        <v>131</v>
      </c>
      <c r="N12" s="472"/>
      <c r="O12" s="472"/>
      <c r="P12" s="472"/>
      <c r="Q12" s="191"/>
      <c r="R12" s="68">
        <f>COUNTIF(F29:F100,"9")</f>
        <v>0</v>
      </c>
      <c r="S12" s="154" t="s">
        <v>11</v>
      </c>
    </row>
    <row r="13" spans="1:19" ht="12" customHeight="1">
      <c r="A13" s="458"/>
      <c r="B13" s="459"/>
      <c r="C13" s="465"/>
      <c r="D13" s="466"/>
      <c r="E13" s="466"/>
      <c r="F13" s="466"/>
      <c r="G13" s="466"/>
      <c r="H13" s="467"/>
      <c r="I13" s="481"/>
      <c r="J13" s="69" t="s">
        <v>132</v>
      </c>
      <c r="K13" s="68">
        <f>COUNTIF(E29:E100,"10")</f>
        <v>0</v>
      </c>
      <c r="L13" s="155" t="s">
        <v>11</v>
      </c>
      <c r="M13" s="471" t="s">
        <v>133</v>
      </c>
      <c r="N13" s="472"/>
      <c r="O13" s="472"/>
      <c r="P13" s="472"/>
      <c r="Q13" s="191"/>
      <c r="R13" s="68">
        <f>COUNTIF(F29:F100,"10")</f>
        <v>0</v>
      </c>
      <c r="S13" s="154" t="s">
        <v>11</v>
      </c>
    </row>
    <row r="14" spans="1:19" ht="12" customHeight="1">
      <c r="A14" s="458"/>
      <c r="B14" s="459"/>
      <c r="C14" s="465"/>
      <c r="D14" s="466"/>
      <c r="E14" s="466"/>
      <c r="F14" s="466"/>
      <c r="G14" s="466"/>
      <c r="H14" s="467"/>
      <c r="I14" s="481"/>
      <c r="J14" s="69" t="s">
        <v>134</v>
      </c>
      <c r="K14" s="68">
        <f>COUNTIF(E29:E100,"11")</f>
        <v>0</v>
      </c>
      <c r="L14" s="155" t="s">
        <v>11</v>
      </c>
      <c r="M14" s="471" t="s">
        <v>135</v>
      </c>
      <c r="N14" s="472"/>
      <c r="O14" s="472"/>
      <c r="P14" s="472"/>
      <c r="Q14" s="191"/>
      <c r="R14" s="68">
        <f>COUNTIF(F29:F100,"11")</f>
        <v>0</v>
      </c>
      <c r="S14" s="154" t="s">
        <v>11</v>
      </c>
    </row>
    <row r="15" spans="1:19" ht="12" customHeight="1">
      <c r="A15" s="458"/>
      <c r="B15" s="459"/>
      <c r="C15" s="465"/>
      <c r="D15" s="466"/>
      <c r="E15" s="466"/>
      <c r="F15" s="466"/>
      <c r="G15" s="466"/>
      <c r="H15" s="467"/>
      <c r="I15" s="481"/>
      <c r="J15" s="69" t="s">
        <v>136</v>
      </c>
      <c r="K15" s="68">
        <f>COUNTIF(E29:E100,"12")</f>
        <v>0</v>
      </c>
      <c r="L15" s="155" t="s">
        <v>11</v>
      </c>
      <c r="M15" s="471" t="s">
        <v>137</v>
      </c>
      <c r="N15" s="472"/>
      <c r="O15" s="472"/>
      <c r="P15" s="472"/>
      <c r="Q15" s="191"/>
      <c r="R15" s="68">
        <f>COUNTIF(F29:F100,"12")</f>
        <v>0</v>
      </c>
      <c r="S15" s="154" t="s">
        <v>11</v>
      </c>
    </row>
    <row r="16" spans="1:19" ht="12" customHeight="1">
      <c r="A16" s="460"/>
      <c r="B16" s="461"/>
      <c r="C16" s="468"/>
      <c r="D16" s="469"/>
      <c r="E16" s="469"/>
      <c r="F16" s="469"/>
      <c r="G16" s="469"/>
      <c r="H16" s="470"/>
      <c r="I16" s="481"/>
      <c r="J16" s="69" t="s">
        <v>138</v>
      </c>
      <c r="K16" s="68">
        <f>COUNTIF(E29:E100,"13")</f>
        <v>0</v>
      </c>
      <c r="L16" s="155" t="s">
        <v>11</v>
      </c>
      <c r="M16" s="471" t="s">
        <v>139</v>
      </c>
      <c r="N16" s="472"/>
      <c r="O16" s="472"/>
      <c r="P16" s="472"/>
      <c r="Q16" s="191"/>
      <c r="R16" s="68">
        <f>COUNTIF(F29:F100,"13")</f>
        <v>0</v>
      </c>
      <c r="S16" s="154" t="s">
        <v>11</v>
      </c>
    </row>
    <row r="17" spans="1:19" ht="12" customHeight="1">
      <c r="A17" s="456" t="s">
        <v>140</v>
      </c>
      <c r="B17" s="457"/>
      <c r="C17" s="462" t="s">
        <v>141</v>
      </c>
      <c r="D17" s="463"/>
      <c r="E17" s="463"/>
      <c r="F17" s="463"/>
      <c r="G17" s="463"/>
      <c r="H17" s="464"/>
      <c r="I17" s="481"/>
      <c r="J17" s="69" t="s">
        <v>142</v>
      </c>
      <c r="K17" s="68">
        <f>COUNTIF(E29:E100,"14")</f>
        <v>0</v>
      </c>
      <c r="L17" s="155" t="s">
        <v>11</v>
      </c>
      <c r="M17" s="471" t="s">
        <v>143</v>
      </c>
      <c r="N17" s="472"/>
      <c r="O17" s="472"/>
      <c r="P17" s="472"/>
      <c r="Q17" s="191"/>
      <c r="R17" s="68">
        <f>COUNTIF(F29:F100,"21")</f>
        <v>0</v>
      </c>
      <c r="S17" s="154" t="s">
        <v>11</v>
      </c>
    </row>
    <row r="18" spans="1:19" ht="12" customHeight="1">
      <c r="A18" s="458"/>
      <c r="B18" s="459"/>
      <c r="C18" s="465"/>
      <c r="D18" s="466"/>
      <c r="E18" s="466"/>
      <c r="F18" s="466"/>
      <c r="G18" s="466"/>
      <c r="H18" s="467"/>
      <c r="I18" s="481"/>
      <c r="J18" s="69" t="s">
        <v>144</v>
      </c>
      <c r="K18" s="68">
        <f>COUNTIF(E29:E100,"15")</f>
        <v>0</v>
      </c>
      <c r="L18" s="155" t="s">
        <v>11</v>
      </c>
      <c r="M18" s="471" t="s">
        <v>145</v>
      </c>
      <c r="N18" s="472"/>
      <c r="O18" s="472"/>
      <c r="P18" s="472"/>
      <c r="Q18" s="191"/>
      <c r="R18" s="68">
        <f>COUNTIF(F29:F100,"22")</f>
        <v>0</v>
      </c>
      <c r="S18" s="154" t="s">
        <v>11</v>
      </c>
    </row>
    <row r="19" spans="1:19" ht="12" customHeight="1">
      <c r="A19" s="458"/>
      <c r="B19" s="459"/>
      <c r="C19" s="465"/>
      <c r="D19" s="466"/>
      <c r="E19" s="466"/>
      <c r="F19" s="466"/>
      <c r="G19" s="466"/>
      <c r="H19" s="467"/>
      <c r="I19" s="481"/>
      <c r="J19" s="69" t="s">
        <v>146</v>
      </c>
      <c r="K19" s="68">
        <f>COUNTIF(E29:E100,"16")</f>
        <v>0</v>
      </c>
      <c r="L19" s="155" t="s">
        <v>11</v>
      </c>
      <c r="M19" s="471" t="s">
        <v>147</v>
      </c>
      <c r="N19" s="472"/>
      <c r="O19" s="472"/>
      <c r="P19" s="472"/>
      <c r="Q19" s="191"/>
      <c r="R19" s="68">
        <f>COUNTIF(F29:F100,"23")</f>
        <v>0</v>
      </c>
      <c r="S19" s="154" t="s">
        <v>11</v>
      </c>
    </row>
    <row r="20" spans="1:19" ht="12" customHeight="1">
      <c r="A20" s="458"/>
      <c r="B20" s="459"/>
      <c r="C20" s="465"/>
      <c r="D20" s="466"/>
      <c r="E20" s="466"/>
      <c r="F20" s="466"/>
      <c r="G20" s="466"/>
      <c r="H20" s="467"/>
      <c r="I20" s="481"/>
      <c r="J20" s="198"/>
      <c r="K20" s="199"/>
      <c r="L20" s="200"/>
      <c r="M20" s="471" t="s">
        <v>148</v>
      </c>
      <c r="N20" s="472"/>
      <c r="O20" s="472"/>
      <c r="P20" s="472"/>
      <c r="Q20" s="191"/>
      <c r="R20" s="68">
        <f>COUNTIF(F29:F100,"24")</f>
        <v>0</v>
      </c>
      <c r="S20" s="154" t="s">
        <v>11</v>
      </c>
    </row>
    <row r="21" spans="1:19" ht="12" customHeight="1">
      <c r="A21" s="458"/>
      <c r="B21" s="459"/>
      <c r="C21" s="465"/>
      <c r="D21" s="466"/>
      <c r="E21" s="466"/>
      <c r="F21" s="466"/>
      <c r="G21" s="466"/>
      <c r="H21" s="467"/>
      <c r="I21" s="481"/>
      <c r="J21" s="198"/>
      <c r="K21" s="199"/>
      <c r="L21" s="200"/>
      <c r="M21" s="471" t="s">
        <v>149</v>
      </c>
      <c r="N21" s="472"/>
      <c r="O21" s="472"/>
      <c r="P21" s="472"/>
      <c r="Q21" s="191"/>
      <c r="R21" s="68">
        <f>COUNTIF(F29:F100,"31")</f>
        <v>0</v>
      </c>
      <c r="S21" s="154" t="s">
        <v>11</v>
      </c>
    </row>
    <row r="22" spans="1:19" ht="12" customHeight="1">
      <c r="A22" s="458"/>
      <c r="B22" s="459"/>
      <c r="C22" s="465"/>
      <c r="D22" s="466"/>
      <c r="E22" s="466"/>
      <c r="F22" s="466"/>
      <c r="G22" s="466"/>
      <c r="H22" s="467"/>
      <c r="I22" s="481"/>
      <c r="J22" s="198"/>
      <c r="K22" s="199"/>
      <c r="L22" s="200"/>
      <c r="M22" s="471" t="s">
        <v>150</v>
      </c>
      <c r="N22" s="472"/>
      <c r="O22" s="472"/>
      <c r="P22" s="472"/>
      <c r="Q22" s="191"/>
      <c r="R22" s="68">
        <f>COUNTIF(F29:F100,"41")</f>
        <v>0</v>
      </c>
      <c r="S22" s="154" t="s">
        <v>11</v>
      </c>
    </row>
    <row r="23" spans="1:19" ht="12" customHeight="1">
      <c r="A23" s="458"/>
      <c r="B23" s="459"/>
      <c r="C23" s="465"/>
      <c r="D23" s="466"/>
      <c r="E23" s="466"/>
      <c r="F23" s="466"/>
      <c r="G23" s="466"/>
      <c r="H23" s="467"/>
      <c r="I23" s="481"/>
      <c r="J23" s="198"/>
      <c r="K23" s="199"/>
      <c r="L23" s="200"/>
      <c r="M23" s="471" t="s">
        <v>151</v>
      </c>
      <c r="N23" s="472"/>
      <c r="O23" s="472"/>
      <c r="P23" s="472"/>
      <c r="Q23" s="191"/>
      <c r="R23" s="68">
        <f>COUNTIF(F29:F100,"42")</f>
        <v>0</v>
      </c>
      <c r="S23" s="154" t="s">
        <v>11</v>
      </c>
    </row>
    <row r="24" spans="1:19" ht="12" customHeight="1">
      <c r="A24" s="458"/>
      <c r="B24" s="459"/>
      <c r="C24" s="465"/>
      <c r="D24" s="466"/>
      <c r="E24" s="466"/>
      <c r="F24" s="466"/>
      <c r="G24" s="466"/>
      <c r="H24" s="467"/>
      <c r="I24" s="481"/>
      <c r="J24" s="198"/>
      <c r="K24" s="199"/>
      <c r="L24" s="200"/>
      <c r="M24" s="471" t="s">
        <v>152</v>
      </c>
      <c r="N24" s="472"/>
      <c r="O24" s="472"/>
      <c r="P24" s="472"/>
      <c r="Q24" s="191"/>
      <c r="R24" s="68">
        <f>COUNTIF(F29:F100,"43")</f>
        <v>0</v>
      </c>
      <c r="S24" s="154" t="s">
        <v>11</v>
      </c>
    </row>
    <row r="25" spans="1:19" ht="12" customHeight="1">
      <c r="A25" s="458"/>
      <c r="B25" s="459"/>
      <c r="C25" s="465"/>
      <c r="D25" s="466"/>
      <c r="E25" s="466"/>
      <c r="F25" s="466"/>
      <c r="G25" s="466"/>
      <c r="H25" s="467"/>
      <c r="I25" s="481"/>
      <c r="J25" s="198"/>
      <c r="K25" s="199"/>
      <c r="L25" s="200"/>
      <c r="M25" s="471" t="s">
        <v>153</v>
      </c>
      <c r="N25" s="472"/>
      <c r="O25" s="472"/>
      <c r="P25" s="472"/>
      <c r="Q25" s="191"/>
      <c r="R25" s="68">
        <f>COUNTIF(F29:F100,"44")</f>
        <v>0</v>
      </c>
      <c r="S25" s="154" t="s">
        <v>11</v>
      </c>
    </row>
    <row r="26" spans="1:19" ht="12" customHeight="1">
      <c r="A26" s="460"/>
      <c r="B26" s="461"/>
      <c r="C26" s="468"/>
      <c r="D26" s="469"/>
      <c r="E26" s="469"/>
      <c r="F26" s="469"/>
      <c r="G26" s="469"/>
      <c r="H26" s="470"/>
      <c r="I26" s="482"/>
      <c r="J26" s="70" t="s">
        <v>17</v>
      </c>
      <c r="K26" s="71">
        <f>SUM(K4:K25)</f>
        <v>0</v>
      </c>
      <c r="L26" s="72" t="s">
        <v>11</v>
      </c>
      <c r="M26" s="473" t="s">
        <v>17</v>
      </c>
      <c r="N26" s="474"/>
      <c r="O26" s="474"/>
      <c r="P26" s="474"/>
      <c r="Q26" s="191"/>
      <c r="R26" s="71">
        <f>SUM(R4:R25)</f>
        <v>0</v>
      </c>
      <c r="S26" s="201" t="s">
        <v>11</v>
      </c>
    </row>
    <row r="27" spans="1:19" ht="4.5" customHeight="1">
      <c r="E27" s="64"/>
      <c r="F27" s="64"/>
      <c r="G27" s="64"/>
      <c r="O27" s="64"/>
    </row>
    <row r="28" spans="1:19" ht="15" customHeight="1">
      <c r="A28" s="202" t="s">
        <v>18</v>
      </c>
      <c r="B28" s="202" t="s">
        <v>19</v>
      </c>
      <c r="C28" s="447" t="s">
        <v>20</v>
      </c>
      <c r="D28" s="448"/>
      <c r="E28" s="202" t="s">
        <v>21</v>
      </c>
      <c r="F28" s="203" t="s">
        <v>154</v>
      </c>
      <c r="G28" s="203" t="s">
        <v>155</v>
      </c>
      <c r="H28" s="203" t="s">
        <v>22</v>
      </c>
      <c r="I28" s="202" t="s">
        <v>23</v>
      </c>
      <c r="J28" s="447" t="s">
        <v>24</v>
      </c>
      <c r="K28" s="449"/>
      <c r="L28" s="448"/>
      <c r="M28" s="204" t="s">
        <v>25</v>
      </c>
      <c r="N28" s="447" t="s">
        <v>26</v>
      </c>
      <c r="O28" s="449"/>
      <c r="P28" s="73" t="s">
        <v>27</v>
      </c>
      <c r="Q28" s="74"/>
      <c r="R28" s="450" t="s">
        <v>28</v>
      </c>
      <c r="S28" s="451"/>
    </row>
    <row r="29" spans="1:19" ht="32.25" customHeight="1">
      <c r="A29" s="75">
        <v>1</v>
      </c>
      <c r="B29" s="76"/>
      <c r="C29" s="452"/>
      <c r="D29" s="453"/>
      <c r="E29" s="77"/>
      <c r="F29" s="78"/>
      <c r="G29" s="78"/>
      <c r="H29" s="153"/>
      <c r="I29" s="77"/>
      <c r="J29" s="440"/>
      <c r="K29" s="441"/>
      <c r="L29" s="442"/>
      <c r="M29" s="76"/>
      <c r="N29" s="443"/>
      <c r="O29" s="444"/>
      <c r="P29" s="79"/>
      <c r="R29" s="454"/>
      <c r="S29" s="455"/>
    </row>
    <row r="30" spans="1:19" ht="32.25" customHeight="1">
      <c r="A30" s="76">
        <v>2</v>
      </c>
      <c r="B30" s="76"/>
      <c r="C30" s="438"/>
      <c r="D30" s="439"/>
      <c r="E30" s="77"/>
      <c r="F30" s="78"/>
      <c r="G30" s="78"/>
      <c r="H30" s="153"/>
      <c r="I30" s="77"/>
      <c r="J30" s="440"/>
      <c r="K30" s="441"/>
      <c r="L30" s="442"/>
      <c r="M30" s="76"/>
      <c r="N30" s="443"/>
      <c r="O30" s="444"/>
      <c r="P30" s="79"/>
      <c r="R30" s="445"/>
      <c r="S30" s="446"/>
    </row>
    <row r="31" spans="1:19" ht="32.25" customHeight="1">
      <c r="A31" s="76">
        <v>3</v>
      </c>
      <c r="B31" s="76"/>
      <c r="C31" s="438"/>
      <c r="D31" s="439"/>
      <c r="E31" s="77"/>
      <c r="F31" s="78"/>
      <c r="G31" s="78"/>
      <c r="H31" s="153"/>
      <c r="I31" s="77"/>
      <c r="J31" s="440"/>
      <c r="K31" s="441"/>
      <c r="L31" s="442"/>
      <c r="M31" s="76"/>
      <c r="N31" s="443"/>
      <c r="O31" s="444"/>
      <c r="P31" s="79"/>
      <c r="R31" s="445"/>
      <c r="S31" s="446"/>
    </row>
    <row r="32" spans="1:19" ht="27.75" customHeight="1">
      <c r="A32" s="76">
        <v>4</v>
      </c>
      <c r="B32" s="76"/>
      <c r="C32" s="438"/>
      <c r="D32" s="439"/>
      <c r="E32" s="77"/>
      <c r="F32" s="78"/>
      <c r="G32" s="78"/>
      <c r="H32" s="153"/>
      <c r="I32" s="77"/>
      <c r="J32" s="440"/>
      <c r="K32" s="441"/>
      <c r="L32" s="442"/>
      <c r="M32" s="76"/>
      <c r="N32" s="443"/>
      <c r="O32" s="444"/>
      <c r="P32" s="79"/>
      <c r="R32" s="445"/>
      <c r="S32" s="446"/>
    </row>
    <row r="33" spans="1:19" ht="30.75" customHeight="1">
      <c r="A33" s="76">
        <v>5</v>
      </c>
      <c r="B33" s="76"/>
      <c r="C33" s="438"/>
      <c r="D33" s="439"/>
      <c r="E33" s="77"/>
      <c r="F33" s="78"/>
      <c r="G33" s="78"/>
      <c r="H33" s="153"/>
      <c r="I33" s="77"/>
      <c r="J33" s="440"/>
      <c r="K33" s="441"/>
      <c r="L33" s="442"/>
      <c r="M33" s="76"/>
      <c r="N33" s="443"/>
      <c r="O33" s="444"/>
      <c r="P33" s="79"/>
      <c r="R33" s="445"/>
      <c r="S33" s="446"/>
    </row>
    <row r="34" spans="1:19" ht="31.5" customHeight="1">
      <c r="A34" s="76">
        <v>6</v>
      </c>
      <c r="B34" s="76"/>
      <c r="C34" s="438"/>
      <c r="D34" s="439"/>
      <c r="E34" s="77"/>
      <c r="F34" s="78"/>
      <c r="G34" s="78"/>
      <c r="H34" s="153"/>
      <c r="I34" s="77"/>
      <c r="J34" s="440"/>
      <c r="K34" s="441"/>
      <c r="L34" s="442"/>
      <c r="M34" s="76"/>
      <c r="N34" s="443"/>
      <c r="O34" s="444"/>
      <c r="P34" s="79"/>
      <c r="R34" s="445"/>
      <c r="S34" s="446"/>
    </row>
    <row r="35" spans="1:19" ht="27" customHeight="1">
      <c r="A35" s="76">
        <v>7</v>
      </c>
      <c r="B35" s="76"/>
      <c r="C35" s="153"/>
      <c r="D35" s="154"/>
      <c r="E35" s="77"/>
      <c r="F35" s="78"/>
      <c r="G35" s="78"/>
      <c r="H35" s="153"/>
      <c r="I35" s="77"/>
      <c r="J35" s="440"/>
      <c r="K35" s="441"/>
      <c r="L35" s="442"/>
      <c r="M35" s="76"/>
      <c r="N35" s="443"/>
      <c r="O35" s="444"/>
      <c r="P35" s="79"/>
      <c r="R35" s="445"/>
      <c r="S35" s="446"/>
    </row>
    <row r="36" spans="1:19" ht="31.5" customHeight="1">
      <c r="A36" s="76">
        <v>8</v>
      </c>
      <c r="B36" s="76"/>
      <c r="C36" s="438"/>
      <c r="D36" s="439"/>
      <c r="E36" s="77"/>
      <c r="F36" s="78"/>
      <c r="G36" s="78"/>
      <c r="H36" s="153"/>
      <c r="I36" s="77"/>
      <c r="J36" s="440"/>
      <c r="K36" s="441"/>
      <c r="L36" s="442"/>
      <c r="M36" s="76"/>
      <c r="N36" s="443"/>
      <c r="O36" s="444"/>
      <c r="P36" s="79"/>
      <c r="R36" s="445"/>
      <c r="S36" s="446"/>
    </row>
    <row r="37" spans="1:19" ht="19.5" customHeight="1">
      <c r="A37" s="76"/>
      <c r="B37" s="76"/>
      <c r="C37" s="438"/>
      <c r="D37" s="439"/>
      <c r="E37" s="77"/>
      <c r="F37" s="78"/>
      <c r="G37" s="78"/>
      <c r="H37" s="153"/>
      <c r="I37" s="77"/>
      <c r="J37" s="440"/>
      <c r="K37" s="441"/>
      <c r="L37" s="442"/>
      <c r="M37" s="76"/>
      <c r="N37" s="443"/>
      <c r="O37" s="444"/>
      <c r="P37" s="79"/>
      <c r="R37" s="445"/>
      <c r="S37" s="446"/>
    </row>
    <row r="38" spans="1:19" ht="20.100000000000001" customHeight="1">
      <c r="A38" s="81"/>
      <c r="B38" s="81"/>
      <c r="C38" s="431"/>
      <c r="D38" s="432"/>
      <c r="E38" s="77"/>
      <c r="F38" s="78"/>
      <c r="G38" s="78"/>
      <c r="H38" s="70"/>
      <c r="I38" s="82"/>
      <c r="J38" s="431"/>
      <c r="K38" s="433"/>
      <c r="L38" s="432"/>
      <c r="M38" s="81"/>
      <c r="N38" s="434"/>
      <c r="O38" s="435"/>
      <c r="P38" s="83"/>
      <c r="R38" s="436"/>
      <c r="S38" s="437"/>
    </row>
    <row r="39" spans="1:19">
      <c r="E39" s="205"/>
      <c r="F39" s="205"/>
      <c r="G39" s="205"/>
    </row>
  </sheetData>
  <mergeCells count="96">
    <mergeCell ref="A1:B1"/>
    <mergeCell ref="C1:H1"/>
    <mergeCell ref="K1:L1"/>
    <mergeCell ref="M1:O1"/>
    <mergeCell ref="R1:S2"/>
    <mergeCell ref="A2:B2"/>
    <mergeCell ref="C2:H2"/>
    <mergeCell ref="K2:L2"/>
    <mergeCell ref="M2:O2"/>
    <mergeCell ref="A4:B4"/>
    <mergeCell ref="E4:G4"/>
    <mergeCell ref="I4:I26"/>
    <mergeCell ref="M4:P4"/>
    <mergeCell ref="A5:B5"/>
    <mergeCell ref="C5:D5"/>
    <mergeCell ref="E5:G5"/>
    <mergeCell ref="M5:P5"/>
    <mergeCell ref="A6:B6"/>
    <mergeCell ref="C6:H6"/>
    <mergeCell ref="M6:P6"/>
    <mergeCell ref="A7:B7"/>
    <mergeCell ref="C7:D7"/>
    <mergeCell ref="E7:H7"/>
    <mergeCell ref="M7:P7"/>
    <mergeCell ref="A9:B9"/>
    <mergeCell ref="C9:D9"/>
    <mergeCell ref="E9:G9"/>
    <mergeCell ref="M9:P9"/>
    <mergeCell ref="A8:B8"/>
    <mergeCell ref="C8:D8"/>
    <mergeCell ref="F8:G8"/>
    <mergeCell ref="M8:P8"/>
    <mergeCell ref="A10:B16"/>
    <mergeCell ref="C10:H16"/>
    <mergeCell ref="M10:P10"/>
    <mergeCell ref="M11:P11"/>
    <mergeCell ref="M12:P12"/>
    <mergeCell ref="M13:P13"/>
    <mergeCell ref="M14:P14"/>
    <mergeCell ref="M15:P15"/>
    <mergeCell ref="M16:P16"/>
    <mergeCell ref="A17:B26"/>
    <mergeCell ref="C17:H26"/>
    <mergeCell ref="M17:P17"/>
    <mergeCell ref="M18:P18"/>
    <mergeCell ref="M19:P19"/>
    <mergeCell ref="M20:P20"/>
    <mergeCell ref="M21:P21"/>
    <mergeCell ref="M22:P22"/>
    <mergeCell ref="M23:P23"/>
    <mergeCell ref="M24:P24"/>
    <mergeCell ref="M25:P25"/>
    <mergeCell ref="M26:P26"/>
    <mergeCell ref="C28:D28"/>
    <mergeCell ref="J28:L28"/>
    <mergeCell ref="N28:O28"/>
    <mergeCell ref="R28:S28"/>
    <mergeCell ref="C29:D29"/>
    <mergeCell ref="J29:L29"/>
    <mergeCell ref="N29:O29"/>
    <mergeCell ref="R29:S29"/>
    <mergeCell ref="C31:D31"/>
    <mergeCell ref="J31:L31"/>
    <mergeCell ref="N31:O31"/>
    <mergeCell ref="R31:S31"/>
    <mergeCell ref="C30:D30"/>
    <mergeCell ref="J30:L30"/>
    <mergeCell ref="N30:O30"/>
    <mergeCell ref="R30:S30"/>
    <mergeCell ref="C32:D32"/>
    <mergeCell ref="J32:L32"/>
    <mergeCell ref="N32:O32"/>
    <mergeCell ref="R32:S32"/>
    <mergeCell ref="C33:D33"/>
    <mergeCell ref="J33:L33"/>
    <mergeCell ref="N33:O33"/>
    <mergeCell ref="R33:S33"/>
    <mergeCell ref="C34:D34"/>
    <mergeCell ref="J34:L34"/>
    <mergeCell ref="N34:O34"/>
    <mergeCell ref="R34:S34"/>
    <mergeCell ref="J35:L35"/>
    <mergeCell ref="N35:O35"/>
    <mergeCell ref="R35:S35"/>
    <mergeCell ref="C38:D38"/>
    <mergeCell ref="J38:L38"/>
    <mergeCell ref="N38:O38"/>
    <mergeCell ref="R38:S38"/>
    <mergeCell ref="C36:D36"/>
    <mergeCell ref="J36:L36"/>
    <mergeCell ref="N36:O36"/>
    <mergeCell ref="R36:S36"/>
    <mergeCell ref="C37:D37"/>
    <mergeCell ref="J37:L37"/>
    <mergeCell ref="N37:O37"/>
    <mergeCell ref="R37:S37"/>
  </mergeCells>
  <phoneticPr fontId="5"/>
  <dataValidations count="9">
    <dataValidation type="list" allowBlank="1" showInputMessage="1" showErrorMessage="1" sqref="R1:S2" xr:uid="{6FEC54B3-F127-4E20-ACC3-882DB2B3501D}">
      <formula1>"レビュー中,レビュー完修正中,修正完,中止"</formula1>
    </dataValidation>
    <dataValidation type="list" allowBlank="1" showInputMessage="1" showErrorMessage="1" sqref="H9" xr:uid="{C53ED506-A349-4F9E-8614-89566ADD30B3}">
      <formula1>"頁,Step"</formula1>
    </dataValidation>
    <dataValidation type="list" allowBlank="1" showInputMessage="1" promptTitle="不具合の分類を選択" prompt="1.UI関連仕様作成漏れ_x000a_2.UI関連仕様作成誤り／曖昧_x000a_3.UCシナリオ関連仕様作成漏れ_x000a_4.UCシナリオ関連仕様作成誤り／曖昧_x000a_5.ドメイン関連仕様作成漏れ_x000a_6.ドメイン関連仕様作成誤り／曖昧_x000a_7.DB関連仕様作成漏れ_x000a_8.DB関連仕様作成誤り／曖昧_x000a_9.その他関連仕様作成漏れ_x000a_10.その他関連仕様作成誤り／曖昧_x000a_11.コーディング作成漏れ_x000a_12.コーディング作成誤り／曖昧_x000a_13.標準化ルール違反_x000a_14.誤字／脱字　等単純ミス_x000a_15.要望、制限事項_x000a_16.その他" sqref="E29:E38" xr:uid="{3E2D215F-A0B8-4C96-ACEC-BC757B8C8A3A}">
      <formula1>"1,2,3,4,5,6,7,8,9,10,11,12,13,14,15,16"</formula1>
    </dataValidation>
    <dataValidation type="list" allowBlank="1" showInputMessage="1" promptTitle="不具合の原因を選択" prompt="1.業務知識不足_x000a_2.設計スキル不足_x000a_3.コーディングスキル不足_x000a_4.仕様書の理解誤り_x000a_5.仕様書誤り／不足_x000a_6.入力資料の理解誤り_x000a_7.入力資料の誤り_x000a_8.外部Ｉ／Ｆ、利用部品の理解誤り_x000a_9.外部Ｉ／Ｆ、利用部品の誤り_x000a_10.コミュニケーション不良_x000a_11.標準化規則、作業プロセスの理解誤り_x000a_12.標準化規則、作業プロセスの誤り_x000a_13.開発環境の設定誤り、不具合" sqref="F29:F38" xr:uid="{1F644B94-CED8-42C1-891E-23B88847E109}">
      <formula1>"1,2,3,4,5,6,7,8,9,10,11,12,13,21,22,23,24,31,41,42,43,44"</formula1>
    </dataValidation>
    <dataValidation type="list" allowBlank="1" showInputMessage="1" promptTitle="横展開の要否を選択" prompt="○_x000a_－_x000a_" sqref="G29:G38" xr:uid="{678DDD63-283C-4265-A576-DCFF857FD35B}">
      <formula1>"○,－"</formula1>
    </dataValidation>
    <dataValidation type="list" allowBlank="1" showInputMessage="1" showErrorMessage="1" sqref="J65542:O65542 JG65542:JL65542 TC65542:TH65542 ACY65542:ADD65542 AMU65542:AMZ65542 AWQ65542:AWV65542 BGM65542:BGR65542 BQI65542:BQN65542 CAE65542:CAJ65542 CKA65542:CKF65542 CTW65542:CUB65542 DDS65542:DDX65542 DNO65542:DNT65542 DXK65542:DXP65542 EHG65542:EHL65542 ERC65542:ERH65542 FAY65542:FBD65542 FKU65542:FKZ65542 FUQ65542:FUV65542 GEM65542:GER65542 GOI65542:GON65542 GYE65542:GYJ65542 HIA65542:HIF65542 HRW65542:HSB65542 IBS65542:IBX65542 ILO65542:ILT65542 IVK65542:IVP65542 JFG65542:JFL65542 JPC65542:JPH65542 JYY65542:JZD65542 KIU65542:KIZ65542 KSQ65542:KSV65542 LCM65542:LCR65542 LMI65542:LMN65542 LWE65542:LWJ65542 MGA65542:MGF65542 MPW65542:MQB65542 MZS65542:MZX65542 NJO65542:NJT65542 NTK65542:NTP65542 ODG65542:ODL65542 ONC65542:ONH65542 OWY65542:OXD65542 PGU65542:PGZ65542 PQQ65542:PQV65542 QAM65542:QAR65542 QKI65542:QKN65542 QUE65542:QUJ65542 REA65542:REF65542 RNW65542:ROB65542 RXS65542:RXX65542 SHO65542:SHT65542 SRK65542:SRP65542 TBG65542:TBL65542 TLC65542:TLH65542 TUY65542:TVD65542 UEU65542:UEZ65542 UOQ65542:UOV65542 UYM65542:UYR65542 VII65542:VIN65542 VSE65542:VSJ65542 WCA65542:WCF65542 WLW65542:WMB65542 WVS65542:WVX65542 J131078:O131078 JG131078:JL131078 TC131078:TH131078 ACY131078:ADD131078 AMU131078:AMZ131078 AWQ131078:AWV131078 BGM131078:BGR131078 BQI131078:BQN131078 CAE131078:CAJ131078 CKA131078:CKF131078 CTW131078:CUB131078 DDS131078:DDX131078 DNO131078:DNT131078 DXK131078:DXP131078 EHG131078:EHL131078 ERC131078:ERH131078 FAY131078:FBD131078 FKU131078:FKZ131078 FUQ131078:FUV131078 GEM131078:GER131078 GOI131078:GON131078 GYE131078:GYJ131078 HIA131078:HIF131078 HRW131078:HSB131078 IBS131078:IBX131078 ILO131078:ILT131078 IVK131078:IVP131078 JFG131078:JFL131078 JPC131078:JPH131078 JYY131078:JZD131078 KIU131078:KIZ131078 KSQ131078:KSV131078 LCM131078:LCR131078 LMI131078:LMN131078 LWE131078:LWJ131078 MGA131078:MGF131078 MPW131078:MQB131078 MZS131078:MZX131078 NJO131078:NJT131078 NTK131078:NTP131078 ODG131078:ODL131078 ONC131078:ONH131078 OWY131078:OXD131078 PGU131078:PGZ131078 PQQ131078:PQV131078 QAM131078:QAR131078 QKI131078:QKN131078 QUE131078:QUJ131078 REA131078:REF131078 RNW131078:ROB131078 RXS131078:RXX131078 SHO131078:SHT131078 SRK131078:SRP131078 TBG131078:TBL131078 TLC131078:TLH131078 TUY131078:TVD131078 UEU131078:UEZ131078 UOQ131078:UOV131078 UYM131078:UYR131078 VII131078:VIN131078 VSE131078:VSJ131078 WCA131078:WCF131078 WLW131078:WMB131078 WVS131078:WVX131078 J196614:O196614 JG196614:JL196614 TC196614:TH196614 ACY196614:ADD196614 AMU196614:AMZ196614 AWQ196614:AWV196614 BGM196614:BGR196614 BQI196614:BQN196614 CAE196614:CAJ196614 CKA196614:CKF196614 CTW196614:CUB196614 DDS196614:DDX196614 DNO196614:DNT196614 DXK196614:DXP196614 EHG196614:EHL196614 ERC196614:ERH196614 FAY196614:FBD196614 FKU196614:FKZ196614 FUQ196614:FUV196614 GEM196614:GER196614 GOI196614:GON196614 GYE196614:GYJ196614 HIA196614:HIF196614 HRW196614:HSB196614 IBS196614:IBX196614 ILO196614:ILT196614 IVK196614:IVP196614 JFG196614:JFL196614 JPC196614:JPH196614 JYY196614:JZD196614 KIU196614:KIZ196614 KSQ196614:KSV196614 LCM196614:LCR196614 LMI196614:LMN196614 LWE196614:LWJ196614 MGA196614:MGF196614 MPW196614:MQB196614 MZS196614:MZX196614 NJO196614:NJT196614 NTK196614:NTP196614 ODG196614:ODL196614 ONC196614:ONH196614 OWY196614:OXD196614 PGU196614:PGZ196614 PQQ196614:PQV196614 QAM196614:QAR196614 QKI196614:QKN196614 QUE196614:QUJ196614 REA196614:REF196614 RNW196614:ROB196614 RXS196614:RXX196614 SHO196614:SHT196614 SRK196614:SRP196614 TBG196614:TBL196614 TLC196614:TLH196614 TUY196614:TVD196614 UEU196614:UEZ196614 UOQ196614:UOV196614 UYM196614:UYR196614 VII196614:VIN196614 VSE196614:VSJ196614 WCA196614:WCF196614 WLW196614:WMB196614 WVS196614:WVX196614 J262150:O262150 JG262150:JL262150 TC262150:TH262150 ACY262150:ADD262150 AMU262150:AMZ262150 AWQ262150:AWV262150 BGM262150:BGR262150 BQI262150:BQN262150 CAE262150:CAJ262150 CKA262150:CKF262150 CTW262150:CUB262150 DDS262150:DDX262150 DNO262150:DNT262150 DXK262150:DXP262150 EHG262150:EHL262150 ERC262150:ERH262150 FAY262150:FBD262150 FKU262150:FKZ262150 FUQ262150:FUV262150 GEM262150:GER262150 GOI262150:GON262150 GYE262150:GYJ262150 HIA262150:HIF262150 HRW262150:HSB262150 IBS262150:IBX262150 ILO262150:ILT262150 IVK262150:IVP262150 JFG262150:JFL262150 JPC262150:JPH262150 JYY262150:JZD262150 KIU262150:KIZ262150 KSQ262150:KSV262150 LCM262150:LCR262150 LMI262150:LMN262150 LWE262150:LWJ262150 MGA262150:MGF262150 MPW262150:MQB262150 MZS262150:MZX262150 NJO262150:NJT262150 NTK262150:NTP262150 ODG262150:ODL262150 ONC262150:ONH262150 OWY262150:OXD262150 PGU262150:PGZ262150 PQQ262150:PQV262150 QAM262150:QAR262150 QKI262150:QKN262150 QUE262150:QUJ262150 REA262150:REF262150 RNW262150:ROB262150 RXS262150:RXX262150 SHO262150:SHT262150 SRK262150:SRP262150 TBG262150:TBL262150 TLC262150:TLH262150 TUY262150:TVD262150 UEU262150:UEZ262150 UOQ262150:UOV262150 UYM262150:UYR262150 VII262150:VIN262150 VSE262150:VSJ262150 WCA262150:WCF262150 WLW262150:WMB262150 WVS262150:WVX262150 J327686:O327686 JG327686:JL327686 TC327686:TH327686 ACY327686:ADD327686 AMU327686:AMZ327686 AWQ327686:AWV327686 BGM327686:BGR327686 BQI327686:BQN327686 CAE327686:CAJ327686 CKA327686:CKF327686 CTW327686:CUB327686 DDS327686:DDX327686 DNO327686:DNT327686 DXK327686:DXP327686 EHG327686:EHL327686 ERC327686:ERH327686 FAY327686:FBD327686 FKU327686:FKZ327686 FUQ327686:FUV327686 GEM327686:GER327686 GOI327686:GON327686 GYE327686:GYJ327686 HIA327686:HIF327686 HRW327686:HSB327686 IBS327686:IBX327686 ILO327686:ILT327686 IVK327686:IVP327686 JFG327686:JFL327686 JPC327686:JPH327686 JYY327686:JZD327686 KIU327686:KIZ327686 KSQ327686:KSV327686 LCM327686:LCR327686 LMI327686:LMN327686 LWE327686:LWJ327686 MGA327686:MGF327686 MPW327686:MQB327686 MZS327686:MZX327686 NJO327686:NJT327686 NTK327686:NTP327686 ODG327686:ODL327686 ONC327686:ONH327686 OWY327686:OXD327686 PGU327686:PGZ327686 PQQ327686:PQV327686 QAM327686:QAR327686 QKI327686:QKN327686 QUE327686:QUJ327686 REA327686:REF327686 RNW327686:ROB327686 RXS327686:RXX327686 SHO327686:SHT327686 SRK327686:SRP327686 TBG327686:TBL327686 TLC327686:TLH327686 TUY327686:TVD327686 UEU327686:UEZ327686 UOQ327686:UOV327686 UYM327686:UYR327686 VII327686:VIN327686 VSE327686:VSJ327686 WCA327686:WCF327686 WLW327686:WMB327686 WVS327686:WVX327686 J393222:O393222 JG393222:JL393222 TC393222:TH393222 ACY393222:ADD393222 AMU393222:AMZ393222 AWQ393222:AWV393222 BGM393222:BGR393222 BQI393222:BQN393222 CAE393222:CAJ393222 CKA393222:CKF393222 CTW393222:CUB393222 DDS393222:DDX393222 DNO393222:DNT393222 DXK393222:DXP393222 EHG393222:EHL393222 ERC393222:ERH393222 FAY393222:FBD393222 FKU393222:FKZ393222 FUQ393222:FUV393222 GEM393222:GER393222 GOI393222:GON393222 GYE393222:GYJ393222 HIA393222:HIF393222 HRW393222:HSB393222 IBS393222:IBX393222 ILO393222:ILT393222 IVK393222:IVP393222 JFG393222:JFL393222 JPC393222:JPH393222 JYY393222:JZD393222 KIU393222:KIZ393222 KSQ393222:KSV393222 LCM393222:LCR393222 LMI393222:LMN393222 LWE393222:LWJ393222 MGA393222:MGF393222 MPW393222:MQB393222 MZS393222:MZX393222 NJO393222:NJT393222 NTK393222:NTP393222 ODG393222:ODL393222 ONC393222:ONH393222 OWY393222:OXD393222 PGU393222:PGZ393222 PQQ393222:PQV393222 QAM393222:QAR393222 QKI393222:QKN393222 QUE393222:QUJ393222 REA393222:REF393222 RNW393222:ROB393222 RXS393222:RXX393222 SHO393222:SHT393222 SRK393222:SRP393222 TBG393222:TBL393222 TLC393222:TLH393222 TUY393222:TVD393222 UEU393222:UEZ393222 UOQ393222:UOV393222 UYM393222:UYR393222 VII393222:VIN393222 VSE393222:VSJ393222 WCA393222:WCF393222 WLW393222:WMB393222 WVS393222:WVX393222 J458758:O458758 JG458758:JL458758 TC458758:TH458758 ACY458758:ADD458758 AMU458758:AMZ458758 AWQ458758:AWV458758 BGM458758:BGR458758 BQI458758:BQN458758 CAE458758:CAJ458758 CKA458758:CKF458758 CTW458758:CUB458758 DDS458758:DDX458758 DNO458758:DNT458758 DXK458758:DXP458758 EHG458758:EHL458758 ERC458758:ERH458758 FAY458758:FBD458758 FKU458758:FKZ458758 FUQ458758:FUV458758 GEM458758:GER458758 GOI458758:GON458758 GYE458758:GYJ458758 HIA458758:HIF458758 HRW458758:HSB458758 IBS458758:IBX458758 ILO458758:ILT458758 IVK458758:IVP458758 JFG458758:JFL458758 JPC458758:JPH458758 JYY458758:JZD458758 KIU458758:KIZ458758 KSQ458758:KSV458758 LCM458758:LCR458758 LMI458758:LMN458758 LWE458758:LWJ458758 MGA458758:MGF458758 MPW458758:MQB458758 MZS458758:MZX458758 NJO458758:NJT458758 NTK458758:NTP458758 ODG458758:ODL458758 ONC458758:ONH458758 OWY458758:OXD458758 PGU458758:PGZ458758 PQQ458758:PQV458758 QAM458758:QAR458758 QKI458758:QKN458758 QUE458758:QUJ458758 REA458758:REF458758 RNW458758:ROB458758 RXS458758:RXX458758 SHO458758:SHT458758 SRK458758:SRP458758 TBG458758:TBL458758 TLC458758:TLH458758 TUY458758:TVD458758 UEU458758:UEZ458758 UOQ458758:UOV458758 UYM458758:UYR458758 VII458758:VIN458758 VSE458758:VSJ458758 WCA458758:WCF458758 WLW458758:WMB458758 WVS458758:WVX458758 J524294:O524294 JG524294:JL524294 TC524294:TH524294 ACY524294:ADD524294 AMU524294:AMZ524294 AWQ524294:AWV524294 BGM524294:BGR524294 BQI524294:BQN524294 CAE524294:CAJ524294 CKA524294:CKF524294 CTW524294:CUB524294 DDS524294:DDX524294 DNO524294:DNT524294 DXK524294:DXP524294 EHG524294:EHL524294 ERC524294:ERH524294 FAY524294:FBD524294 FKU524294:FKZ524294 FUQ524294:FUV524294 GEM524294:GER524294 GOI524294:GON524294 GYE524294:GYJ524294 HIA524294:HIF524294 HRW524294:HSB524294 IBS524294:IBX524294 ILO524294:ILT524294 IVK524294:IVP524294 JFG524294:JFL524294 JPC524294:JPH524294 JYY524294:JZD524294 KIU524294:KIZ524294 KSQ524294:KSV524294 LCM524294:LCR524294 LMI524294:LMN524294 LWE524294:LWJ524294 MGA524294:MGF524294 MPW524294:MQB524294 MZS524294:MZX524294 NJO524294:NJT524294 NTK524294:NTP524294 ODG524294:ODL524294 ONC524294:ONH524294 OWY524294:OXD524294 PGU524294:PGZ524294 PQQ524294:PQV524294 QAM524294:QAR524294 QKI524294:QKN524294 QUE524294:QUJ524294 REA524294:REF524294 RNW524294:ROB524294 RXS524294:RXX524294 SHO524294:SHT524294 SRK524294:SRP524294 TBG524294:TBL524294 TLC524294:TLH524294 TUY524294:TVD524294 UEU524294:UEZ524294 UOQ524294:UOV524294 UYM524294:UYR524294 VII524294:VIN524294 VSE524294:VSJ524294 WCA524294:WCF524294 WLW524294:WMB524294 WVS524294:WVX524294 J589830:O589830 JG589830:JL589830 TC589830:TH589830 ACY589830:ADD589830 AMU589830:AMZ589830 AWQ589830:AWV589830 BGM589830:BGR589830 BQI589830:BQN589830 CAE589830:CAJ589830 CKA589830:CKF589830 CTW589830:CUB589830 DDS589830:DDX589830 DNO589830:DNT589830 DXK589830:DXP589830 EHG589830:EHL589830 ERC589830:ERH589830 FAY589830:FBD589830 FKU589830:FKZ589830 FUQ589830:FUV589830 GEM589830:GER589830 GOI589830:GON589830 GYE589830:GYJ589830 HIA589830:HIF589830 HRW589830:HSB589830 IBS589830:IBX589830 ILO589830:ILT589830 IVK589830:IVP589830 JFG589830:JFL589830 JPC589830:JPH589830 JYY589830:JZD589830 KIU589830:KIZ589830 KSQ589830:KSV589830 LCM589830:LCR589830 LMI589830:LMN589830 LWE589830:LWJ589830 MGA589830:MGF589830 MPW589830:MQB589830 MZS589830:MZX589830 NJO589830:NJT589830 NTK589830:NTP589830 ODG589830:ODL589830 ONC589830:ONH589830 OWY589830:OXD589830 PGU589830:PGZ589830 PQQ589830:PQV589830 QAM589830:QAR589830 QKI589830:QKN589830 QUE589830:QUJ589830 REA589830:REF589830 RNW589830:ROB589830 RXS589830:RXX589830 SHO589830:SHT589830 SRK589830:SRP589830 TBG589830:TBL589830 TLC589830:TLH589830 TUY589830:TVD589830 UEU589830:UEZ589830 UOQ589830:UOV589830 UYM589830:UYR589830 VII589830:VIN589830 VSE589830:VSJ589830 WCA589830:WCF589830 WLW589830:WMB589830 WVS589830:WVX589830 J655366:O655366 JG655366:JL655366 TC655366:TH655366 ACY655366:ADD655366 AMU655366:AMZ655366 AWQ655366:AWV655366 BGM655366:BGR655366 BQI655366:BQN655366 CAE655366:CAJ655366 CKA655366:CKF655366 CTW655366:CUB655366 DDS655366:DDX655366 DNO655366:DNT655366 DXK655366:DXP655366 EHG655366:EHL655366 ERC655366:ERH655366 FAY655366:FBD655366 FKU655366:FKZ655366 FUQ655366:FUV655366 GEM655366:GER655366 GOI655366:GON655366 GYE655366:GYJ655366 HIA655366:HIF655366 HRW655366:HSB655366 IBS655366:IBX655366 ILO655366:ILT655366 IVK655366:IVP655366 JFG655366:JFL655366 JPC655366:JPH655366 JYY655366:JZD655366 KIU655366:KIZ655366 KSQ655366:KSV655366 LCM655366:LCR655366 LMI655366:LMN655366 LWE655366:LWJ655366 MGA655366:MGF655366 MPW655366:MQB655366 MZS655366:MZX655366 NJO655366:NJT655366 NTK655366:NTP655366 ODG655366:ODL655366 ONC655366:ONH655366 OWY655366:OXD655366 PGU655366:PGZ655366 PQQ655366:PQV655366 QAM655366:QAR655366 QKI655366:QKN655366 QUE655366:QUJ655366 REA655366:REF655366 RNW655366:ROB655366 RXS655366:RXX655366 SHO655366:SHT655366 SRK655366:SRP655366 TBG655366:TBL655366 TLC655366:TLH655366 TUY655366:TVD655366 UEU655366:UEZ655366 UOQ655366:UOV655366 UYM655366:UYR655366 VII655366:VIN655366 VSE655366:VSJ655366 WCA655366:WCF655366 WLW655366:WMB655366 WVS655366:WVX655366 J720902:O720902 JG720902:JL720902 TC720902:TH720902 ACY720902:ADD720902 AMU720902:AMZ720902 AWQ720902:AWV720902 BGM720902:BGR720902 BQI720902:BQN720902 CAE720902:CAJ720902 CKA720902:CKF720902 CTW720902:CUB720902 DDS720902:DDX720902 DNO720902:DNT720902 DXK720902:DXP720902 EHG720902:EHL720902 ERC720902:ERH720902 FAY720902:FBD720902 FKU720902:FKZ720902 FUQ720902:FUV720902 GEM720902:GER720902 GOI720902:GON720902 GYE720902:GYJ720902 HIA720902:HIF720902 HRW720902:HSB720902 IBS720902:IBX720902 ILO720902:ILT720902 IVK720902:IVP720902 JFG720902:JFL720902 JPC720902:JPH720902 JYY720902:JZD720902 KIU720902:KIZ720902 KSQ720902:KSV720902 LCM720902:LCR720902 LMI720902:LMN720902 LWE720902:LWJ720902 MGA720902:MGF720902 MPW720902:MQB720902 MZS720902:MZX720902 NJO720902:NJT720902 NTK720902:NTP720902 ODG720902:ODL720902 ONC720902:ONH720902 OWY720902:OXD720902 PGU720902:PGZ720902 PQQ720902:PQV720902 QAM720902:QAR720902 QKI720902:QKN720902 QUE720902:QUJ720902 REA720902:REF720902 RNW720902:ROB720902 RXS720902:RXX720902 SHO720902:SHT720902 SRK720902:SRP720902 TBG720902:TBL720902 TLC720902:TLH720902 TUY720902:TVD720902 UEU720902:UEZ720902 UOQ720902:UOV720902 UYM720902:UYR720902 VII720902:VIN720902 VSE720902:VSJ720902 WCA720902:WCF720902 WLW720902:WMB720902 WVS720902:WVX720902 J786438:O786438 JG786438:JL786438 TC786438:TH786438 ACY786438:ADD786438 AMU786438:AMZ786438 AWQ786438:AWV786438 BGM786438:BGR786438 BQI786438:BQN786438 CAE786438:CAJ786438 CKA786438:CKF786438 CTW786438:CUB786438 DDS786438:DDX786438 DNO786438:DNT786438 DXK786438:DXP786438 EHG786438:EHL786438 ERC786438:ERH786438 FAY786438:FBD786438 FKU786438:FKZ786438 FUQ786438:FUV786438 GEM786438:GER786438 GOI786438:GON786438 GYE786438:GYJ786438 HIA786438:HIF786438 HRW786438:HSB786438 IBS786438:IBX786438 ILO786438:ILT786438 IVK786438:IVP786438 JFG786438:JFL786438 JPC786438:JPH786438 JYY786438:JZD786438 KIU786438:KIZ786438 KSQ786438:KSV786438 LCM786438:LCR786438 LMI786438:LMN786438 LWE786438:LWJ786438 MGA786438:MGF786438 MPW786438:MQB786438 MZS786438:MZX786438 NJO786438:NJT786438 NTK786438:NTP786438 ODG786438:ODL786438 ONC786438:ONH786438 OWY786438:OXD786438 PGU786438:PGZ786438 PQQ786438:PQV786438 QAM786438:QAR786438 QKI786438:QKN786438 QUE786438:QUJ786438 REA786438:REF786438 RNW786438:ROB786438 RXS786438:RXX786438 SHO786438:SHT786438 SRK786438:SRP786438 TBG786438:TBL786438 TLC786438:TLH786438 TUY786438:TVD786438 UEU786438:UEZ786438 UOQ786438:UOV786438 UYM786438:UYR786438 VII786438:VIN786438 VSE786438:VSJ786438 WCA786438:WCF786438 WLW786438:WMB786438 WVS786438:WVX786438 J851974:O851974 JG851974:JL851974 TC851974:TH851974 ACY851974:ADD851974 AMU851974:AMZ851974 AWQ851974:AWV851974 BGM851974:BGR851974 BQI851974:BQN851974 CAE851974:CAJ851974 CKA851974:CKF851974 CTW851974:CUB851974 DDS851974:DDX851974 DNO851974:DNT851974 DXK851974:DXP851974 EHG851974:EHL851974 ERC851974:ERH851974 FAY851974:FBD851974 FKU851974:FKZ851974 FUQ851974:FUV851974 GEM851974:GER851974 GOI851974:GON851974 GYE851974:GYJ851974 HIA851974:HIF851974 HRW851974:HSB851974 IBS851974:IBX851974 ILO851974:ILT851974 IVK851974:IVP851974 JFG851974:JFL851974 JPC851974:JPH851974 JYY851974:JZD851974 KIU851974:KIZ851974 KSQ851974:KSV851974 LCM851974:LCR851974 LMI851974:LMN851974 LWE851974:LWJ851974 MGA851974:MGF851974 MPW851974:MQB851974 MZS851974:MZX851974 NJO851974:NJT851974 NTK851974:NTP851974 ODG851974:ODL851974 ONC851974:ONH851974 OWY851974:OXD851974 PGU851974:PGZ851974 PQQ851974:PQV851974 QAM851974:QAR851974 QKI851974:QKN851974 QUE851974:QUJ851974 REA851974:REF851974 RNW851974:ROB851974 RXS851974:RXX851974 SHO851974:SHT851974 SRK851974:SRP851974 TBG851974:TBL851974 TLC851974:TLH851974 TUY851974:TVD851974 UEU851974:UEZ851974 UOQ851974:UOV851974 UYM851974:UYR851974 VII851974:VIN851974 VSE851974:VSJ851974 WCA851974:WCF851974 WLW851974:WMB851974 WVS851974:WVX851974 J917510:O917510 JG917510:JL917510 TC917510:TH917510 ACY917510:ADD917510 AMU917510:AMZ917510 AWQ917510:AWV917510 BGM917510:BGR917510 BQI917510:BQN917510 CAE917510:CAJ917510 CKA917510:CKF917510 CTW917510:CUB917510 DDS917510:DDX917510 DNO917510:DNT917510 DXK917510:DXP917510 EHG917510:EHL917510 ERC917510:ERH917510 FAY917510:FBD917510 FKU917510:FKZ917510 FUQ917510:FUV917510 GEM917510:GER917510 GOI917510:GON917510 GYE917510:GYJ917510 HIA917510:HIF917510 HRW917510:HSB917510 IBS917510:IBX917510 ILO917510:ILT917510 IVK917510:IVP917510 JFG917510:JFL917510 JPC917510:JPH917510 JYY917510:JZD917510 KIU917510:KIZ917510 KSQ917510:KSV917510 LCM917510:LCR917510 LMI917510:LMN917510 LWE917510:LWJ917510 MGA917510:MGF917510 MPW917510:MQB917510 MZS917510:MZX917510 NJO917510:NJT917510 NTK917510:NTP917510 ODG917510:ODL917510 ONC917510:ONH917510 OWY917510:OXD917510 PGU917510:PGZ917510 PQQ917510:PQV917510 QAM917510:QAR917510 QKI917510:QKN917510 QUE917510:QUJ917510 REA917510:REF917510 RNW917510:ROB917510 RXS917510:RXX917510 SHO917510:SHT917510 SRK917510:SRP917510 TBG917510:TBL917510 TLC917510:TLH917510 TUY917510:TVD917510 UEU917510:UEZ917510 UOQ917510:UOV917510 UYM917510:UYR917510 VII917510:VIN917510 VSE917510:VSJ917510 WCA917510:WCF917510 WLW917510:WMB917510 WVS917510:WVX917510 J983046:O983046 JG983046:JL983046 TC983046:TH983046 ACY983046:ADD983046 AMU983046:AMZ983046 AWQ983046:AWV983046 BGM983046:BGR983046 BQI983046:BQN983046 CAE983046:CAJ983046 CKA983046:CKF983046 CTW983046:CUB983046 DDS983046:DDX983046 DNO983046:DNT983046 DXK983046:DXP983046 EHG983046:EHL983046 ERC983046:ERH983046 FAY983046:FBD983046 FKU983046:FKZ983046 FUQ983046:FUV983046 GEM983046:GER983046 GOI983046:GON983046 GYE983046:GYJ983046 HIA983046:HIF983046 HRW983046:HSB983046 IBS983046:IBX983046 ILO983046:ILT983046 IVK983046:IVP983046 JFG983046:JFL983046 JPC983046:JPH983046 JYY983046:JZD983046 KIU983046:KIZ983046 KSQ983046:KSV983046 LCM983046:LCR983046 LMI983046:LMN983046 LWE983046:LWJ983046 MGA983046:MGF983046 MPW983046:MQB983046 MZS983046:MZX983046 NJO983046:NJT983046 NTK983046:NTP983046 ODG983046:ODL983046 ONC983046:ONH983046 OWY983046:OXD983046 PGU983046:PGZ983046 PQQ983046:PQV983046 QAM983046:QAR983046 QKI983046:QKN983046 QUE983046:QUJ983046 REA983046:REF983046 RNW983046:ROB983046 RXS983046:RXX983046 SHO983046:SHT983046 SRK983046:SRP983046 TBG983046:TBL983046 TLC983046:TLH983046 TUY983046:TVD983046 UEU983046:UEZ983046 UOQ983046:UOV983046 UYM983046:UYR983046 VII983046:VIN983046 VSE983046:VSJ983046 WCA983046:WCF983046 WLW983046:WMB983046 WVS983046:WVX983046" xr:uid="{F4E7CC68-C43D-410B-940F-A008213F9E5D}">
      <formula1>"合格,条件付き合格,要再レビュー,その他"</formula1>
    </dataValidation>
    <dataValidation type="list" allowBlank="1" sqref="WVR983057:WVR983078 I65553:I65574 JF65553:JF65574 TB65553:TB65574 ACX65553:ACX65574 AMT65553:AMT65574 AWP65553:AWP65574 BGL65553:BGL65574 BQH65553:BQH65574 CAD65553:CAD65574 CJZ65553:CJZ65574 CTV65553:CTV65574 DDR65553:DDR65574 DNN65553:DNN65574 DXJ65553:DXJ65574 EHF65553:EHF65574 ERB65553:ERB65574 FAX65553:FAX65574 FKT65553:FKT65574 FUP65553:FUP65574 GEL65553:GEL65574 GOH65553:GOH65574 GYD65553:GYD65574 HHZ65553:HHZ65574 HRV65553:HRV65574 IBR65553:IBR65574 ILN65553:ILN65574 IVJ65553:IVJ65574 JFF65553:JFF65574 JPB65553:JPB65574 JYX65553:JYX65574 KIT65553:KIT65574 KSP65553:KSP65574 LCL65553:LCL65574 LMH65553:LMH65574 LWD65553:LWD65574 MFZ65553:MFZ65574 MPV65553:MPV65574 MZR65553:MZR65574 NJN65553:NJN65574 NTJ65553:NTJ65574 ODF65553:ODF65574 ONB65553:ONB65574 OWX65553:OWX65574 PGT65553:PGT65574 PQP65553:PQP65574 QAL65553:QAL65574 QKH65553:QKH65574 QUD65553:QUD65574 RDZ65553:RDZ65574 RNV65553:RNV65574 RXR65553:RXR65574 SHN65553:SHN65574 SRJ65553:SRJ65574 TBF65553:TBF65574 TLB65553:TLB65574 TUX65553:TUX65574 UET65553:UET65574 UOP65553:UOP65574 UYL65553:UYL65574 VIH65553:VIH65574 VSD65553:VSD65574 WBZ65553:WBZ65574 WLV65553:WLV65574 WVR65553:WVR65574 I131089:I131110 JF131089:JF131110 TB131089:TB131110 ACX131089:ACX131110 AMT131089:AMT131110 AWP131089:AWP131110 BGL131089:BGL131110 BQH131089:BQH131110 CAD131089:CAD131110 CJZ131089:CJZ131110 CTV131089:CTV131110 DDR131089:DDR131110 DNN131089:DNN131110 DXJ131089:DXJ131110 EHF131089:EHF131110 ERB131089:ERB131110 FAX131089:FAX131110 FKT131089:FKT131110 FUP131089:FUP131110 GEL131089:GEL131110 GOH131089:GOH131110 GYD131089:GYD131110 HHZ131089:HHZ131110 HRV131089:HRV131110 IBR131089:IBR131110 ILN131089:ILN131110 IVJ131089:IVJ131110 JFF131089:JFF131110 JPB131089:JPB131110 JYX131089:JYX131110 KIT131089:KIT131110 KSP131089:KSP131110 LCL131089:LCL131110 LMH131089:LMH131110 LWD131089:LWD131110 MFZ131089:MFZ131110 MPV131089:MPV131110 MZR131089:MZR131110 NJN131089:NJN131110 NTJ131089:NTJ131110 ODF131089:ODF131110 ONB131089:ONB131110 OWX131089:OWX131110 PGT131089:PGT131110 PQP131089:PQP131110 QAL131089:QAL131110 QKH131089:QKH131110 QUD131089:QUD131110 RDZ131089:RDZ131110 RNV131089:RNV131110 RXR131089:RXR131110 SHN131089:SHN131110 SRJ131089:SRJ131110 TBF131089:TBF131110 TLB131089:TLB131110 TUX131089:TUX131110 UET131089:UET131110 UOP131089:UOP131110 UYL131089:UYL131110 VIH131089:VIH131110 VSD131089:VSD131110 WBZ131089:WBZ131110 WLV131089:WLV131110 WVR131089:WVR131110 I196625:I196646 JF196625:JF196646 TB196625:TB196646 ACX196625:ACX196646 AMT196625:AMT196646 AWP196625:AWP196646 BGL196625:BGL196646 BQH196625:BQH196646 CAD196625:CAD196646 CJZ196625:CJZ196646 CTV196625:CTV196646 DDR196625:DDR196646 DNN196625:DNN196646 DXJ196625:DXJ196646 EHF196625:EHF196646 ERB196625:ERB196646 FAX196625:FAX196646 FKT196625:FKT196646 FUP196625:FUP196646 GEL196625:GEL196646 GOH196625:GOH196646 GYD196625:GYD196646 HHZ196625:HHZ196646 HRV196625:HRV196646 IBR196625:IBR196646 ILN196625:ILN196646 IVJ196625:IVJ196646 JFF196625:JFF196646 JPB196625:JPB196646 JYX196625:JYX196646 KIT196625:KIT196646 KSP196625:KSP196646 LCL196625:LCL196646 LMH196625:LMH196646 LWD196625:LWD196646 MFZ196625:MFZ196646 MPV196625:MPV196646 MZR196625:MZR196646 NJN196625:NJN196646 NTJ196625:NTJ196646 ODF196625:ODF196646 ONB196625:ONB196646 OWX196625:OWX196646 PGT196625:PGT196646 PQP196625:PQP196646 QAL196625:QAL196646 QKH196625:QKH196646 QUD196625:QUD196646 RDZ196625:RDZ196646 RNV196625:RNV196646 RXR196625:RXR196646 SHN196625:SHN196646 SRJ196625:SRJ196646 TBF196625:TBF196646 TLB196625:TLB196646 TUX196625:TUX196646 UET196625:UET196646 UOP196625:UOP196646 UYL196625:UYL196646 VIH196625:VIH196646 VSD196625:VSD196646 WBZ196625:WBZ196646 WLV196625:WLV196646 WVR196625:WVR196646 I262161:I262182 JF262161:JF262182 TB262161:TB262182 ACX262161:ACX262182 AMT262161:AMT262182 AWP262161:AWP262182 BGL262161:BGL262182 BQH262161:BQH262182 CAD262161:CAD262182 CJZ262161:CJZ262182 CTV262161:CTV262182 DDR262161:DDR262182 DNN262161:DNN262182 DXJ262161:DXJ262182 EHF262161:EHF262182 ERB262161:ERB262182 FAX262161:FAX262182 FKT262161:FKT262182 FUP262161:FUP262182 GEL262161:GEL262182 GOH262161:GOH262182 GYD262161:GYD262182 HHZ262161:HHZ262182 HRV262161:HRV262182 IBR262161:IBR262182 ILN262161:ILN262182 IVJ262161:IVJ262182 JFF262161:JFF262182 JPB262161:JPB262182 JYX262161:JYX262182 KIT262161:KIT262182 KSP262161:KSP262182 LCL262161:LCL262182 LMH262161:LMH262182 LWD262161:LWD262182 MFZ262161:MFZ262182 MPV262161:MPV262182 MZR262161:MZR262182 NJN262161:NJN262182 NTJ262161:NTJ262182 ODF262161:ODF262182 ONB262161:ONB262182 OWX262161:OWX262182 PGT262161:PGT262182 PQP262161:PQP262182 QAL262161:QAL262182 QKH262161:QKH262182 QUD262161:QUD262182 RDZ262161:RDZ262182 RNV262161:RNV262182 RXR262161:RXR262182 SHN262161:SHN262182 SRJ262161:SRJ262182 TBF262161:TBF262182 TLB262161:TLB262182 TUX262161:TUX262182 UET262161:UET262182 UOP262161:UOP262182 UYL262161:UYL262182 VIH262161:VIH262182 VSD262161:VSD262182 WBZ262161:WBZ262182 WLV262161:WLV262182 WVR262161:WVR262182 I327697:I327718 JF327697:JF327718 TB327697:TB327718 ACX327697:ACX327718 AMT327697:AMT327718 AWP327697:AWP327718 BGL327697:BGL327718 BQH327697:BQH327718 CAD327697:CAD327718 CJZ327697:CJZ327718 CTV327697:CTV327718 DDR327697:DDR327718 DNN327697:DNN327718 DXJ327697:DXJ327718 EHF327697:EHF327718 ERB327697:ERB327718 FAX327697:FAX327718 FKT327697:FKT327718 FUP327697:FUP327718 GEL327697:GEL327718 GOH327697:GOH327718 GYD327697:GYD327718 HHZ327697:HHZ327718 HRV327697:HRV327718 IBR327697:IBR327718 ILN327697:ILN327718 IVJ327697:IVJ327718 JFF327697:JFF327718 JPB327697:JPB327718 JYX327697:JYX327718 KIT327697:KIT327718 KSP327697:KSP327718 LCL327697:LCL327718 LMH327697:LMH327718 LWD327697:LWD327718 MFZ327697:MFZ327718 MPV327697:MPV327718 MZR327697:MZR327718 NJN327697:NJN327718 NTJ327697:NTJ327718 ODF327697:ODF327718 ONB327697:ONB327718 OWX327697:OWX327718 PGT327697:PGT327718 PQP327697:PQP327718 QAL327697:QAL327718 QKH327697:QKH327718 QUD327697:QUD327718 RDZ327697:RDZ327718 RNV327697:RNV327718 RXR327697:RXR327718 SHN327697:SHN327718 SRJ327697:SRJ327718 TBF327697:TBF327718 TLB327697:TLB327718 TUX327697:TUX327718 UET327697:UET327718 UOP327697:UOP327718 UYL327697:UYL327718 VIH327697:VIH327718 VSD327697:VSD327718 WBZ327697:WBZ327718 WLV327697:WLV327718 WVR327697:WVR327718 I393233:I393254 JF393233:JF393254 TB393233:TB393254 ACX393233:ACX393254 AMT393233:AMT393254 AWP393233:AWP393254 BGL393233:BGL393254 BQH393233:BQH393254 CAD393233:CAD393254 CJZ393233:CJZ393254 CTV393233:CTV393254 DDR393233:DDR393254 DNN393233:DNN393254 DXJ393233:DXJ393254 EHF393233:EHF393254 ERB393233:ERB393254 FAX393233:FAX393254 FKT393233:FKT393254 FUP393233:FUP393254 GEL393233:GEL393254 GOH393233:GOH393254 GYD393233:GYD393254 HHZ393233:HHZ393254 HRV393233:HRV393254 IBR393233:IBR393254 ILN393233:ILN393254 IVJ393233:IVJ393254 JFF393233:JFF393254 JPB393233:JPB393254 JYX393233:JYX393254 KIT393233:KIT393254 KSP393233:KSP393254 LCL393233:LCL393254 LMH393233:LMH393254 LWD393233:LWD393254 MFZ393233:MFZ393254 MPV393233:MPV393254 MZR393233:MZR393254 NJN393233:NJN393254 NTJ393233:NTJ393254 ODF393233:ODF393254 ONB393233:ONB393254 OWX393233:OWX393254 PGT393233:PGT393254 PQP393233:PQP393254 QAL393233:QAL393254 QKH393233:QKH393254 QUD393233:QUD393254 RDZ393233:RDZ393254 RNV393233:RNV393254 RXR393233:RXR393254 SHN393233:SHN393254 SRJ393233:SRJ393254 TBF393233:TBF393254 TLB393233:TLB393254 TUX393233:TUX393254 UET393233:UET393254 UOP393233:UOP393254 UYL393233:UYL393254 VIH393233:VIH393254 VSD393233:VSD393254 WBZ393233:WBZ393254 WLV393233:WLV393254 WVR393233:WVR393254 I458769:I458790 JF458769:JF458790 TB458769:TB458790 ACX458769:ACX458790 AMT458769:AMT458790 AWP458769:AWP458790 BGL458769:BGL458790 BQH458769:BQH458790 CAD458769:CAD458790 CJZ458769:CJZ458790 CTV458769:CTV458790 DDR458769:DDR458790 DNN458769:DNN458790 DXJ458769:DXJ458790 EHF458769:EHF458790 ERB458769:ERB458790 FAX458769:FAX458790 FKT458769:FKT458790 FUP458769:FUP458790 GEL458769:GEL458790 GOH458769:GOH458790 GYD458769:GYD458790 HHZ458769:HHZ458790 HRV458769:HRV458790 IBR458769:IBR458790 ILN458769:ILN458790 IVJ458769:IVJ458790 JFF458769:JFF458790 JPB458769:JPB458790 JYX458769:JYX458790 KIT458769:KIT458790 KSP458769:KSP458790 LCL458769:LCL458790 LMH458769:LMH458790 LWD458769:LWD458790 MFZ458769:MFZ458790 MPV458769:MPV458790 MZR458769:MZR458790 NJN458769:NJN458790 NTJ458769:NTJ458790 ODF458769:ODF458790 ONB458769:ONB458790 OWX458769:OWX458790 PGT458769:PGT458790 PQP458769:PQP458790 QAL458769:QAL458790 QKH458769:QKH458790 QUD458769:QUD458790 RDZ458769:RDZ458790 RNV458769:RNV458790 RXR458769:RXR458790 SHN458769:SHN458790 SRJ458769:SRJ458790 TBF458769:TBF458790 TLB458769:TLB458790 TUX458769:TUX458790 UET458769:UET458790 UOP458769:UOP458790 UYL458769:UYL458790 VIH458769:VIH458790 VSD458769:VSD458790 WBZ458769:WBZ458790 WLV458769:WLV458790 WVR458769:WVR458790 I524305:I524326 JF524305:JF524326 TB524305:TB524326 ACX524305:ACX524326 AMT524305:AMT524326 AWP524305:AWP524326 BGL524305:BGL524326 BQH524305:BQH524326 CAD524305:CAD524326 CJZ524305:CJZ524326 CTV524305:CTV524326 DDR524305:DDR524326 DNN524305:DNN524326 DXJ524305:DXJ524326 EHF524305:EHF524326 ERB524305:ERB524326 FAX524305:FAX524326 FKT524305:FKT524326 FUP524305:FUP524326 GEL524305:GEL524326 GOH524305:GOH524326 GYD524305:GYD524326 HHZ524305:HHZ524326 HRV524305:HRV524326 IBR524305:IBR524326 ILN524305:ILN524326 IVJ524305:IVJ524326 JFF524305:JFF524326 JPB524305:JPB524326 JYX524305:JYX524326 KIT524305:KIT524326 KSP524305:KSP524326 LCL524305:LCL524326 LMH524305:LMH524326 LWD524305:LWD524326 MFZ524305:MFZ524326 MPV524305:MPV524326 MZR524305:MZR524326 NJN524305:NJN524326 NTJ524305:NTJ524326 ODF524305:ODF524326 ONB524305:ONB524326 OWX524305:OWX524326 PGT524305:PGT524326 PQP524305:PQP524326 QAL524305:QAL524326 QKH524305:QKH524326 QUD524305:QUD524326 RDZ524305:RDZ524326 RNV524305:RNV524326 RXR524305:RXR524326 SHN524305:SHN524326 SRJ524305:SRJ524326 TBF524305:TBF524326 TLB524305:TLB524326 TUX524305:TUX524326 UET524305:UET524326 UOP524305:UOP524326 UYL524305:UYL524326 VIH524305:VIH524326 VSD524305:VSD524326 WBZ524305:WBZ524326 WLV524305:WLV524326 WVR524305:WVR524326 I589841:I589862 JF589841:JF589862 TB589841:TB589862 ACX589841:ACX589862 AMT589841:AMT589862 AWP589841:AWP589862 BGL589841:BGL589862 BQH589841:BQH589862 CAD589841:CAD589862 CJZ589841:CJZ589862 CTV589841:CTV589862 DDR589841:DDR589862 DNN589841:DNN589862 DXJ589841:DXJ589862 EHF589841:EHF589862 ERB589841:ERB589862 FAX589841:FAX589862 FKT589841:FKT589862 FUP589841:FUP589862 GEL589841:GEL589862 GOH589841:GOH589862 GYD589841:GYD589862 HHZ589841:HHZ589862 HRV589841:HRV589862 IBR589841:IBR589862 ILN589841:ILN589862 IVJ589841:IVJ589862 JFF589841:JFF589862 JPB589841:JPB589862 JYX589841:JYX589862 KIT589841:KIT589862 KSP589841:KSP589862 LCL589841:LCL589862 LMH589841:LMH589862 LWD589841:LWD589862 MFZ589841:MFZ589862 MPV589841:MPV589862 MZR589841:MZR589862 NJN589841:NJN589862 NTJ589841:NTJ589862 ODF589841:ODF589862 ONB589841:ONB589862 OWX589841:OWX589862 PGT589841:PGT589862 PQP589841:PQP589862 QAL589841:QAL589862 QKH589841:QKH589862 QUD589841:QUD589862 RDZ589841:RDZ589862 RNV589841:RNV589862 RXR589841:RXR589862 SHN589841:SHN589862 SRJ589841:SRJ589862 TBF589841:TBF589862 TLB589841:TLB589862 TUX589841:TUX589862 UET589841:UET589862 UOP589841:UOP589862 UYL589841:UYL589862 VIH589841:VIH589862 VSD589841:VSD589862 WBZ589841:WBZ589862 WLV589841:WLV589862 WVR589841:WVR589862 I655377:I655398 JF655377:JF655398 TB655377:TB655398 ACX655377:ACX655398 AMT655377:AMT655398 AWP655377:AWP655398 BGL655377:BGL655398 BQH655377:BQH655398 CAD655377:CAD655398 CJZ655377:CJZ655398 CTV655377:CTV655398 DDR655377:DDR655398 DNN655377:DNN655398 DXJ655377:DXJ655398 EHF655377:EHF655398 ERB655377:ERB655398 FAX655377:FAX655398 FKT655377:FKT655398 FUP655377:FUP655398 GEL655377:GEL655398 GOH655377:GOH655398 GYD655377:GYD655398 HHZ655377:HHZ655398 HRV655377:HRV655398 IBR655377:IBR655398 ILN655377:ILN655398 IVJ655377:IVJ655398 JFF655377:JFF655398 JPB655377:JPB655398 JYX655377:JYX655398 KIT655377:KIT655398 KSP655377:KSP655398 LCL655377:LCL655398 LMH655377:LMH655398 LWD655377:LWD655398 MFZ655377:MFZ655398 MPV655377:MPV655398 MZR655377:MZR655398 NJN655377:NJN655398 NTJ655377:NTJ655398 ODF655377:ODF655398 ONB655377:ONB655398 OWX655377:OWX655398 PGT655377:PGT655398 PQP655377:PQP655398 QAL655377:QAL655398 QKH655377:QKH655398 QUD655377:QUD655398 RDZ655377:RDZ655398 RNV655377:RNV655398 RXR655377:RXR655398 SHN655377:SHN655398 SRJ655377:SRJ655398 TBF655377:TBF655398 TLB655377:TLB655398 TUX655377:TUX655398 UET655377:UET655398 UOP655377:UOP655398 UYL655377:UYL655398 VIH655377:VIH655398 VSD655377:VSD655398 WBZ655377:WBZ655398 WLV655377:WLV655398 WVR655377:WVR655398 I720913:I720934 JF720913:JF720934 TB720913:TB720934 ACX720913:ACX720934 AMT720913:AMT720934 AWP720913:AWP720934 BGL720913:BGL720934 BQH720913:BQH720934 CAD720913:CAD720934 CJZ720913:CJZ720934 CTV720913:CTV720934 DDR720913:DDR720934 DNN720913:DNN720934 DXJ720913:DXJ720934 EHF720913:EHF720934 ERB720913:ERB720934 FAX720913:FAX720934 FKT720913:FKT720934 FUP720913:FUP720934 GEL720913:GEL720934 GOH720913:GOH720934 GYD720913:GYD720934 HHZ720913:HHZ720934 HRV720913:HRV720934 IBR720913:IBR720934 ILN720913:ILN720934 IVJ720913:IVJ720934 JFF720913:JFF720934 JPB720913:JPB720934 JYX720913:JYX720934 KIT720913:KIT720934 KSP720913:KSP720934 LCL720913:LCL720934 LMH720913:LMH720934 LWD720913:LWD720934 MFZ720913:MFZ720934 MPV720913:MPV720934 MZR720913:MZR720934 NJN720913:NJN720934 NTJ720913:NTJ720934 ODF720913:ODF720934 ONB720913:ONB720934 OWX720913:OWX720934 PGT720913:PGT720934 PQP720913:PQP720934 QAL720913:QAL720934 QKH720913:QKH720934 QUD720913:QUD720934 RDZ720913:RDZ720934 RNV720913:RNV720934 RXR720913:RXR720934 SHN720913:SHN720934 SRJ720913:SRJ720934 TBF720913:TBF720934 TLB720913:TLB720934 TUX720913:TUX720934 UET720913:UET720934 UOP720913:UOP720934 UYL720913:UYL720934 VIH720913:VIH720934 VSD720913:VSD720934 WBZ720913:WBZ720934 WLV720913:WLV720934 WVR720913:WVR720934 I786449:I786470 JF786449:JF786470 TB786449:TB786470 ACX786449:ACX786470 AMT786449:AMT786470 AWP786449:AWP786470 BGL786449:BGL786470 BQH786449:BQH786470 CAD786449:CAD786470 CJZ786449:CJZ786470 CTV786449:CTV786470 DDR786449:DDR786470 DNN786449:DNN786470 DXJ786449:DXJ786470 EHF786449:EHF786470 ERB786449:ERB786470 FAX786449:FAX786470 FKT786449:FKT786470 FUP786449:FUP786470 GEL786449:GEL786470 GOH786449:GOH786470 GYD786449:GYD786470 HHZ786449:HHZ786470 HRV786449:HRV786470 IBR786449:IBR786470 ILN786449:ILN786470 IVJ786449:IVJ786470 JFF786449:JFF786470 JPB786449:JPB786470 JYX786449:JYX786470 KIT786449:KIT786470 KSP786449:KSP786470 LCL786449:LCL786470 LMH786449:LMH786470 LWD786449:LWD786470 MFZ786449:MFZ786470 MPV786449:MPV786470 MZR786449:MZR786470 NJN786449:NJN786470 NTJ786449:NTJ786470 ODF786449:ODF786470 ONB786449:ONB786470 OWX786449:OWX786470 PGT786449:PGT786470 PQP786449:PQP786470 QAL786449:QAL786470 QKH786449:QKH786470 QUD786449:QUD786470 RDZ786449:RDZ786470 RNV786449:RNV786470 RXR786449:RXR786470 SHN786449:SHN786470 SRJ786449:SRJ786470 TBF786449:TBF786470 TLB786449:TLB786470 TUX786449:TUX786470 UET786449:UET786470 UOP786449:UOP786470 UYL786449:UYL786470 VIH786449:VIH786470 VSD786449:VSD786470 WBZ786449:WBZ786470 WLV786449:WLV786470 WVR786449:WVR786470 I851985:I852006 JF851985:JF852006 TB851985:TB852006 ACX851985:ACX852006 AMT851985:AMT852006 AWP851985:AWP852006 BGL851985:BGL852006 BQH851985:BQH852006 CAD851985:CAD852006 CJZ851985:CJZ852006 CTV851985:CTV852006 DDR851985:DDR852006 DNN851985:DNN852006 DXJ851985:DXJ852006 EHF851985:EHF852006 ERB851985:ERB852006 FAX851985:FAX852006 FKT851985:FKT852006 FUP851985:FUP852006 GEL851985:GEL852006 GOH851985:GOH852006 GYD851985:GYD852006 HHZ851985:HHZ852006 HRV851985:HRV852006 IBR851985:IBR852006 ILN851985:ILN852006 IVJ851985:IVJ852006 JFF851985:JFF852006 JPB851985:JPB852006 JYX851985:JYX852006 KIT851985:KIT852006 KSP851985:KSP852006 LCL851985:LCL852006 LMH851985:LMH852006 LWD851985:LWD852006 MFZ851985:MFZ852006 MPV851985:MPV852006 MZR851985:MZR852006 NJN851985:NJN852006 NTJ851985:NTJ852006 ODF851985:ODF852006 ONB851985:ONB852006 OWX851985:OWX852006 PGT851985:PGT852006 PQP851985:PQP852006 QAL851985:QAL852006 QKH851985:QKH852006 QUD851985:QUD852006 RDZ851985:RDZ852006 RNV851985:RNV852006 RXR851985:RXR852006 SHN851985:SHN852006 SRJ851985:SRJ852006 TBF851985:TBF852006 TLB851985:TLB852006 TUX851985:TUX852006 UET851985:UET852006 UOP851985:UOP852006 UYL851985:UYL852006 VIH851985:VIH852006 VSD851985:VSD852006 WBZ851985:WBZ852006 WLV851985:WLV852006 WVR851985:WVR852006 I917521:I917542 JF917521:JF917542 TB917521:TB917542 ACX917521:ACX917542 AMT917521:AMT917542 AWP917521:AWP917542 BGL917521:BGL917542 BQH917521:BQH917542 CAD917521:CAD917542 CJZ917521:CJZ917542 CTV917521:CTV917542 DDR917521:DDR917542 DNN917521:DNN917542 DXJ917521:DXJ917542 EHF917521:EHF917542 ERB917521:ERB917542 FAX917521:FAX917542 FKT917521:FKT917542 FUP917521:FUP917542 GEL917521:GEL917542 GOH917521:GOH917542 GYD917521:GYD917542 HHZ917521:HHZ917542 HRV917521:HRV917542 IBR917521:IBR917542 ILN917521:ILN917542 IVJ917521:IVJ917542 JFF917521:JFF917542 JPB917521:JPB917542 JYX917521:JYX917542 KIT917521:KIT917542 KSP917521:KSP917542 LCL917521:LCL917542 LMH917521:LMH917542 LWD917521:LWD917542 MFZ917521:MFZ917542 MPV917521:MPV917542 MZR917521:MZR917542 NJN917521:NJN917542 NTJ917521:NTJ917542 ODF917521:ODF917542 ONB917521:ONB917542 OWX917521:OWX917542 PGT917521:PGT917542 PQP917521:PQP917542 QAL917521:QAL917542 QKH917521:QKH917542 QUD917521:QUD917542 RDZ917521:RDZ917542 RNV917521:RNV917542 RXR917521:RXR917542 SHN917521:SHN917542 SRJ917521:SRJ917542 TBF917521:TBF917542 TLB917521:TLB917542 TUX917521:TUX917542 UET917521:UET917542 UOP917521:UOP917542 UYL917521:UYL917542 VIH917521:VIH917542 VSD917521:VSD917542 WBZ917521:WBZ917542 WLV917521:WLV917542 WVR917521:WVR917542 I983057:I983078 JF983057:JF983078 TB983057:TB983078 ACX983057:ACX983078 AMT983057:AMT983078 AWP983057:AWP983078 BGL983057:BGL983078 BQH983057:BQH983078 CAD983057:CAD983078 CJZ983057:CJZ983078 CTV983057:CTV983078 DDR983057:DDR983078 DNN983057:DNN983078 DXJ983057:DXJ983078 EHF983057:EHF983078 ERB983057:ERB983078 FAX983057:FAX983078 FKT983057:FKT983078 FUP983057:FUP983078 GEL983057:GEL983078 GOH983057:GOH983078 GYD983057:GYD983078 HHZ983057:HHZ983078 HRV983057:HRV983078 IBR983057:IBR983078 ILN983057:ILN983078 IVJ983057:IVJ983078 JFF983057:JFF983078 JPB983057:JPB983078 JYX983057:JYX983078 KIT983057:KIT983078 KSP983057:KSP983078 LCL983057:LCL983078 LMH983057:LMH983078 LWD983057:LWD983078 MFZ983057:MFZ983078 MPV983057:MPV983078 MZR983057:MZR983078 NJN983057:NJN983078 NTJ983057:NTJ983078 ODF983057:ODF983078 ONB983057:ONB983078 OWX983057:OWX983078 PGT983057:PGT983078 PQP983057:PQP983078 QAL983057:QAL983078 QKH983057:QKH983078 QUD983057:QUD983078 RDZ983057:RDZ983078 RNV983057:RNV983078 RXR983057:RXR983078 SHN983057:SHN983078 SRJ983057:SRJ983078 TBF983057:TBF983078 TLB983057:TLB983078 TUX983057:TUX983078 UET983057:UET983078 UOP983057:UOP983078 UYL983057:UYL983078 VIH983057:VIH983078 VSD983057:VSD983078 WBZ983057:WBZ983078 WLV983057:WLV983078 I29:I38 WVR29:WVR38 WLV29:WLV38 WBZ29:WBZ38 VSD29:VSD38 VIH29:VIH38 UYL29:UYL38 UOP29:UOP38 UET29:UET38 TUX29:TUX38 TLB29:TLB38 TBF29:TBF38 SRJ29:SRJ38 SHN29:SHN38 RXR29:RXR38 RNV29:RNV38 RDZ29:RDZ38 QUD29:QUD38 QKH29:QKH38 QAL29:QAL38 PQP29:PQP38 PGT29:PGT38 OWX29:OWX38 ONB29:ONB38 ODF29:ODF38 NTJ29:NTJ38 NJN29:NJN38 MZR29:MZR38 MPV29:MPV38 MFZ29:MFZ38 LWD29:LWD38 LMH29:LMH38 LCL29:LCL38 KSP29:KSP38 KIT29:KIT38 JYX29:JYX38 JPB29:JPB38 JFF29:JFF38 IVJ29:IVJ38 ILN29:ILN38 IBR29:IBR38 HRV29:HRV38 HHZ29:HHZ38 GYD29:GYD38 GOH29:GOH38 GEL29:GEL38 FUP29:FUP38 FKT29:FKT38 FAX29:FAX38 ERB29:ERB38 EHF29:EHF38 DXJ29:DXJ38 DNN29:DNN38 DDR29:DDR38 CTV29:CTV38 CJZ29:CJZ38 CAD29:CAD38 BQH29:BQH38 BGL29:BGL38 AWP29:AWP38 AMT29:AMT38 ACX29:ACX38 TB29:TB38 JF29:JF38" xr:uid="{6EC854AF-5BD5-4C36-BF7F-D661E79BC10F}">
      <formula1>"要(緊急),要(通常),未定,否"</formula1>
    </dataValidation>
    <dataValidation type="list" allowBlank="1" showInputMessage="1" promptTitle="不具合の分類を選択" prompt="1.誤字／脱字_x000a_2.記述内容（漏れ／誤認／非効率等）_x000a_3.仕様書作成規約違反_x000a_4.見易さ（図表の活用）が不足_x000a_5.仕様の追加／変更_x000a_6.概要設計漏れ_x000a_7.仕様理解の誤り_x000a_8.異常処理の考慮不足_x000a_9.再検討（保留）事項_x000a_10.その他" sqref="WVO983057:WVO983078 E65553:F65574 JC65553:JC65574 SY65553:SY65574 ACU65553:ACU65574 AMQ65553:AMQ65574 AWM65553:AWM65574 BGI65553:BGI65574 BQE65553:BQE65574 CAA65553:CAA65574 CJW65553:CJW65574 CTS65553:CTS65574 DDO65553:DDO65574 DNK65553:DNK65574 DXG65553:DXG65574 EHC65553:EHC65574 EQY65553:EQY65574 FAU65553:FAU65574 FKQ65553:FKQ65574 FUM65553:FUM65574 GEI65553:GEI65574 GOE65553:GOE65574 GYA65553:GYA65574 HHW65553:HHW65574 HRS65553:HRS65574 IBO65553:IBO65574 ILK65553:ILK65574 IVG65553:IVG65574 JFC65553:JFC65574 JOY65553:JOY65574 JYU65553:JYU65574 KIQ65553:KIQ65574 KSM65553:KSM65574 LCI65553:LCI65574 LME65553:LME65574 LWA65553:LWA65574 MFW65553:MFW65574 MPS65553:MPS65574 MZO65553:MZO65574 NJK65553:NJK65574 NTG65553:NTG65574 ODC65553:ODC65574 OMY65553:OMY65574 OWU65553:OWU65574 PGQ65553:PGQ65574 PQM65553:PQM65574 QAI65553:QAI65574 QKE65553:QKE65574 QUA65553:QUA65574 RDW65553:RDW65574 RNS65553:RNS65574 RXO65553:RXO65574 SHK65553:SHK65574 SRG65553:SRG65574 TBC65553:TBC65574 TKY65553:TKY65574 TUU65553:TUU65574 UEQ65553:UEQ65574 UOM65553:UOM65574 UYI65553:UYI65574 VIE65553:VIE65574 VSA65553:VSA65574 WBW65553:WBW65574 WLS65553:WLS65574 WVO65553:WVO65574 E131089:F131110 JC131089:JC131110 SY131089:SY131110 ACU131089:ACU131110 AMQ131089:AMQ131110 AWM131089:AWM131110 BGI131089:BGI131110 BQE131089:BQE131110 CAA131089:CAA131110 CJW131089:CJW131110 CTS131089:CTS131110 DDO131089:DDO131110 DNK131089:DNK131110 DXG131089:DXG131110 EHC131089:EHC131110 EQY131089:EQY131110 FAU131089:FAU131110 FKQ131089:FKQ131110 FUM131089:FUM131110 GEI131089:GEI131110 GOE131089:GOE131110 GYA131089:GYA131110 HHW131089:HHW131110 HRS131089:HRS131110 IBO131089:IBO131110 ILK131089:ILK131110 IVG131089:IVG131110 JFC131089:JFC131110 JOY131089:JOY131110 JYU131089:JYU131110 KIQ131089:KIQ131110 KSM131089:KSM131110 LCI131089:LCI131110 LME131089:LME131110 LWA131089:LWA131110 MFW131089:MFW131110 MPS131089:MPS131110 MZO131089:MZO131110 NJK131089:NJK131110 NTG131089:NTG131110 ODC131089:ODC131110 OMY131089:OMY131110 OWU131089:OWU131110 PGQ131089:PGQ131110 PQM131089:PQM131110 QAI131089:QAI131110 QKE131089:QKE131110 QUA131089:QUA131110 RDW131089:RDW131110 RNS131089:RNS131110 RXO131089:RXO131110 SHK131089:SHK131110 SRG131089:SRG131110 TBC131089:TBC131110 TKY131089:TKY131110 TUU131089:TUU131110 UEQ131089:UEQ131110 UOM131089:UOM131110 UYI131089:UYI131110 VIE131089:VIE131110 VSA131089:VSA131110 WBW131089:WBW131110 WLS131089:WLS131110 WVO131089:WVO131110 E196625:F196646 JC196625:JC196646 SY196625:SY196646 ACU196625:ACU196646 AMQ196625:AMQ196646 AWM196625:AWM196646 BGI196625:BGI196646 BQE196625:BQE196646 CAA196625:CAA196646 CJW196625:CJW196646 CTS196625:CTS196646 DDO196625:DDO196646 DNK196625:DNK196646 DXG196625:DXG196646 EHC196625:EHC196646 EQY196625:EQY196646 FAU196625:FAU196646 FKQ196625:FKQ196646 FUM196625:FUM196646 GEI196625:GEI196646 GOE196625:GOE196646 GYA196625:GYA196646 HHW196625:HHW196646 HRS196625:HRS196646 IBO196625:IBO196646 ILK196625:ILK196646 IVG196625:IVG196646 JFC196625:JFC196646 JOY196625:JOY196646 JYU196625:JYU196646 KIQ196625:KIQ196646 KSM196625:KSM196646 LCI196625:LCI196646 LME196625:LME196646 LWA196625:LWA196646 MFW196625:MFW196646 MPS196625:MPS196646 MZO196625:MZO196646 NJK196625:NJK196646 NTG196625:NTG196646 ODC196625:ODC196646 OMY196625:OMY196646 OWU196625:OWU196646 PGQ196625:PGQ196646 PQM196625:PQM196646 QAI196625:QAI196646 QKE196625:QKE196646 QUA196625:QUA196646 RDW196625:RDW196646 RNS196625:RNS196646 RXO196625:RXO196646 SHK196625:SHK196646 SRG196625:SRG196646 TBC196625:TBC196646 TKY196625:TKY196646 TUU196625:TUU196646 UEQ196625:UEQ196646 UOM196625:UOM196646 UYI196625:UYI196646 VIE196625:VIE196646 VSA196625:VSA196646 WBW196625:WBW196646 WLS196625:WLS196646 WVO196625:WVO196646 E262161:F262182 JC262161:JC262182 SY262161:SY262182 ACU262161:ACU262182 AMQ262161:AMQ262182 AWM262161:AWM262182 BGI262161:BGI262182 BQE262161:BQE262182 CAA262161:CAA262182 CJW262161:CJW262182 CTS262161:CTS262182 DDO262161:DDO262182 DNK262161:DNK262182 DXG262161:DXG262182 EHC262161:EHC262182 EQY262161:EQY262182 FAU262161:FAU262182 FKQ262161:FKQ262182 FUM262161:FUM262182 GEI262161:GEI262182 GOE262161:GOE262182 GYA262161:GYA262182 HHW262161:HHW262182 HRS262161:HRS262182 IBO262161:IBO262182 ILK262161:ILK262182 IVG262161:IVG262182 JFC262161:JFC262182 JOY262161:JOY262182 JYU262161:JYU262182 KIQ262161:KIQ262182 KSM262161:KSM262182 LCI262161:LCI262182 LME262161:LME262182 LWA262161:LWA262182 MFW262161:MFW262182 MPS262161:MPS262182 MZO262161:MZO262182 NJK262161:NJK262182 NTG262161:NTG262182 ODC262161:ODC262182 OMY262161:OMY262182 OWU262161:OWU262182 PGQ262161:PGQ262182 PQM262161:PQM262182 QAI262161:QAI262182 QKE262161:QKE262182 QUA262161:QUA262182 RDW262161:RDW262182 RNS262161:RNS262182 RXO262161:RXO262182 SHK262161:SHK262182 SRG262161:SRG262182 TBC262161:TBC262182 TKY262161:TKY262182 TUU262161:TUU262182 UEQ262161:UEQ262182 UOM262161:UOM262182 UYI262161:UYI262182 VIE262161:VIE262182 VSA262161:VSA262182 WBW262161:WBW262182 WLS262161:WLS262182 WVO262161:WVO262182 E327697:F327718 JC327697:JC327718 SY327697:SY327718 ACU327697:ACU327718 AMQ327697:AMQ327718 AWM327697:AWM327718 BGI327697:BGI327718 BQE327697:BQE327718 CAA327697:CAA327718 CJW327697:CJW327718 CTS327697:CTS327718 DDO327697:DDO327718 DNK327697:DNK327718 DXG327697:DXG327718 EHC327697:EHC327718 EQY327697:EQY327718 FAU327697:FAU327718 FKQ327697:FKQ327718 FUM327697:FUM327718 GEI327697:GEI327718 GOE327697:GOE327718 GYA327697:GYA327718 HHW327697:HHW327718 HRS327697:HRS327718 IBO327697:IBO327718 ILK327697:ILK327718 IVG327697:IVG327718 JFC327697:JFC327718 JOY327697:JOY327718 JYU327697:JYU327718 KIQ327697:KIQ327718 KSM327697:KSM327718 LCI327697:LCI327718 LME327697:LME327718 LWA327697:LWA327718 MFW327697:MFW327718 MPS327697:MPS327718 MZO327697:MZO327718 NJK327697:NJK327718 NTG327697:NTG327718 ODC327697:ODC327718 OMY327697:OMY327718 OWU327697:OWU327718 PGQ327697:PGQ327718 PQM327697:PQM327718 QAI327697:QAI327718 QKE327697:QKE327718 QUA327697:QUA327718 RDW327697:RDW327718 RNS327697:RNS327718 RXO327697:RXO327718 SHK327697:SHK327718 SRG327697:SRG327718 TBC327697:TBC327718 TKY327697:TKY327718 TUU327697:TUU327718 UEQ327697:UEQ327718 UOM327697:UOM327718 UYI327697:UYI327718 VIE327697:VIE327718 VSA327697:VSA327718 WBW327697:WBW327718 WLS327697:WLS327718 WVO327697:WVO327718 E393233:F393254 JC393233:JC393254 SY393233:SY393254 ACU393233:ACU393254 AMQ393233:AMQ393254 AWM393233:AWM393254 BGI393233:BGI393254 BQE393233:BQE393254 CAA393233:CAA393254 CJW393233:CJW393254 CTS393233:CTS393254 DDO393233:DDO393254 DNK393233:DNK393254 DXG393233:DXG393254 EHC393233:EHC393254 EQY393233:EQY393254 FAU393233:FAU393254 FKQ393233:FKQ393254 FUM393233:FUM393254 GEI393233:GEI393254 GOE393233:GOE393254 GYA393233:GYA393254 HHW393233:HHW393254 HRS393233:HRS393254 IBO393233:IBO393254 ILK393233:ILK393254 IVG393233:IVG393254 JFC393233:JFC393254 JOY393233:JOY393254 JYU393233:JYU393254 KIQ393233:KIQ393254 KSM393233:KSM393254 LCI393233:LCI393254 LME393233:LME393254 LWA393233:LWA393254 MFW393233:MFW393254 MPS393233:MPS393254 MZO393233:MZO393254 NJK393233:NJK393254 NTG393233:NTG393254 ODC393233:ODC393254 OMY393233:OMY393254 OWU393233:OWU393254 PGQ393233:PGQ393254 PQM393233:PQM393254 QAI393233:QAI393254 QKE393233:QKE393254 QUA393233:QUA393254 RDW393233:RDW393254 RNS393233:RNS393254 RXO393233:RXO393254 SHK393233:SHK393254 SRG393233:SRG393254 TBC393233:TBC393254 TKY393233:TKY393254 TUU393233:TUU393254 UEQ393233:UEQ393254 UOM393233:UOM393254 UYI393233:UYI393254 VIE393233:VIE393254 VSA393233:VSA393254 WBW393233:WBW393254 WLS393233:WLS393254 WVO393233:WVO393254 E458769:F458790 JC458769:JC458790 SY458769:SY458790 ACU458769:ACU458790 AMQ458769:AMQ458790 AWM458769:AWM458790 BGI458769:BGI458790 BQE458769:BQE458790 CAA458769:CAA458790 CJW458769:CJW458790 CTS458769:CTS458790 DDO458769:DDO458790 DNK458769:DNK458790 DXG458769:DXG458790 EHC458769:EHC458790 EQY458769:EQY458790 FAU458769:FAU458790 FKQ458769:FKQ458790 FUM458769:FUM458790 GEI458769:GEI458790 GOE458769:GOE458790 GYA458769:GYA458790 HHW458769:HHW458790 HRS458769:HRS458790 IBO458769:IBO458790 ILK458769:ILK458790 IVG458769:IVG458790 JFC458769:JFC458790 JOY458769:JOY458790 JYU458769:JYU458790 KIQ458769:KIQ458790 KSM458769:KSM458790 LCI458769:LCI458790 LME458769:LME458790 LWA458769:LWA458790 MFW458769:MFW458790 MPS458769:MPS458790 MZO458769:MZO458790 NJK458769:NJK458790 NTG458769:NTG458790 ODC458769:ODC458790 OMY458769:OMY458790 OWU458769:OWU458790 PGQ458769:PGQ458790 PQM458769:PQM458790 QAI458769:QAI458790 QKE458769:QKE458790 QUA458769:QUA458790 RDW458769:RDW458790 RNS458769:RNS458790 RXO458769:RXO458790 SHK458769:SHK458790 SRG458769:SRG458790 TBC458769:TBC458790 TKY458769:TKY458790 TUU458769:TUU458790 UEQ458769:UEQ458790 UOM458769:UOM458790 UYI458769:UYI458790 VIE458769:VIE458790 VSA458769:VSA458790 WBW458769:WBW458790 WLS458769:WLS458790 WVO458769:WVO458790 E524305:F524326 JC524305:JC524326 SY524305:SY524326 ACU524305:ACU524326 AMQ524305:AMQ524326 AWM524305:AWM524326 BGI524305:BGI524326 BQE524305:BQE524326 CAA524305:CAA524326 CJW524305:CJW524326 CTS524305:CTS524326 DDO524305:DDO524326 DNK524305:DNK524326 DXG524305:DXG524326 EHC524305:EHC524326 EQY524305:EQY524326 FAU524305:FAU524326 FKQ524305:FKQ524326 FUM524305:FUM524326 GEI524305:GEI524326 GOE524305:GOE524326 GYA524305:GYA524326 HHW524305:HHW524326 HRS524305:HRS524326 IBO524305:IBO524326 ILK524305:ILK524326 IVG524305:IVG524326 JFC524305:JFC524326 JOY524305:JOY524326 JYU524305:JYU524326 KIQ524305:KIQ524326 KSM524305:KSM524326 LCI524305:LCI524326 LME524305:LME524326 LWA524305:LWA524326 MFW524305:MFW524326 MPS524305:MPS524326 MZO524305:MZO524326 NJK524305:NJK524326 NTG524305:NTG524326 ODC524305:ODC524326 OMY524305:OMY524326 OWU524305:OWU524326 PGQ524305:PGQ524326 PQM524305:PQM524326 QAI524305:QAI524326 QKE524305:QKE524326 QUA524305:QUA524326 RDW524305:RDW524326 RNS524305:RNS524326 RXO524305:RXO524326 SHK524305:SHK524326 SRG524305:SRG524326 TBC524305:TBC524326 TKY524305:TKY524326 TUU524305:TUU524326 UEQ524305:UEQ524326 UOM524305:UOM524326 UYI524305:UYI524326 VIE524305:VIE524326 VSA524305:VSA524326 WBW524305:WBW524326 WLS524305:WLS524326 WVO524305:WVO524326 E589841:F589862 JC589841:JC589862 SY589841:SY589862 ACU589841:ACU589862 AMQ589841:AMQ589862 AWM589841:AWM589862 BGI589841:BGI589862 BQE589841:BQE589862 CAA589841:CAA589862 CJW589841:CJW589862 CTS589841:CTS589862 DDO589841:DDO589862 DNK589841:DNK589862 DXG589841:DXG589862 EHC589841:EHC589862 EQY589841:EQY589862 FAU589841:FAU589862 FKQ589841:FKQ589862 FUM589841:FUM589862 GEI589841:GEI589862 GOE589841:GOE589862 GYA589841:GYA589862 HHW589841:HHW589862 HRS589841:HRS589862 IBO589841:IBO589862 ILK589841:ILK589862 IVG589841:IVG589862 JFC589841:JFC589862 JOY589841:JOY589862 JYU589841:JYU589862 KIQ589841:KIQ589862 KSM589841:KSM589862 LCI589841:LCI589862 LME589841:LME589862 LWA589841:LWA589862 MFW589841:MFW589862 MPS589841:MPS589862 MZO589841:MZO589862 NJK589841:NJK589862 NTG589841:NTG589862 ODC589841:ODC589862 OMY589841:OMY589862 OWU589841:OWU589862 PGQ589841:PGQ589862 PQM589841:PQM589862 QAI589841:QAI589862 QKE589841:QKE589862 QUA589841:QUA589862 RDW589841:RDW589862 RNS589841:RNS589862 RXO589841:RXO589862 SHK589841:SHK589862 SRG589841:SRG589862 TBC589841:TBC589862 TKY589841:TKY589862 TUU589841:TUU589862 UEQ589841:UEQ589862 UOM589841:UOM589862 UYI589841:UYI589862 VIE589841:VIE589862 VSA589841:VSA589862 WBW589841:WBW589862 WLS589841:WLS589862 WVO589841:WVO589862 E655377:F655398 JC655377:JC655398 SY655377:SY655398 ACU655377:ACU655398 AMQ655377:AMQ655398 AWM655377:AWM655398 BGI655377:BGI655398 BQE655377:BQE655398 CAA655377:CAA655398 CJW655377:CJW655398 CTS655377:CTS655398 DDO655377:DDO655398 DNK655377:DNK655398 DXG655377:DXG655398 EHC655377:EHC655398 EQY655377:EQY655398 FAU655377:FAU655398 FKQ655377:FKQ655398 FUM655377:FUM655398 GEI655377:GEI655398 GOE655377:GOE655398 GYA655377:GYA655398 HHW655377:HHW655398 HRS655377:HRS655398 IBO655377:IBO655398 ILK655377:ILK655398 IVG655377:IVG655398 JFC655377:JFC655398 JOY655377:JOY655398 JYU655377:JYU655398 KIQ655377:KIQ655398 KSM655377:KSM655398 LCI655377:LCI655398 LME655377:LME655398 LWA655377:LWA655398 MFW655377:MFW655398 MPS655377:MPS655398 MZO655377:MZO655398 NJK655377:NJK655398 NTG655377:NTG655398 ODC655377:ODC655398 OMY655377:OMY655398 OWU655377:OWU655398 PGQ655377:PGQ655398 PQM655377:PQM655398 QAI655377:QAI655398 QKE655377:QKE655398 QUA655377:QUA655398 RDW655377:RDW655398 RNS655377:RNS655398 RXO655377:RXO655398 SHK655377:SHK655398 SRG655377:SRG655398 TBC655377:TBC655398 TKY655377:TKY655398 TUU655377:TUU655398 UEQ655377:UEQ655398 UOM655377:UOM655398 UYI655377:UYI655398 VIE655377:VIE655398 VSA655377:VSA655398 WBW655377:WBW655398 WLS655377:WLS655398 WVO655377:WVO655398 E720913:F720934 JC720913:JC720934 SY720913:SY720934 ACU720913:ACU720934 AMQ720913:AMQ720934 AWM720913:AWM720934 BGI720913:BGI720934 BQE720913:BQE720934 CAA720913:CAA720934 CJW720913:CJW720934 CTS720913:CTS720934 DDO720913:DDO720934 DNK720913:DNK720934 DXG720913:DXG720934 EHC720913:EHC720934 EQY720913:EQY720934 FAU720913:FAU720934 FKQ720913:FKQ720934 FUM720913:FUM720934 GEI720913:GEI720934 GOE720913:GOE720934 GYA720913:GYA720934 HHW720913:HHW720934 HRS720913:HRS720934 IBO720913:IBO720934 ILK720913:ILK720934 IVG720913:IVG720934 JFC720913:JFC720934 JOY720913:JOY720934 JYU720913:JYU720934 KIQ720913:KIQ720934 KSM720913:KSM720934 LCI720913:LCI720934 LME720913:LME720934 LWA720913:LWA720934 MFW720913:MFW720934 MPS720913:MPS720934 MZO720913:MZO720934 NJK720913:NJK720934 NTG720913:NTG720934 ODC720913:ODC720934 OMY720913:OMY720934 OWU720913:OWU720934 PGQ720913:PGQ720934 PQM720913:PQM720934 QAI720913:QAI720934 QKE720913:QKE720934 QUA720913:QUA720934 RDW720913:RDW720934 RNS720913:RNS720934 RXO720913:RXO720934 SHK720913:SHK720934 SRG720913:SRG720934 TBC720913:TBC720934 TKY720913:TKY720934 TUU720913:TUU720934 UEQ720913:UEQ720934 UOM720913:UOM720934 UYI720913:UYI720934 VIE720913:VIE720934 VSA720913:VSA720934 WBW720913:WBW720934 WLS720913:WLS720934 WVO720913:WVO720934 E786449:F786470 JC786449:JC786470 SY786449:SY786470 ACU786449:ACU786470 AMQ786449:AMQ786470 AWM786449:AWM786470 BGI786449:BGI786470 BQE786449:BQE786470 CAA786449:CAA786470 CJW786449:CJW786470 CTS786449:CTS786470 DDO786449:DDO786470 DNK786449:DNK786470 DXG786449:DXG786470 EHC786449:EHC786470 EQY786449:EQY786470 FAU786449:FAU786470 FKQ786449:FKQ786470 FUM786449:FUM786470 GEI786449:GEI786470 GOE786449:GOE786470 GYA786449:GYA786470 HHW786449:HHW786470 HRS786449:HRS786470 IBO786449:IBO786470 ILK786449:ILK786470 IVG786449:IVG786470 JFC786449:JFC786470 JOY786449:JOY786470 JYU786449:JYU786470 KIQ786449:KIQ786470 KSM786449:KSM786470 LCI786449:LCI786470 LME786449:LME786470 LWA786449:LWA786470 MFW786449:MFW786470 MPS786449:MPS786470 MZO786449:MZO786470 NJK786449:NJK786470 NTG786449:NTG786470 ODC786449:ODC786470 OMY786449:OMY786470 OWU786449:OWU786470 PGQ786449:PGQ786470 PQM786449:PQM786470 QAI786449:QAI786470 QKE786449:QKE786470 QUA786449:QUA786470 RDW786449:RDW786470 RNS786449:RNS786470 RXO786449:RXO786470 SHK786449:SHK786470 SRG786449:SRG786470 TBC786449:TBC786470 TKY786449:TKY786470 TUU786449:TUU786470 UEQ786449:UEQ786470 UOM786449:UOM786470 UYI786449:UYI786470 VIE786449:VIE786470 VSA786449:VSA786470 WBW786449:WBW786470 WLS786449:WLS786470 WVO786449:WVO786470 E851985:F852006 JC851985:JC852006 SY851985:SY852006 ACU851985:ACU852006 AMQ851985:AMQ852006 AWM851985:AWM852006 BGI851985:BGI852006 BQE851985:BQE852006 CAA851985:CAA852006 CJW851985:CJW852006 CTS851985:CTS852006 DDO851985:DDO852006 DNK851985:DNK852006 DXG851985:DXG852006 EHC851985:EHC852006 EQY851985:EQY852006 FAU851985:FAU852006 FKQ851985:FKQ852006 FUM851985:FUM852006 GEI851985:GEI852006 GOE851985:GOE852006 GYA851985:GYA852006 HHW851985:HHW852006 HRS851985:HRS852006 IBO851985:IBO852006 ILK851985:ILK852006 IVG851985:IVG852006 JFC851985:JFC852006 JOY851985:JOY852006 JYU851985:JYU852006 KIQ851985:KIQ852006 KSM851985:KSM852006 LCI851985:LCI852006 LME851985:LME852006 LWA851985:LWA852006 MFW851985:MFW852006 MPS851985:MPS852006 MZO851985:MZO852006 NJK851985:NJK852006 NTG851985:NTG852006 ODC851985:ODC852006 OMY851985:OMY852006 OWU851985:OWU852006 PGQ851985:PGQ852006 PQM851985:PQM852006 QAI851985:QAI852006 QKE851985:QKE852006 QUA851985:QUA852006 RDW851985:RDW852006 RNS851985:RNS852006 RXO851985:RXO852006 SHK851985:SHK852006 SRG851985:SRG852006 TBC851985:TBC852006 TKY851985:TKY852006 TUU851985:TUU852006 UEQ851985:UEQ852006 UOM851985:UOM852006 UYI851985:UYI852006 VIE851985:VIE852006 VSA851985:VSA852006 WBW851985:WBW852006 WLS851985:WLS852006 WVO851985:WVO852006 E917521:F917542 JC917521:JC917542 SY917521:SY917542 ACU917521:ACU917542 AMQ917521:AMQ917542 AWM917521:AWM917542 BGI917521:BGI917542 BQE917521:BQE917542 CAA917521:CAA917542 CJW917521:CJW917542 CTS917521:CTS917542 DDO917521:DDO917542 DNK917521:DNK917542 DXG917521:DXG917542 EHC917521:EHC917542 EQY917521:EQY917542 FAU917521:FAU917542 FKQ917521:FKQ917542 FUM917521:FUM917542 GEI917521:GEI917542 GOE917521:GOE917542 GYA917521:GYA917542 HHW917521:HHW917542 HRS917521:HRS917542 IBO917521:IBO917542 ILK917521:ILK917542 IVG917521:IVG917542 JFC917521:JFC917542 JOY917521:JOY917542 JYU917521:JYU917542 KIQ917521:KIQ917542 KSM917521:KSM917542 LCI917521:LCI917542 LME917521:LME917542 LWA917521:LWA917542 MFW917521:MFW917542 MPS917521:MPS917542 MZO917521:MZO917542 NJK917521:NJK917542 NTG917521:NTG917542 ODC917521:ODC917542 OMY917521:OMY917542 OWU917521:OWU917542 PGQ917521:PGQ917542 PQM917521:PQM917542 QAI917521:QAI917542 QKE917521:QKE917542 QUA917521:QUA917542 RDW917521:RDW917542 RNS917521:RNS917542 RXO917521:RXO917542 SHK917521:SHK917542 SRG917521:SRG917542 TBC917521:TBC917542 TKY917521:TKY917542 TUU917521:TUU917542 UEQ917521:UEQ917542 UOM917521:UOM917542 UYI917521:UYI917542 VIE917521:VIE917542 VSA917521:VSA917542 WBW917521:WBW917542 WLS917521:WLS917542 WVO917521:WVO917542 E983057:F983078 JC983057:JC983078 SY983057:SY983078 ACU983057:ACU983078 AMQ983057:AMQ983078 AWM983057:AWM983078 BGI983057:BGI983078 BQE983057:BQE983078 CAA983057:CAA983078 CJW983057:CJW983078 CTS983057:CTS983078 DDO983057:DDO983078 DNK983057:DNK983078 DXG983057:DXG983078 EHC983057:EHC983078 EQY983057:EQY983078 FAU983057:FAU983078 FKQ983057:FKQ983078 FUM983057:FUM983078 GEI983057:GEI983078 GOE983057:GOE983078 GYA983057:GYA983078 HHW983057:HHW983078 HRS983057:HRS983078 IBO983057:IBO983078 ILK983057:ILK983078 IVG983057:IVG983078 JFC983057:JFC983078 JOY983057:JOY983078 JYU983057:JYU983078 KIQ983057:KIQ983078 KSM983057:KSM983078 LCI983057:LCI983078 LME983057:LME983078 LWA983057:LWA983078 MFW983057:MFW983078 MPS983057:MPS983078 MZO983057:MZO983078 NJK983057:NJK983078 NTG983057:NTG983078 ODC983057:ODC983078 OMY983057:OMY983078 OWU983057:OWU983078 PGQ983057:PGQ983078 PQM983057:PQM983078 QAI983057:QAI983078 QKE983057:QKE983078 QUA983057:QUA983078 RDW983057:RDW983078 RNS983057:RNS983078 RXO983057:RXO983078 SHK983057:SHK983078 SRG983057:SRG983078 TBC983057:TBC983078 TKY983057:TKY983078 TUU983057:TUU983078 UEQ983057:UEQ983078 UOM983057:UOM983078 UYI983057:UYI983078 VIE983057:VIE983078 VSA983057:VSA983078 WBW983057:WBW983078 WLS983057:WLS983078 WVO29:WVO38 WLS29:WLS38 WBW29:WBW38 VSA29:VSA38 VIE29:VIE38 UYI29:UYI38 UOM29:UOM38 UEQ29:UEQ38 TUU29:TUU38 TKY29:TKY38 TBC29:TBC38 SRG29:SRG38 SHK29:SHK38 RXO29:RXO38 RNS29:RNS38 RDW29:RDW38 QUA29:QUA38 QKE29:QKE38 QAI29:QAI38 PQM29:PQM38 PGQ29:PGQ38 OWU29:OWU38 OMY29:OMY38 ODC29:ODC38 NTG29:NTG38 NJK29:NJK38 MZO29:MZO38 MPS29:MPS38 MFW29:MFW38 LWA29:LWA38 LME29:LME38 LCI29:LCI38 KSM29:KSM38 KIQ29:KIQ38 JYU29:JYU38 JOY29:JOY38 JFC29:JFC38 IVG29:IVG38 ILK29:ILK38 IBO29:IBO38 HRS29:HRS38 HHW29:HHW38 GYA29:GYA38 GOE29:GOE38 GEI29:GEI38 FUM29:FUM38 FKQ29:FKQ38 FAU29:FAU38 EQY29:EQY38 EHC29:EHC38 DXG29:DXG38 DNK29:DNK38 DDO29:DDO38 CTS29:CTS38 CJW29:CJW38 CAA29:CAA38 BQE29:BQE38 BGI29:BGI38 AWM29:AWM38 AMQ29:AMQ38 ACU29:ACU38 SY29:SY38 JC29:JC38" xr:uid="{9CFD00CB-3A57-4BAA-B510-CA8649603361}">
      <formula1>"1,2,3,4,5,6,7,8,9,10"</formula1>
    </dataValidation>
    <dataValidation type="list" allowBlank="1" showInputMessage="1" promptTitle="不具合の影響範囲を選択" prompt="1.1モジュール_x000a_2.ｺﾝﾎﾟｰﾈﾝﾄ_x000a_3.システム_x000a_4.開発ｽｹｼﾞｭｰﾙ_x000a_5.設計者ｽｷﾙ_x000a_6.その他_x000a_" sqref="WVP983057:WVP983078 G65553:G65574 JD65553:JD65574 SZ65553:SZ65574 ACV65553:ACV65574 AMR65553:AMR65574 AWN65553:AWN65574 BGJ65553:BGJ65574 BQF65553:BQF65574 CAB65553:CAB65574 CJX65553:CJX65574 CTT65553:CTT65574 DDP65553:DDP65574 DNL65553:DNL65574 DXH65553:DXH65574 EHD65553:EHD65574 EQZ65553:EQZ65574 FAV65553:FAV65574 FKR65553:FKR65574 FUN65553:FUN65574 GEJ65553:GEJ65574 GOF65553:GOF65574 GYB65553:GYB65574 HHX65553:HHX65574 HRT65553:HRT65574 IBP65553:IBP65574 ILL65553:ILL65574 IVH65553:IVH65574 JFD65553:JFD65574 JOZ65553:JOZ65574 JYV65553:JYV65574 KIR65553:KIR65574 KSN65553:KSN65574 LCJ65553:LCJ65574 LMF65553:LMF65574 LWB65553:LWB65574 MFX65553:MFX65574 MPT65553:MPT65574 MZP65553:MZP65574 NJL65553:NJL65574 NTH65553:NTH65574 ODD65553:ODD65574 OMZ65553:OMZ65574 OWV65553:OWV65574 PGR65553:PGR65574 PQN65553:PQN65574 QAJ65553:QAJ65574 QKF65553:QKF65574 QUB65553:QUB65574 RDX65553:RDX65574 RNT65553:RNT65574 RXP65553:RXP65574 SHL65553:SHL65574 SRH65553:SRH65574 TBD65553:TBD65574 TKZ65553:TKZ65574 TUV65553:TUV65574 UER65553:UER65574 UON65553:UON65574 UYJ65553:UYJ65574 VIF65553:VIF65574 VSB65553:VSB65574 WBX65553:WBX65574 WLT65553:WLT65574 WVP65553:WVP65574 G131089:G131110 JD131089:JD131110 SZ131089:SZ131110 ACV131089:ACV131110 AMR131089:AMR131110 AWN131089:AWN131110 BGJ131089:BGJ131110 BQF131089:BQF131110 CAB131089:CAB131110 CJX131089:CJX131110 CTT131089:CTT131110 DDP131089:DDP131110 DNL131089:DNL131110 DXH131089:DXH131110 EHD131089:EHD131110 EQZ131089:EQZ131110 FAV131089:FAV131110 FKR131089:FKR131110 FUN131089:FUN131110 GEJ131089:GEJ131110 GOF131089:GOF131110 GYB131089:GYB131110 HHX131089:HHX131110 HRT131089:HRT131110 IBP131089:IBP131110 ILL131089:ILL131110 IVH131089:IVH131110 JFD131089:JFD131110 JOZ131089:JOZ131110 JYV131089:JYV131110 KIR131089:KIR131110 KSN131089:KSN131110 LCJ131089:LCJ131110 LMF131089:LMF131110 LWB131089:LWB131110 MFX131089:MFX131110 MPT131089:MPT131110 MZP131089:MZP131110 NJL131089:NJL131110 NTH131089:NTH131110 ODD131089:ODD131110 OMZ131089:OMZ131110 OWV131089:OWV131110 PGR131089:PGR131110 PQN131089:PQN131110 QAJ131089:QAJ131110 QKF131089:QKF131110 QUB131089:QUB131110 RDX131089:RDX131110 RNT131089:RNT131110 RXP131089:RXP131110 SHL131089:SHL131110 SRH131089:SRH131110 TBD131089:TBD131110 TKZ131089:TKZ131110 TUV131089:TUV131110 UER131089:UER131110 UON131089:UON131110 UYJ131089:UYJ131110 VIF131089:VIF131110 VSB131089:VSB131110 WBX131089:WBX131110 WLT131089:WLT131110 WVP131089:WVP131110 G196625:G196646 JD196625:JD196646 SZ196625:SZ196646 ACV196625:ACV196646 AMR196625:AMR196646 AWN196625:AWN196646 BGJ196625:BGJ196646 BQF196625:BQF196646 CAB196625:CAB196646 CJX196625:CJX196646 CTT196625:CTT196646 DDP196625:DDP196646 DNL196625:DNL196646 DXH196625:DXH196646 EHD196625:EHD196646 EQZ196625:EQZ196646 FAV196625:FAV196646 FKR196625:FKR196646 FUN196625:FUN196646 GEJ196625:GEJ196646 GOF196625:GOF196646 GYB196625:GYB196646 HHX196625:HHX196646 HRT196625:HRT196646 IBP196625:IBP196646 ILL196625:ILL196646 IVH196625:IVH196646 JFD196625:JFD196646 JOZ196625:JOZ196646 JYV196625:JYV196646 KIR196625:KIR196646 KSN196625:KSN196646 LCJ196625:LCJ196646 LMF196625:LMF196646 LWB196625:LWB196646 MFX196625:MFX196646 MPT196625:MPT196646 MZP196625:MZP196646 NJL196625:NJL196646 NTH196625:NTH196646 ODD196625:ODD196646 OMZ196625:OMZ196646 OWV196625:OWV196646 PGR196625:PGR196646 PQN196625:PQN196646 QAJ196625:QAJ196646 QKF196625:QKF196646 QUB196625:QUB196646 RDX196625:RDX196646 RNT196625:RNT196646 RXP196625:RXP196646 SHL196625:SHL196646 SRH196625:SRH196646 TBD196625:TBD196646 TKZ196625:TKZ196646 TUV196625:TUV196646 UER196625:UER196646 UON196625:UON196646 UYJ196625:UYJ196646 VIF196625:VIF196646 VSB196625:VSB196646 WBX196625:WBX196646 WLT196625:WLT196646 WVP196625:WVP196646 G262161:G262182 JD262161:JD262182 SZ262161:SZ262182 ACV262161:ACV262182 AMR262161:AMR262182 AWN262161:AWN262182 BGJ262161:BGJ262182 BQF262161:BQF262182 CAB262161:CAB262182 CJX262161:CJX262182 CTT262161:CTT262182 DDP262161:DDP262182 DNL262161:DNL262182 DXH262161:DXH262182 EHD262161:EHD262182 EQZ262161:EQZ262182 FAV262161:FAV262182 FKR262161:FKR262182 FUN262161:FUN262182 GEJ262161:GEJ262182 GOF262161:GOF262182 GYB262161:GYB262182 HHX262161:HHX262182 HRT262161:HRT262182 IBP262161:IBP262182 ILL262161:ILL262182 IVH262161:IVH262182 JFD262161:JFD262182 JOZ262161:JOZ262182 JYV262161:JYV262182 KIR262161:KIR262182 KSN262161:KSN262182 LCJ262161:LCJ262182 LMF262161:LMF262182 LWB262161:LWB262182 MFX262161:MFX262182 MPT262161:MPT262182 MZP262161:MZP262182 NJL262161:NJL262182 NTH262161:NTH262182 ODD262161:ODD262182 OMZ262161:OMZ262182 OWV262161:OWV262182 PGR262161:PGR262182 PQN262161:PQN262182 QAJ262161:QAJ262182 QKF262161:QKF262182 QUB262161:QUB262182 RDX262161:RDX262182 RNT262161:RNT262182 RXP262161:RXP262182 SHL262161:SHL262182 SRH262161:SRH262182 TBD262161:TBD262182 TKZ262161:TKZ262182 TUV262161:TUV262182 UER262161:UER262182 UON262161:UON262182 UYJ262161:UYJ262182 VIF262161:VIF262182 VSB262161:VSB262182 WBX262161:WBX262182 WLT262161:WLT262182 WVP262161:WVP262182 G327697:G327718 JD327697:JD327718 SZ327697:SZ327718 ACV327697:ACV327718 AMR327697:AMR327718 AWN327697:AWN327718 BGJ327697:BGJ327718 BQF327697:BQF327718 CAB327697:CAB327718 CJX327697:CJX327718 CTT327697:CTT327718 DDP327697:DDP327718 DNL327697:DNL327718 DXH327697:DXH327718 EHD327697:EHD327718 EQZ327697:EQZ327718 FAV327697:FAV327718 FKR327697:FKR327718 FUN327697:FUN327718 GEJ327697:GEJ327718 GOF327697:GOF327718 GYB327697:GYB327718 HHX327697:HHX327718 HRT327697:HRT327718 IBP327697:IBP327718 ILL327697:ILL327718 IVH327697:IVH327718 JFD327697:JFD327718 JOZ327697:JOZ327718 JYV327697:JYV327718 KIR327697:KIR327718 KSN327697:KSN327718 LCJ327697:LCJ327718 LMF327697:LMF327718 LWB327697:LWB327718 MFX327697:MFX327718 MPT327697:MPT327718 MZP327697:MZP327718 NJL327697:NJL327718 NTH327697:NTH327718 ODD327697:ODD327718 OMZ327697:OMZ327718 OWV327697:OWV327718 PGR327697:PGR327718 PQN327697:PQN327718 QAJ327697:QAJ327718 QKF327697:QKF327718 QUB327697:QUB327718 RDX327697:RDX327718 RNT327697:RNT327718 RXP327697:RXP327718 SHL327697:SHL327718 SRH327697:SRH327718 TBD327697:TBD327718 TKZ327697:TKZ327718 TUV327697:TUV327718 UER327697:UER327718 UON327697:UON327718 UYJ327697:UYJ327718 VIF327697:VIF327718 VSB327697:VSB327718 WBX327697:WBX327718 WLT327697:WLT327718 WVP327697:WVP327718 G393233:G393254 JD393233:JD393254 SZ393233:SZ393254 ACV393233:ACV393254 AMR393233:AMR393254 AWN393233:AWN393254 BGJ393233:BGJ393254 BQF393233:BQF393254 CAB393233:CAB393254 CJX393233:CJX393254 CTT393233:CTT393254 DDP393233:DDP393254 DNL393233:DNL393254 DXH393233:DXH393254 EHD393233:EHD393254 EQZ393233:EQZ393254 FAV393233:FAV393254 FKR393233:FKR393254 FUN393233:FUN393254 GEJ393233:GEJ393254 GOF393233:GOF393254 GYB393233:GYB393254 HHX393233:HHX393254 HRT393233:HRT393254 IBP393233:IBP393254 ILL393233:ILL393254 IVH393233:IVH393254 JFD393233:JFD393254 JOZ393233:JOZ393254 JYV393233:JYV393254 KIR393233:KIR393254 KSN393233:KSN393254 LCJ393233:LCJ393254 LMF393233:LMF393254 LWB393233:LWB393254 MFX393233:MFX393254 MPT393233:MPT393254 MZP393233:MZP393254 NJL393233:NJL393254 NTH393233:NTH393254 ODD393233:ODD393254 OMZ393233:OMZ393254 OWV393233:OWV393254 PGR393233:PGR393254 PQN393233:PQN393254 QAJ393233:QAJ393254 QKF393233:QKF393254 QUB393233:QUB393254 RDX393233:RDX393254 RNT393233:RNT393254 RXP393233:RXP393254 SHL393233:SHL393254 SRH393233:SRH393254 TBD393233:TBD393254 TKZ393233:TKZ393254 TUV393233:TUV393254 UER393233:UER393254 UON393233:UON393254 UYJ393233:UYJ393254 VIF393233:VIF393254 VSB393233:VSB393254 WBX393233:WBX393254 WLT393233:WLT393254 WVP393233:WVP393254 G458769:G458790 JD458769:JD458790 SZ458769:SZ458790 ACV458769:ACV458790 AMR458769:AMR458790 AWN458769:AWN458790 BGJ458769:BGJ458790 BQF458769:BQF458790 CAB458769:CAB458790 CJX458769:CJX458790 CTT458769:CTT458790 DDP458769:DDP458790 DNL458769:DNL458790 DXH458769:DXH458790 EHD458769:EHD458790 EQZ458769:EQZ458790 FAV458769:FAV458790 FKR458769:FKR458790 FUN458769:FUN458790 GEJ458769:GEJ458790 GOF458769:GOF458790 GYB458769:GYB458790 HHX458769:HHX458790 HRT458769:HRT458790 IBP458769:IBP458790 ILL458769:ILL458790 IVH458769:IVH458790 JFD458769:JFD458790 JOZ458769:JOZ458790 JYV458769:JYV458790 KIR458769:KIR458790 KSN458769:KSN458790 LCJ458769:LCJ458790 LMF458769:LMF458790 LWB458769:LWB458790 MFX458769:MFX458790 MPT458769:MPT458790 MZP458769:MZP458790 NJL458769:NJL458790 NTH458769:NTH458790 ODD458769:ODD458790 OMZ458769:OMZ458790 OWV458769:OWV458790 PGR458769:PGR458790 PQN458769:PQN458790 QAJ458769:QAJ458790 QKF458769:QKF458790 QUB458769:QUB458790 RDX458769:RDX458790 RNT458769:RNT458790 RXP458769:RXP458790 SHL458769:SHL458790 SRH458769:SRH458790 TBD458769:TBD458790 TKZ458769:TKZ458790 TUV458769:TUV458790 UER458769:UER458790 UON458769:UON458790 UYJ458769:UYJ458790 VIF458769:VIF458790 VSB458769:VSB458790 WBX458769:WBX458790 WLT458769:WLT458790 WVP458769:WVP458790 G524305:G524326 JD524305:JD524326 SZ524305:SZ524326 ACV524305:ACV524326 AMR524305:AMR524326 AWN524305:AWN524326 BGJ524305:BGJ524326 BQF524305:BQF524326 CAB524305:CAB524326 CJX524305:CJX524326 CTT524305:CTT524326 DDP524305:DDP524326 DNL524305:DNL524326 DXH524305:DXH524326 EHD524305:EHD524326 EQZ524305:EQZ524326 FAV524305:FAV524326 FKR524305:FKR524326 FUN524305:FUN524326 GEJ524305:GEJ524326 GOF524305:GOF524326 GYB524305:GYB524326 HHX524305:HHX524326 HRT524305:HRT524326 IBP524305:IBP524326 ILL524305:ILL524326 IVH524305:IVH524326 JFD524305:JFD524326 JOZ524305:JOZ524326 JYV524305:JYV524326 KIR524305:KIR524326 KSN524305:KSN524326 LCJ524305:LCJ524326 LMF524305:LMF524326 LWB524305:LWB524326 MFX524305:MFX524326 MPT524305:MPT524326 MZP524305:MZP524326 NJL524305:NJL524326 NTH524305:NTH524326 ODD524305:ODD524326 OMZ524305:OMZ524326 OWV524305:OWV524326 PGR524305:PGR524326 PQN524305:PQN524326 QAJ524305:QAJ524326 QKF524305:QKF524326 QUB524305:QUB524326 RDX524305:RDX524326 RNT524305:RNT524326 RXP524305:RXP524326 SHL524305:SHL524326 SRH524305:SRH524326 TBD524305:TBD524326 TKZ524305:TKZ524326 TUV524305:TUV524326 UER524305:UER524326 UON524305:UON524326 UYJ524305:UYJ524326 VIF524305:VIF524326 VSB524305:VSB524326 WBX524305:WBX524326 WLT524305:WLT524326 WVP524305:WVP524326 G589841:G589862 JD589841:JD589862 SZ589841:SZ589862 ACV589841:ACV589862 AMR589841:AMR589862 AWN589841:AWN589862 BGJ589841:BGJ589862 BQF589841:BQF589862 CAB589841:CAB589862 CJX589841:CJX589862 CTT589841:CTT589862 DDP589841:DDP589862 DNL589841:DNL589862 DXH589841:DXH589862 EHD589841:EHD589862 EQZ589841:EQZ589862 FAV589841:FAV589862 FKR589841:FKR589862 FUN589841:FUN589862 GEJ589841:GEJ589862 GOF589841:GOF589862 GYB589841:GYB589862 HHX589841:HHX589862 HRT589841:HRT589862 IBP589841:IBP589862 ILL589841:ILL589862 IVH589841:IVH589862 JFD589841:JFD589862 JOZ589841:JOZ589862 JYV589841:JYV589862 KIR589841:KIR589862 KSN589841:KSN589862 LCJ589841:LCJ589862 LMF589841:LMF589862 LWB589841:LWB589862 MFX589841:MFX589862 MPT589841:MPT589862 MZP589841:MZP589862 NJL589841:NJL589862 NTH589841:NTH589862 ODD589841:ODD589862 OMZ589841:OMZ589862 OWV589841:OWV589862 PGR589841:PGR589862 PQN589841:PQN589862 QAJ589841:QAJ589862 QKF589841:QKF589862 QUB589841:QUB589862 RDX589841:RDX589862 RNT589841:RNT589862 RXP589841:RXP589862 SHL589841:SHL589862 SRH589841:SRH589862 TBD589841:TBD589862 TKZ589841:TKZ589862 TUV589841:TUV589862 UER589841:UER589862 UON589841:UON589862 UYJ589841:UYJ589862 VIF589841:VIF589862 VSB589841:VSB589862 WBX589841:WBX589862 WLT589841:WLT589862 WVP589841:WVP589862 G655377:G655398 JD655377:JD655398 SZ655377:SZ655398 ACV655377:ACV655398 AMR655377:AMR655398 AWN655377:AWN655398 BGJ655377:BGJ655398 BQF655377:BQF655398 CAB655377:CAB655398 CJX655377:CJX655398 CTT655377:CTT655398 DDP655377:DDP655398 DNL655377:DNL655398 DXH655377:DXH655398 EHD655377:EHD655398 EQZ655377:EQZ655398 FAV655377:FAV655398 FKR655377:FKR655398 FUN655377:FUN655398 GEJ655377:GEJ655398 GOF655377:GOF655398 GYB655377:GYB655398 HHX655377:HHX655398 HRT655377:HRT655398 IBP655377:IBP655398 ILL655377:ILL655398 IVH655377:IVH655398 JFD655377:JFD655398 JOZ655377:JOZ655398 JYV655377:JYV655398 KIR655377:KIR655398 KSN655377:KSN655398 LCJ655377:LCJ655398 LMF655377:LMF655398 LWB655377:LWB655398 MFX655377:MFX655398 MPT655377:MPT655398 MZP655377:MZP655398 NJL655377:NJL655398 NTH655377:NTH655398 ODD655377:ODD655398 OMZ655377:OMZ655398 OWV655377:OWV655398 PGR655377:PGR655398 PQN655377:PQN655398 QAJ655377:QAJ655398 QKF655377:QKF655398 QUB655377:QUB655398 RDX655377:RDX655398 RNT655377:RNT655398 RXP655377:RXP655398 SHL655377:SHL655398 SRH655377:SRH655398 TBD655377:TBD655398 TKZ655377:TKZ655398 TUV655377:TUV655398 UER655377:UER655398 UON655377:UON655398 UYJ655377:UYJ655398 VIF655377:VIF655398 VSB655377:VSB655398 WBX655377:WBX655398 WLT655377:WLT655398 WVP655377:WVP655398 G720913:G720934 JD720913:JD720934 SZ720913:SZ720934 ACV720913:ACV720934 AMR720913:AMR720934 AWN720913:AWN720934 BGJ720913:BGJ720934 BQF720913:BQF720934 CAB720913:CAB720934 CJX720913:CJX720934 CTT720913:CTT720934 DDP720913:DDP720934 DNL720913:DNL720934 DXH720913:DXH720934 EHD720913:EHD720934 EQZ720913:EQZ720934 FAV720913:FAV720934 FKR720913:FKR720934 FUN720913:FUN720934 GEJ720913:GEJ720934 GOF720913:GOF720934 GYB720913:GYB720934 HHX720913:HHX720934 HRT720913:HRT720934 IBP720913:IBP720934 ILL720913:ILL720934 IVH720913:IVH720934 JFD720913:JFD720934 JOZ720913:JOZ720934 JYV720913:JYV720934 KIR720913:KIR720934 KSN720913:KSN720934 LCJ720913:LCJ720934 LMF720913:LMF720934 LWB720913:LWB720934 MFX720913:MFX720934 MPT720913:MPT720934 MZP720913:MZP720934 NJL720913:NJL720934 NTH720913:NTH720934 ODD720913:ODD720934 OMZ720913:OMZ720934 OWV720913:OWV720934 PGR720913:PGR720934 PQN720913:PQN720934 QAJ720913:QAJ720934 QKF720913:QKF720934 QUB720913:QUB720934 RDX720913:RDX720934 RNT720913:RNT720934 RXP720913:RXP720934 SHL720913:SHL720934 SRH720913:SRH720934 TBD720913:TBD720934 TKZ720913:TKZ720934 TUV720913:TUV720934 UER720913:UER720934 UON720913:UON720934 UYJ720913:UYJ720934 VIF720913:VIF720934 VSB720913:VSB720934 WBX720913:WBX720934 WLT720913:WLT720934 WVP720913:WVP720934 G786449:G786470 JD786449:JD786470 SZ786449:SZ786470 ACV786449:ACV786470 AMR786449:AMR786470 AWN786449:AWN786470 BGJ786449:BGJ786470 BQF786449:BQF786470 CAB786449:CAB786470 CJX786449:CJX786470 CTT786449:CTT786470 DDP786449:DDP786470 DNL786449:DNL786470 DXH786449:DXH786470 EHD786449:EHD786470 EQZ786449:EQZ786470 FAV786449:FAV786470 FKR786449:FKR786470 FUN786449:FUN786470 GEJ786449:GEJ786470 GOF786449:GOF786470 GYB786449:GYB786470 HHX786449:HHX786470 HRT786449:HRT786470 IBP786449:IBP786470 ILL786449:ILL786470 IVH786449:IVH786470 JFD786449:JFD786470 JOZ786449:JOZ786470 JYV786449:JYV786470 KIR786449:KIR786470 KSN786449:KSN786470 LCJ786449:LCJ786470 LMF786449:LMF786470 LWB786449:LWB786470 MFX786449:MFX786470 MPT786449:MPT786470 MZP786449:MZP786470 NJL786449:NJL786470 NTH786449:NTH786470 ODD786449:ODD786470 OMZ786449:OMZ786470 OWV786449:OWV786470 PGR786449:PGR786470 PQN786449:PQN786470 QAJ786449:QAJ786470 QKF786449:QKF786470 QUB786449:QUB786470 RDX786449:RDX786470 RNT786449:RNT786470 RXP786449:RXP786470 SHL786449:SHL786470 SRH786449:SRH786470 TBD786449:TBD786470 TKZ786449:TKZ786470 TUV786449:TUV786470 UER786449:UER786470 UON786449:UON786470 UYJ786449:UYJ786470 VIF786449:VIF786470 VSB786449:VSB786470 WBX786449:WBX786470 WLT786449:WLT786470 WVP786449:WVP786470 G851985:G852006 JD851985:JD852006 SZ851985:SZ852006 ACV851985:ACV852006 AMR851985:AMR852006 AWN851985:AWN852006 BGJ851985:BGJ852006 BQF851985:BQF852006 CAB851985:CAB852006 CJX851985:CJX852006 CTT851985:CTT852006 DDP851985:DDP852006 DNL851985:DNL852006 DXH851985:DXH852006 EHD851985:EHD852006 EQZ851985:EQZ852006 FAV851985:FAV852006 FKR851985:FKR852006 FUN851985:FUN852006 GEJ851985:GEJ852006 GOF851985:GOF852006 GYB851985:GYB852006 HHX851985:HHX852006 HRT851985:HRT852006 IBP851985:IBP852006 ILL851985:ILL852006 IVH851985:IVH852006 JFD851985:JFD852006 JOZ851985:JOZ852006 JYV851985:JYV852006 KIR851985:KIR852006 KSN851985:KSN852006 LCJ851985:LCJ852006 LMF851985:LMF852006 LWB851985:LWB852006 MFX851985:MFX852006 MPT851985:MPT852006 MZP851985:MZP852006 NJL851985:NJL852006 NTH851985:NTH852006 ODD851985:ODD852006 OMZ851985:OMZ852006 OWV851985:OWV852006 PGR851985:PGR852006 PQN851985:PQN852006 QAJ851985:QAJ852006 QKF851985:QKF852006 QUB851985:QUB852006 RDX851985:RDX852006 RNT851985:RNT852006 RXP851985:RXP852006 SHL851985:SHL852006 SRH851985:SRH852006 TBD851985:TBD852006 TKZ851985:TKZ852006 TUV851985:TUV852006 UER851985:UER852006 UON851985:UON852006 UYJ851985:UYJ852006 VIF851985:VIF852006 VSB851985:VSB852006 WBX851985:WBX852006 WLT851985:WLT852006 WVP851985:WVP852006 G917521:G917542 JD917521:JD917542 SZ917521:SZ917542 ACV917521:ACV917542 AMR917521:AMR917542 AWN917521:AWN917542 BGJ917521:BGJ917542 BQF917521:BQF917542 CAB917521:CAB917542 CJX917521:CJX917542 CTT917521:CTT917542 DDP917521:DDP917542 DNL917521:DNL917542 DXH917521:DXH917542 EHD917521:EHD917542 EQZ917521:EQZ917542 FAV917521:FAV917542 FKR917521:FKR917542 FUN917521:FUN917542 GEJ917521:GEJ917542 GOF917521:GOF917542 GYB917521:GYB917542 HHX917521:HHX917542 HRT917521:HRT917542 IBP917521:IBP917542 ILL917521:ILL917542 IVH917521:IVH917542 JFD917521:JFD917542 JOZ917521:JOZ917542 JYV917521:JYV917542 KIR917521:KIR917542 KSN917521:KSN917542 LCJ917521:LCJ917542 LMF917521:LMF917542 LWB917521:LWB917542 MFX917521:MFX917542 MPT917521:MPT917542 MZP917521:MZP917542 NJL917521:NJL917542 NTH917521:NTH917542 ODD917521:ODD917542 OMZ917521:OMZ917542 OWV917521:OWV917542 PGR917521:PGR917542 PQN917521:PQN917542 QAJ917521:QAJ917542 QKF917521:QKF917542 QUB917521:QUB917542 RDX917521:RDX917542 RNT917521:RNT917542 RXP917521:RXP917542 SHL917521:SHL917542 SRH917521:SRH917542 TBD917521:TBD917542 TKZ917521:TKZ917542 TUV917521:TUV917542 UER917521:UER917542 UON917521:UON917542 UYJ917521:UYJ917542 VIF917521:VIF917542 VSB917521:VSB917542 WBX917521:WBX917542 WLT917521:WLT917542 WVP917521:WVP917542 G983057:G983078 JD983057:JD983078 SZ983057:SZ983078 ACV983057:ACV983078 AMR983057:AMR983078 AWN983057:AWN983078 BGJ983057:BGJ983078 BQF983057:BQF983078 CAB983057:CAB983078 CJX983057:CJX983078 CTT983057:CTT983078 DDP983057:DDP983078 DNL983057:DNL983078 DXH983057:DXH983078 EHD983057:EHD983078 EQZ983057:EQZ983078 FAV983057:FAV983078 FKR983057:FKR983078 FUN983057:FUN983078 GEJ983057:GEJ983078 GOF983057:GOF983078 GYB983057:GYB983078 HHX983057:HHX983078 HRT983057:HRT983078 IBP983057:IBP983078 ILL983057:ILL983078 IVH983057:IVH983078 JFD983057:JFD983078 JOZ983057:JOZ983078 JYV983057:JYV983078 KIR983057:KIR983078 KSN983057:KSN983078 LCJ983057:LCJ983078 LMF983057:LMF983078 LWB983057:LWB983078 MFX983057:MFX983078 MPT983057:MPT983078 MZP983057:MZP983078 NJL983057:NJL983078 NTH983057:NTH983078 ODD983057:ODD983078 OMZ983057:OMZ983078 OWV983057:OWV983078 PGR983057:PGR983078 PQN983057:PQN983078 QAJ983057:QAJ983078 QKF983057:QKF983078 QUB983057:QUB983078 RDX983057:RDX983078 RNT983057:RNT983078 RXP983057:RXP983078 SHL983057:SHL983078 SRH983057:SRH983078 TBD983057:TBD983078 TKZ983057:TKZ983078 TUV983057:TUV983078 UER983057:UER983078 UON983057:UON983078 UYJ983057:UYJ983078 VIF983057:VIF983078 VSB983057:VSB983078 WBX983057:WBX983078 WLT983057:WLT983078 WVP29:WVP38 WLT29:WLT38 WBX29:WBX38 VSB29:VSB38 VIF29:VIF38 UYJ29:UYJ38 UON29:UON38 UER29:UER38 TUV29:TUV38 TKZ29:TKZ38 TBD29:TBD38 SRH29:SRH38 SHL29:SHL38 RXP29:RXP38 RNT29:RNT38 RDX29:RDX38 QUB29:QUB38 QKF29:QKF38 QAJ29:QAJ38 PQN29:PQN38 PGR29:PGR38 OWV29:OWV38 OMZ29:OMZ38 ODD29:ODD38 NTH29:NTH38 NJL29:NJL38 MZP29:MZP38 MPT29:MPT38 MFX29:MFX38 LWB29:LWB38 LMF29:LMF38 LCJ29:LCJ38 KSN29:KSN38 KIR29:KIR38 JYV29:JYV38 JOZ29:JOZ38 JFD29:JFD38 IVH29:IVH38 ILL29:ILL38 IBP29:IBP38 HRT29:HRT38 HHX29:HHX38 GYB29:GYB38 GOF29:GOF38 GEJ29:GEJ38 FUN29:FUN38 FKR29:FKR38 FAV29:FAV38 EQZ29:EQZ38 EHD29:EHD38 DXH29:DXH38 DNL29:DNL38 DDP29:DDP38 CTT29:CTT38 CJX29:CJX38 CAB29:CAB38 BQF29:BQF38 BGJ29:BGJ38 AWN29:AWN38 AMR29:AMR38 ACV29:ACV38 SZ29:SZ38 JD29:JD38" xr:uid="{9C28B4ED-1F09-4CE0-B99D-884CFC34A833}">
      <formula1>"1,2,3,4,5,6"</formula1>
    </dataValidation>
  </dataValidations>
  <pageMargins left="0.7" right="0.7" top="0.75" bottom="0.75" header="0.3" footer="0.3"/>
  <pageSetup paperSize="9" scale="80" fitToHeight="0" orientation="landscape" horizontalDpi="300" verticalDpi="300" r:id="rId1"/>
  <headerFooter alignWithMargins="0">
    <oddHeader>&amp;L&amp;"ＭＳ ゴシック,太字"&amp;12【&amp;A】&amp;RVer2.0 2010/08/17</oddHead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F37EC-B351-4A08-BF97-295BBE360E1A}">
  <sheetPr>
    <pageSetUpPr fitToPage="1"/>
  </sheetPr>
  <dimension ref="A1:S46"/>
  <sheetViews>
    <sheetView view="pageBreakPreview" zoomScaleNormal="100" zoomScaleSheetLayoutView="100" workbookViewId="0">
      <pane xSplit="2" ySplit="2" topLeftCell="C24" activePane="bottomRight" state="frozen"/>
      <selection activeCell="M19" sqref="M19:AY19"/>
      <selection pane="topRight" activeCell="M19" sqref="M19:AY19"/>
      <selection pane="bottomLeft" activeCell="M19" sqref="M19:AY19"/>
      <selection pane="bottomRight" activeCell="J38" sqref="J38:L38"/>
    </sheetView>
  </sheetViews>
  <sheetFormatPr defaultRowHeight="15"/>
  <cols>
    <col min="1" max="1" width="3.25" style="64" customWidth="1"/>
    <col min="2" max="2" width="17.625" style="64" customWidth="1"/>
    <col min="3" max="4" width="16.25" style="64" customWidth="1"/>
    <col min="5" max="5" width="4.625" style="65" bestFit="1" customWidth="1"/>
    <col min="6" max="6" width="4.625" style="65" customWidth="1"/>
    <col min="7" max="7" width="6.625" style="65" customWidth="1"/>
    <col min="8" max="8" width="11.375" style="64" customWidth="1"/>
    <col min="9" max="9" width="9" style="65"/>
    <col min="10" max="10" width="27.125" style="64" customWidth="1"/>
    <col min="11" max="11" width="5" style="64" customWidth="1"/>
    <col min="12" max="12" width="3.125" style="64" customWidth="1"/>
    <col min="13" max="13" width="12.5" style="64" customWidth="1"/>
    <col min="14" max="14" width="5" style="64" customWidth="1"/>
    <col min="15" max="15" width="3.125" style="65" customWidth="1"/>
    <col min="16" max="16" width="9.125" style="64" customWidth="1"/>
    <col min="17" max="17" width="4.125" style="64" hidden="1" customWidth="1"/>
    <col min="18" max="18" width="5.25" style="64" customWidth="1"/>
    <col min="19" max="19" width="3.375" style="64" customWidth="1"/>
    <col min="20" max="258" width="9" style="64"/>
    <col min="259" max="259" width="3.25" style="64" customWidth="1"/>
    <col min="260" max="260" width="17.625" style="64" customWidth="1"/>
    <col min="261" max="262" width="16.25" style="64" customWidth="1"/>
    <col min="263" max="263" width="4.625" style="64" bestFit="1" customWidth="1"/>
    <col min="264" max="264" width="4.625" style="64" customWidth="1"/>
    <col min="265" max="265" width="11.375" style="64" customWidth="1"/>
    <col min="266" max="266" width="9" style="64"/>
    <col min="267" max="267" width="19" style="64" customWidth="1"/>
    <col min="268" max="268" width="5" style="64" customWidth="1"/>
    <col min="269" max="269" width="3.125" style="64" customWidth="1"/>
    <col min="270" max="270" width="12.5" style="64" customWidth="1"/>
    <col min="271" max="271" width="5" style="64" customWidth="1"/>
    <col min="272" max="272" width="3.125" style="64" customWidth="1"/>
    <col min="273" max="273" width="9.125" style="64" bestFit="1" customWidth="1"/>
    <col min="274" max="274" width="0" style="64" hidden="1" customWidth="1"/>
    <col min="275" max="275" width="9.125" style="64" bestFit="1" customWidth="1"/>
    <col min="276" max="514" width="9" style="64"/>
    <col min="515" max="515" width="3.25" style="64" customWidth="1"/>
    <col min="516" max="516" width="17.625" style="64" customWidth="1"/>
    <col min="517" max="518" width="16.25" style="64" customWidth="1"/>
    <col min="519" max="519" width="4.625" style="64" bestFit="1" customWidth="1"/>
    <col min="520" max="520" width="4.625" style="64" customWidth="1"/>
    <col min="521" max="521" width="11.375" style="64" customWidth="1"/>
    <col min="522" max="522" width="9" style="64"/>
    <col min="523" max="523" width="19" style="64" customWidth="1"/>
    <col min="524" max="524" width="5" style="64" customWidth="1"/>
    <col min="525" max="525" width="3.125" style="64" customWidth="1"/>
    <col min="526" max="526" width="12.5" style="64" customWidth="1"/>
    <col min="527" max="527" width="5" style="64" customWidth="1"/>
    <col min="528" max="528" width="3.125" style="64" customWidth="1"/>
    <col min="529" max="529" width="9.125" style="64" bestFit="1" customWidth="1"/>
    <col min="530" max="530" width="0" style="64" hidden="1" customWidth="1"/>
    <col min="531" max="531" width="9.125" style="64" bestFit="1" customWidth="1"/>
    <col min="532" max="770" width="9" style="64"/>
    <col min="771" max="771" width="3.25" style="64" customWidth="1"/>
    <col min="772" max="772" width="17.625" style="64" customWidth="1"/>
    <col min="773" max="774" width="16.25" style="64" customWidth="1"/>
    <col min="775" max="775" width="4.625" style="64" bestFit="1" customWidth="1"/>
    <col min="776" max="776" width="4.625" style="64" customWidth="1"/>
    <col min="777" max="777" width="11.375" style="64" customWidth="1"/>
    <col min="778" max="778" width="9" style="64"/>
    <col min="779" max="779" width="19" style="64" customWidth="1"/>
    <col min="780" max="780" width="5" style="64" customWidth="1"/>
    <col min="781" max="781" width="3.125" style="64" customWidth="1"/>
    <col min="782" max="782" width="12.5" style="64" customWidth="1"/>
    <col min="783" max="783" width="5" style="64" customWidth="1"/>
    <col min="784" max="784" width="3.125" style="64" customWidth="1"/>
    <col min="785" max="785" width="9.125" style="64" bestFit="1" customWidth="1"/>
    <col min="786" max="786" width="0" style="64" hidden="1" customWidth="1"/>
    <col min="787" max="787" width="9.125" style="64" bestFit="1" customWidth="1"/>
    <col min="788" max="1026" width="9" style="64"/>
    <col min="1027" max="1027" width="3.25" style="64" customWidth="1"/>
    <col min="1028" max="1028" width="17.625" style="64" customWidth="1"/>
    <col min="1029" max="1030" width="16.25" style="64" customWidth="1"/>
    <col min="1031" max="1031" width="4.625" style="64" bestFit="1" customWidth="1"/>
    <col min="1032" max="1032" width="4.625" style="64" customWidth="1"/>
    <col min="1033" max="1033" width="11.375" style="64" customWidth="1"/>
    <col min="1034" max="1034" width="9" style="64"/>
    <col min="1035" max="1035" width="19" style="64" customWidth="1"/>
    <col min="1036" max="1036" width="5" style="64" customWidth="1"/>
    <col min="1037" max="1037" width="3.125" style="64" customWidth="1"/>
    <col min="1038" max="1038" width="12.5" style="64" customWidth="1"/>
    <col min="1039" max="1039" width="5" style="64" customWidth="1"/>
    <col min="1040" max="1040" width="3.125" style="64" customWidth="1"/>
    <col min="1041" max="1041" width="9.125" style="64" bestFit="1" customWidth="1"/>
    <col min="1042" max="1042" width="0" style="64" hidden="1" customWidth="1"/>
    <col min="1043" max="1043" width="9.125" style="64" bestFit="1" customWidth="1"/>
    <col min="1044" max="1282" width="9" style="64"/>
    <col min="1283" max="1283" width="3.25" style="64" customWidth="1"/>
    <col min="1284" max="1284" width="17.625" style="64" customWidth="1"/>
    <col min="1285" max="1286" width="16.25" style="64" customWidth="1"/>
    <col min="1287" max="1287" width="4.625" style="64" bestFit="1" customWidth="1"/>
    <col min="1288" max="1288" width="4.625" style="64" customWidth="1"/>
    <col min="1289" max="1289" width="11.375" style="64" customWidth="1"/>
    <col min="1290" max="1290" width="9" style="64"/>
    <col min="1291" max="1291" width="19" style="64" customWidth="1"/>
    <col min="1292" max="1292" width="5" style="64" customWidth="1"/>
    <col min="1293" max="1293" width="3.125" style="64" customWidth="1"/>
    <col min="1294" max="1294" width="12.5" style="64" customWidth="1"/>
    <col min="1295" max="1295" width="5" style="64" customWidth="1"/>
    <col min="1296" max="1296" width="3.125" style="64" customWidth="1"/>
    <col min="1297" max="1297" width="9.125" style="64" bestFit="1" customWidth="1"/>
    <col min="1298" max="1298" width="0" style="64" hidden="1" customWidth="1"/>
    <col min="1299" max="1299" width="9.125" style="64" bestFit="1" customWidth="1"/>
    <col min="1300" max="1538" width="9" style="64"/>
    <col min="1539" max="1539" width="3.25" style="64" customWidth="1"/>
    <col min="1540" max="1540" width="17.625" style="64" customWidth="1"/>
    <col min="1541" max="1542" width="16.25" style="64" customWidth="1"/>
    <col min="1543" max="1543" width="4.625" style="64" bestFit="1" customWidth="1"/>
    <col min="1544" max="1544" width="4.625" style="64" customWidth="1"/>
    <col min="1545" max="1545" width="11.375" style="64" customWidth="1"/>
    <col min="1546" max="1546" width="9" style="64"/>
    <col min="1547" max="1547" width="19" style="64" customWidth="1"/>
    <col min="1548" max="1548" width="5" style="64" customWidth="1"/>
    <col min="1549" max="1549" width="3.125" style="64" customWidth="1"/>
    <col min="1550" max="1550" width="12.5" style="64" customWidth="1"/>
    <col min="1551" max="1551" width="5" style="64" customWidth="1"/>
    <col min="1552" max="1552" width="3.125" style="64" customWidth="1"/>
    <col min="1553" max="1553" width="9.125" style="64" bestFit="1" customWidth="1"/>
    <col min="1554" max="1554" width="0" style="64" hidden="1" customWidth="1"/>
    <col min="1555" max="1555" width="9.125" style="64" bestFit="1" customWidth="1"/>
    <col min="1556" max="1794" width="9" style="64"/>
    <col min="1795" max="1795" width="3.25" style="64" customWidth="1"/>
    <col min="1796" max="1796" width="17.625" style="64" customWidth="1"/>
    <col min="1797" max="1798" width="16.25" style="64" customWidth="1"/>
    <col min="1799" max="1799" width="4.625" style="64" bestFit="1" customWidth="1"/>
    <col min="1800" max="1800" width="4.625" style="64" customWidth="1"/>
    <col min="1801" max="1801" width="11.375" style="64" customWidth="1"/>
    <col min="1802" max="1802" width="9" style="64"/>
    <col min="1803" max="1803" width="19" style="64" customWidth="1"/>
    <col min="1804" max="1804" width="5" style="64" customWidth="1"/>
    <col min="1805" max="1805" width="3.125" style="64" customWidth="1"/>
    <col min="1806" max="1806" width="12.5" style="64" customWidth="1"/>
    <col min="1807" max="1807" width="5" style="64" customWidth="1"/>
    <col min="1808" max="1808" width="3.125" style="64" customWidth="1"/>
    <col min="1809" max="1809" width="9.125" style="64" bestFit="1" customWidth="1"/>
    <col min="1810" max="1810" width="0" style="64" hidden="1" customWidth="1"/>
    <col min="1811" max="1811" width="9.125" style="64" bestFit="1" customWidth="1"/>
    <col min="1812" max="2050" width="9" style="64"/>
    <col min="2051" max="2051" width="3.25" style="64" customWidth="1"/>
    <col min="2052" max="2052" width="17.625" style="64" customWidth="1"/>
    <col min="2053" max="2054" width="16.25" style="64" customWidth="1"/>
    <col min="2055" max="2055" width="4.625" style="64" bestFit="1" customWidth="1"/>
    <col min="2056" max="2056" width="4.625" style="64" customWidth="1"/>
    <col min="2057" max="2057" width="11.375" style="64" customWidth="1"/>
    <col min="2058" max="2058" width="9" style="64"/>
    <col min="2059" max="2059" width="19" style="64" customWidth="1"/>
    <col min="2060" max="2060" width="5" style="64" customWidth="1"/>
    <col min="2061" max="2061" width="3.125" style="64" customWidth="1"/>
    <col min="2062" max="2062" width="12.5" style="64" customWidth="1"/>
    <col min="2063" max="2063" width="5" style="64" customWidth="1"/>
    <col min="2064" max="2064" width="3.125" style="64" customWidth="1"/>
    <col min="2065" max="2065" width="9.125" style="64" bestFit="1" customWidth="1"/>
    <col min="2066" max="2066" width="0" style="64" hidden="1" customWidth="1"/>
    <col min="2067" max="2067" width="9.125" style="64" bestFit="1" customWidth="1"/>
    <col min="2068" max="2306" width="9" style="64"/>
    <col min="2307" max="2307" width="3.25" style="64" customWidth="1"/>
    <col min="2308" max="2308" width="17.625" style="64" customWidth="1"/>
    <col min="2309" max="2310" width="16.25" style="64" customWidth="1"/>
    <col min="2311" max="2311" width="4.625" style="64" bestFit="1" customWidth="1"/>
    <col min="2312" max="2312" width="4.625" style="64" customWidth="1"/>
    <col min="2313" max="2313" width="11.375" style="64" customWidth="1"/>
    <col min="2314" max="2314" width="9" style="64"/>
    <col min="2315" max="2315" width="19" style="64" customWidth="1"/>
    <col min="2316" max="2316" width="5" style="64" customWidth="1"/>
    <col min="2317" max="2317" width="3.125" style="64" customWidth="1"/>
    <col min="2318" max="2318" width="12.5" style="64" customWidth="1"/>
    <col min="2319" max="2319" width="5" style="64" customWidth="1"/>
    <col min="2320" max="2320" width="3.125" style="64" customWidth="1"/>
    <col min="2321" max="2321" width="9.125" style="64" bestFit="1" customWidth="1"/>
    <col min="2322" max="2322" width="0" style="64" hidden="1" customWidth="1"/>
    <col min="2323" max="2323" width="9.125" style="64" bestFit="1" customWidth="1"/>
    <col min="2324" max="2562" width="9" style="64"/>
    <col min="2563" max="2563" width="3.25" style="64" customWidth="1"/>
    <col min="2564" max="2564" width="17.625" style="64" customWidth="1"/>
    <col min="2565" max="2566" width="16.25" style="64" customWidth="1"/>
    <col min="2567" max="2567" width="4.625" style="64" bestFit="1" customWidth="1"/>
    <col min="2568" max="2568" width="4.625" style="64" customWidth="1"/>
    <col min="2569" max="2569" width="11.375" style="64" customWidth="1"/>
    <col min="2570" max="2570" width="9" style="64"/>
    <col min="2571" max="2571" width="19" style="64" customWidth="1"/>
    <col min="2572" max="2572" width="5" style="64" customWidth="1"/>
    <col min="2573" max="2573" width="3.125" style="64" customWidth="1"/>
    <col min="2574" max="2574" width="12.5" style="64" customWidth="1"/>
    <col min="2575" max="2575" width="5" style="64" customWidth="1"/>
    <col min="2576" max="2576" width="3.125" style="64" customWidth="1"/>
    <col min="2577" max="2577" width="9.125" style="64" bestFit="1" customWidth="1"/>
    <col min="2578" max="2578" width="0" style="64" hidden="1" customWidth="1"/>
    <col min="2579" max="2579" width="9.125" style="64" bestFit="1" customWidth="1"/>
    <col min="2580" max="2818" width="9" style="64"/>
    <col min="2819" max="2819" width="3.25" style="64" customWidth="1"/>
    <col min="2820" max="2820" width="17.625" style="64" customWidth="1"/>
    <col min="2821" max="2822" width="16.25" style="64" customWidth="1"/>
    <col min="2823" max="2823" width="4.625" style="64" bestFit="1" customWidth="1"/>
    <col min="2824" max="2824" width="4.625" style="64" customWidth="1"/>
    <col min="2825" max="2825" width="11.375" style="64" customWidth="1"/>
    <col min="2826" max="2826" width="9" style="64"/>
    <col min="2827" max="2827" width="19" style="64" customWidth="1"/>
    <col min="2828" max="2828" width="5" style="64" customWidth="1"/>
    <col min="2829" max="2829" width="3.125" style="64" customWidth="1"/>
    <col min="2830" max="2830" width="12.5" style="64" customWidth="1"/>
    <col min="2831" max="2831" width="5" style="64" customWidth="1"/>
    <col min="2832" max="2832" width="3.125" style="64" customWidth="1"/>
    <col min="2833" max="2833" width="9.125" style="64" bestFit="1" customWidth="1"/>
    <col min="2834" max="2834" width="0" style="64" hidden="1" customWidth="1"/>
    <col min="2835" max="2835" width="9.125" style="64" bestFit="1" customWidth="1"/>
    <col min="2836" max="3074" width="9" style="64"/>
    <col min="3075" max="3075" width="3.25" style="64" customWidth="1"/>
    <col min="3076" max="3076" width="17.625" style="64" customWidth="1"/>
    <col min="3077" max="3078" width="16.25" style="64" customWidth="1"/>
    <col min="3079" max="3079" width="4.625" style="64" bestFit="1" customWidth="1"/>
    <col min="3080" max="3080" width="4.625" style="64" customWidth="1"/>
    <col min="3081" max="3081" width="11.375" style="64" customWidth="1"/>
    <col min="3082" max="3082" width="9" style="64"/>
    <col min="3083" max="3083" width="19" style="64" customWidth="1"/>
    <col min="3084" max="3084" width="5" style="64" customWidth="1"/>
    <col min="3085" max="3085" width="3.125" style="64" customWidth="1"/>
    <col min="3086" max="3086" width="12.5" style="64" customWidth="1"/>
    <col min="3087" max="3087" width="5" style="64" customWidth="1"/>
    <col min="3088" max="3088" width="3.125" style="64" customWidth="1"/>
    <col min="3089" max="3089" width="9.125" style="64" bestFit="1" customWidth="1"/>
    <col min="3090" max="3090" width="0" style="64" hidden="1" customWidth="1"/>
    <col min="3091" max="3091" width="9.125" style="64" bestFit="1" customWidth="1"/>
    <col min="3092" max="3330" width="9" style="64"/>
    <col min="3331" max="3331" width="3.25" style="64" customWidth="1"/>
    <col min="3332" max="3332" width="17.625" style="64" customWidth="1"/>
    <col min="3333" max="3334" width="16.25" style="64" customWidth="1"/>
    <col min="3335" max="3335" width="4.625" style="64" bestFit="1" customWidth="1"/>
    <col min="3336" max="3336" width="4.625" style="64" customWidth="1"/>
    <col min="3337" max="3337" width="11.375" style="64" customWidth="1"/>
    <col min="3338" max="3338" width="9" style="64"/>
    <col min="3339" max="3339" width="19" style="64" customWidth="1"/>
    <col min="3340" max="3340" width="5" style="64" customWidth="1"/>
    <col min="3341" max="3341" width="3.125" style="64" customWidth="1"/>
    <col min="3342" max="3342" width="12.5" style="64" customWidth="1"/>
    <col min="3343" max="3343" width="5" style="64" customWidth="1"/>
    <col min="3344" max="3344" width="3.125" style="64" customWidth="1"/>
    <col min="3345" max="3345" width="9.125" style="64" bestFit="1" customWidth="1"/>
    <col min="3346" max="3346" width="0" style="64" hidden="1" customWidth="1"/>
    <col min="3347" max="3347" width="9.125" style="64" bestFit="1" customWidth="1"/>
    <col min="3348" max="3586" width="9" style="64"/>
    <col min="3587" max="3587" width="3.25" style="64" customWidth="1"/>
    <col min="3588" max="3588" width="17.625" style="64" customWidth="1"/>
    <col min="3589" max="3590" width="16.25" style="64" customWidth="1"/>
    <col min="3591" max="3591" width="4.625" style="64" bestFit="1" customWidth="1"/>
    <col min="3592" max="3592" width="4.625" style="64" customWidth="1"/>
    <col min="3593" max="3593" width="11.375" style="64" customWidth="1"/>
    <col min="3594" max="3594" width="9" style="64"/>
    <col min="3595" max="3595" width="19" style="64" customWidth="1"/>
    <col min="3596" max="3596" width="5" style="64" customWidth="1"/>
    <col min="3597" max="3597" width="3.125" style="64" customWidth="1"/>
    <col min="3598" max="3598" width="12.5" style="64" customWidth="1"/>
    <col min="3599" max="3599" width="5" style="64" customWidth="1"/>
    <col min="3600" max="3600" width="3.125" style="64" customWidth="1"/>
    <col min="3601" max="3601" width="9.125" style="64" bestFit="1" customWidth="1"/>
    <col min="3602" max="3602" width="0" style="64" hidden="1" customWidth="1"/>
    <col min="3603" max="3603" width="9.125" style="64" bestFit="1" customWidth="1"/>
    <col min="3604" max="3842" width="9" style="64"/>
    <col min="3843" max="3843" width="3.25" style="64" customWidth="1"/>
    <col min="3844" max="3844" width="17.625" style="64" customWidth="1"/>
    <col min="3845" max="3846" width="16.25" style="64" customWidth="1"/>
    <col min="3847" max="3847" width="4.625" style="64" bestFit="1" customWidth="1"/>
    <col min="3848" max="3848" width="4.625" style="64" customWidth="1"/>
    <col min="3849" max="3849" width="11.375" style="64" customWidth="1"/>
    <col min="3850" max="3850" width="9" style="64"/>
    <col min="3851" max="3851" width="19" style="64" customWidth="1"/>
    <col min="3852" max="3852" width="5" style="64" customWidth="1"/>
    <col min="3853" max="3853" width="3.125" style="64" customWidth="1"/>
    <col min="3854" max="3854" width="12.5" style="64" customWidth="1"/>
    <col min="3855" max="3855" width="5" style="64" customWidth="1"/>
    <col min="3856" max="3856" width="3.125" style="64" customWidth="1"/>
    <col min="3857" max="3857" width="9.125" style="64" bestFit="1" customWidth="1"/>
    <col min="3858" max="3858" width="0" style="64" hidden="1" customWidth="1"/>
    <col min="3859" max="3859" width="9.125" style="64" bestFit="1" customWidth="1"/>
    <col min="3860" max="4098" width="9" style="64"/>
    <col min="4099" max="4099" width="3.25" style="64" customWidth="1"/>
    <col min="4100" max="4100" width="17.625" style="64" customWidth="1"/>
    <col min="4101" max="4102" width="16.25" style="64" customWidth="1"/>
    <col min="4103" max="4103" width="4.625" style="64" bestFit="1" customWidth="1"/>
    <col min="4104" max="4104" width="4.625" style="64" customWidth="1"/>
    <col min="4105" max="4105" width="11.375" style="64" customWidth="1"/>
    <col min="4106" max="4106" width="9" style="64"/>
    <col min="4107" max="4107" width="19" style="64" customWidth="1"/>
    <col min="4108" max="4108" width="5" style="64" customWidth="1"/>
    <col min="4109" max="4109" width="3.125" style="64" customWidth="1"/>
    <col min="4110" max="4110" width="12.5" style="64" customWidth="1"/>
    <col min="4111" max="4111" width="5" style="64" customWidth="1"/>
    <col min="4112" max="4112" width="3.125" style="64" customWidth="1"/>
    <col min="4113" max="4113" width="9.125" style="64" bestFit="1" customWidth="1"/>
    <col min="4114" max="4114" width="0" style="64" hidden="1" customWidth="1"/>
    <col min="4115" max="4115" width="9.125" style="64" bestFit="1" customWidth="1"/>
    <col min="4116" max="4354" width="9" style="64"/>
    <col min="4355" max="4355" width="3.25" style="64" customWidth="1"/>
    <col min="4356" max="4356" width="17.625" style="64" customWidth="1"/>
    <col min="4357" max="4358" width="16.25" style="64" customWidth="1"/>
    <col min="4359" max="4359" width="4.625" style="64" bestFit="1" customWidth="1"/>
    <col min="4360" max="4360" width="4.625" style="64" customWidth="1"/>
    <col min="4361" max="4361" width="11.375" style="64" customWidth="1"/>
    <col min="4362" max="4362" width="9" style="64"/>
    <col min="4363" max="4363" width="19" style="64" customWidth="1"/>
    <col min="4364" max="4364" width="5" style="64" customWidth="1"/>
    <col min="4365" max="4365" width="3.125" style="64" customWidth="1"/>
    <col min="4366" max="4366" width="12.5" style="64" customWidth="1"/>
    <col min="4367" max="4367" width="5" style="64" customWidth="1"/>
    <col min="4368" max="4368" width="3.125" style="64" customWidth="1"/>
    <col min="4369" max="4369" width="9.125" style="64" bestFit="1" customWidth="1"/>
    <col min="4370" max="4370" width="0" style="64" hidden="1" customWidth="1"/>
    <col min="4371" max="4371" width="9.125" style="64" bestFit="1" customWidth="1"/>
    <col min="4372" max="4610" width="9" style="64"/>
    <col min="4611" max="4611" width="3.25" style="64" customWidth="1"/>
    <col min="4612" max="4612" width="17.625" style="64" customWidth="1"/>
    <col min="4613" max="4614" width="16.25" style="64" customWidth="1"/>
    <col min="4615" max="4615" width="4.625" style="64" bestFit="1" customWidth="1"/>
    <col min="4616" max="4616" width="4.625" style="64" customWidth="1"/>
    <col min="4617" max="4617" width="11.375" style="64" customWidth="1"/>
    <col min="4618" max="4618" width="9" style="64"/>
    <col min="4619" max="4619" width="19" style="64" customWidth="1"/>
    <col min="4620" max="4620" width="5" style="64" customWidth="1"/>
    <col min="4621" max="4621" width="3.125" style="64" customWidth="1"/>
    <col min="4622" max="4622" width="12.5" style="64" customWidth="1"/>
    <col min="4623" max="4623" width="5" style="64" customWidth="1"/>
    <col min="4624" max="4624" width="3.125" style="64" customWidth="1"/>
    <col min="4625" max="4625" width="9.125" style="64" bestFit="1" customWidth="1"/>
    <col min="4626" max="4626" width="0" style="64" hidden="1" customWidth="1"/>
    <col min="4627" max="4627" width="9.125" style="64" bestFit="1" customWidth="1"/>
    <col min="4628" max="4866" width="9" style="64"/>
    <col min="4867" max="4867" width="3.25" style="64" customWidth="1"/>
    <col min="4868" max="4868" width="17.625" style="64" customWidth="1"/>
    <col min="4869" max="4870" width="16.25" style="64" customWidth="1"/>
    <col min="4871" max="4871" width="4.625" style="64" bestFit="1" customWidth="1"/>
    <col min="4872" max="4872" width="4.625" style="64" customWidth="1"/>
    <col min="4873" max="4873" width="11.375" style="64" customWidth="1"/>
    <col min="4874" max="4874" width="9" style="64"/>
    <col min="4875" max="4875" width="19" style="64" customWidth="1"/>
    <col min="4876" max="4876" width="5" style="64" customWidth="1"/>
    <col min="4877" max="4877" width="3.125" style="64" customWidth="1"/>
    <col min="4878" max="4878" width="12.5" style="64" customWidth="1"/>
    <col min="4879" max="4879" width="5" style="64" customWidth="1"/>
    <col min="4880" max="4880" width="3.125" style="64" customWidth="1"/>
    <col min="4881" max="4881" width="9.125" style="64" bestFit="1" customWidth="1"/>
    <col min="4882" max="4882" width="0" style="64" hidden="1" customWidth="1"/>
    <col min="4883" max="4883" width="9.125" style="64" bestFit="1" customWidth="1"/>
    <col min="4884" max="5122" width="9" style="64"/>
    <col min="5123" max="5123" width="3.25" style="64" customWidth="1"/>
    <col min="5124" max="5124" width="17.625" style="64" customWidth="1"/>
    <col min="5125" max="5126" width="16.25" style="64" customWidth="1"/>
    <col min="5127" max="5127" width="4.625" style="64" bestFit="1" customWidth="1"/>
    <col min="5128" max="5128" width="4.625" style="64" customWidth="1"/>
    <col min="5129" max="5129" width="11.375" style="64" customWidth="1"/>
    <col min="5130" max="5130" width="9" style="64"/>
    <col min="5131" max="5131" width="19" style="64" customWidth="1"/>
    <col min="5132" max="5132" width="5" style="64" customWidth="1"/>
    <col min="5133" max="5133" width="3.125" style="64" customWidth="1"/>
    <col min="5134" max="5134" width="12.5" style="64" customWidth="1"/>
    <col min="5135" max="5135" width="5" style="64" customWidth="1"/>
    <col min="5136" max="5136" width="3.125" style="64" customWidth="1"/>
    <col min="5137" max="5137" width="9.125" style="64" bestFit="1" customWidth="1"/>
    <col min="5138" max="5138" width="0" style="64" hidden="1" customWidth="1"/>
    <col min="5139" max="5139" width="9.125" style="64" bestFit="1" customWidth="1"/>
    <col min="5140" max="5378" width="9" style="64"/>
    <col min="5379" max="5379" width="3.25" style="64" customWidth="1"/>
    <col min="5380" max="5380" width="17.625" style="64" customWidth="1"/>
    <col min="5381" max="5382" width="16.25" style="64" customWidth="1"/>
    <col min="5383" max="5383" width="4.625" style="64" bestFit="1" customWidth="1"/>
    <col min="5384" max="5384" width="4.625" style="64" customWidth="1"/>
    <col min="5385" max="5385" width="11.375" style="64" customWidth="1"/>
    <col min="5386" max="5386" width="9" style="64"/>
    <col min="5387" max="5387" width="19" style="64" customWidth="1"/>
    <col min="5388" max="5388" width="5" style="64" customWidth="1"/>
    <col min="5389" max="5389" width="3.125" style="64" customWidth="1"/>
    <col min="5390" max="5390" width="12.5" style="64" customWidth="1"/>
    <col min="5391" max="5391" width="5" style="64" customWidth="1"/>
    <col min="5392" max="5392" width="3.125" style="64" customWidth="1"/>
    <col min="5393" max="5393" width="9.125" style="64" bestFit="1" customWidth="1"/>
    <col min="5394" max="5394" width="0" style="64" hidden="1" customWidth="1"/>
    <col min="5395" max="5395" width="9.125" style="64" bestFit="1" customWidth="1"/>
    <col min="5396" max="5634" width="9" style="64"/>
    <col min="5635" max="5635" width="3.25" style="64" customWidth="1"/>
    <col min="5636" max="5636" width="17.625" style="64" customWidth="1"/>
    <col min="5637" max="5638" width="16.25" style="64" customWidth="1"/>
    <col min="5639" max="5639" width="4.625" style="64" bestFit="1" customWidth="1"/>
    <col min="5640" max="5640" width="4.625" style="64" customWidth="1"/>
    <col min="5641" max="5641" width="11.375" style="64" customWidth="1"/>
    <col min="5642" max="5642" width="9" style="64"/>
    <col min="5643" max="5643" width="19" style="64" customWidth="1"/>
    <col min="5644" max="5644" width="5" style="64" customWidth="1"/>
    <col min="5645" max="5645" width="3.125" style="64" customWidth="1"/>
    <col min="5646" max="5646" width="12.5" style="64" customWidth="1"/>
    <col min="5647" max="5647" width="5" style="64" customWidth="1"/>
    <col min="5648" max="5648" width="3.125" style="64" customWidth="1"/>
    <col min="5649" max="5649" width="9.125" style="64" bestFit="1" customWidth="1"/>
    <col min="5650" max="5650" width="0" style="64" hidden="1" customWidth="1"/>
    <col min="5651" max="5651" width="9.125" style="64" bestFit="1" customWidth="1"/>
    <col min="5652" max="5890" width="9" style="64"/>
    <col min="5891" max="5891" width="3.25" style="64" customWidth="1"/>
    <col min="5892" max="5892" width="17.625" style="64" customWidth="1"/>
    <col min="5893" max="5894" width="16.25" style="64" customWidth="1"/>
    <col min="5895" max="5895" width="4.625" style="64" bestFit="1" customWidth="1"/>
    <col min="5896" max="5896" width="4.625" style="64" customWidth="1"/>
    <col min="5897" max="5897" width="11.375" style="64" customWidth="1"/>
    <col min="5898" max="5898" width="9" style="64"/>
    <col min="5899" max="5899" width="19" style="64" customWidth="1"/>
    <col min="5900" max="5900" width="5" style="64" customWidth="1"/>
    <col min="5901" max="5901" width="3.125" style="64" customWidth="1"/>
    <col min="5902" max="5902" width="12.5" style="64" customWidth="1"/>
    <col min="5903" max="5903" width="5" style="64" customWidth="1"/>
    <col min="5904" max="5904" width="3.125" style="64" customWidth="1"/>
    <col min="5905" max="5905" width="9.125" style="64" bestFit="1" customWidth="1"/>
    <col min="5906" max="5906" width="0" style="64" hidden="1" customWidth="1"/>
    <col min="5907" max="5907" width="9.125" style="64" bestFit="1" customWidth="1"/>
    <col min="5908" max="6146" width="9" style="64"/>
    <col min="6147" max="6147" width="3.25" style="64" customWidth="1"/>
    <col min="6148" max="6148" width="17.625" style="64" customWidth="1"/>
    <col min="6149" max="6150" width="16.25" style="64" customWidth="1"/>
    <col min="6151" max="6151" width="4.625" style="64" bestFit="1" customWidth="1"/>
    <col min="6152" max="6152" width="4.625" style="64" customWidth="1"/>
    <col min="6153" max="6153" width="11.375" style="64" customWidth="1"/>
    <col min="6154" max="6154" width="9" style="64"/>
    <col min="6155" max="6155" width="19" style="64" customWidth="1"/>
    <col min="6156" max="6156" width="5" style="64" customWidth="1"/>
    <col min="6157" max="6157" width="3.125" style="64" customWidth="1"/>
    <col min="6158" max="6158" width="12.5" style="64" customWidth="1"/>
    <col min="6159" max="6159" width="5" style="64" customWidth="1"/>
    <col min="6160" max="6160" width="3.125" style="64" customWidth="1"/>
    <col min="6161" max="6161" width="9.125" style="64" bestFit="1" customWidth="1"/>
    <col min="6162" max="6162" width="0" style="64" hidden="1" customWidth="1"/>
    <col min="6163" max="6163" width="9.125" style="64" bestFit="1" customWidth="1"/>
    <col min="6164" max="6402" width="9" style="64"/>
    <col min="6403" max="6403" width="3.25" style="64" customWidth="1"/>
    <col min="6404" max="6404" width="17.625" style="64" customWidth="1"/>
    <col min="6405" max="6406" width="16.25" style="64" customWidth="1"/>
    <col min="6407" max="6407" width="4.625" style="64" bestFit="1" customWidth="1"/>
    <col min="6408" max="6408" width="4.625" style="64" customWidth="1"/>
    <col min="6409" max="6409" width="11.375" style="64" customWidth="1"/>
    <col min="6410" max="6410" width="9" style="64"/>
    <col min="6411" max="6411" width="19" style="64" customWidth="1"/>
    <col min="6412" max="6412" width="5" style="64" customWidth="1"/>
    <col min="6413" max="6413" width="3.125" style="64" customWidth="1"/>
    <col min="6414" max="6414" width="12.5" style="64" customWidth="1"/>
    <col min="6415" max="6415" width="5" style="64" customWidth="1"/>
    <col min="6416" max="6416" width="3.125" style="64" customWidth="1"/>
    <col min="6417" max="6417" width="9.125" style="64" bestFit="1" customWidth="1"/>
    <col min="6418" max="6418" width="0" style="64" hidden="1" customWidth="1"/>
    <col min="6419" max="6419" width="9.125" style="64" bestFit="1" customWidth="1"/>
    <col min="6420" max="6658" width="9" style="64"/>
    <col min="6659" max="6659" width="3.25" style="64" customWidth="1"/>
    <col min="6660" max="6660" width="17.625" style="64" customWidth="1"/>
    <col min="6661" max="6662" width="16.25" style="64" customWidth="1"/>
    <col min="6663" max="6663" width="4.625" style="64" bestFit="1" customWidth="1"/>
    <col min="6664" max="6664" width="4.625" style="64" customWidth="1"/>
    <col min="6665" max="6665" width="11.375" style="64" customWidth="1"/>
    <col min="6666" max="6666" width="9" style="64"/>
    <col min="6667" max="6667" width="19" style="64" customWidth="1"/>
    <col min="6668" max="6668" width="5" style="64" customWidth="1"/>
    <col min="6669" max="6669" width="3.125" style="64" customWidth="1"/>
    <col min="6670" max="6670" width="12.5" style="64" customWidth="1"/>
    <col min="6671" max="6671" width="5" style="64" customWidth="1"/>
    <col min="6672" max="6672" width="3.125" style="64" customWidth="1"/>
    <col min="6673" max="6673" width="9.125" style="64" bestFit="1" customWidth="1"/>
    <col min="6674" max="6674" width="0" style="64" hidden="1" customWidth="1"/>
    <col min="6675" max="6675" width="9.125" style="64" bestFit="1" customWidth="1"/>
    <col min="6676" max="6914" width="9" style="64"/>
    <col min="6915" max="6915" width="3.25" style="64" customWidth="1"/>
    <col min="6916" max="6916" width="17.625" style="64" customWidth="1"/>
    <col min="6917" max="6918" width="16.25" style="64" customWidth="1"/>
    <col min="6919" max="6919" width="4.625" style="64" bestFit="1" customWidth="1"/>
    <col min="6920" max="6920" width="4.625" style="64" customWidth="1"/>
    <col min="6921" max="6921" width="11.375" style="64" customWidth="1"/>
    <col min="6922" max="6922" width="9" style="64"/>
    <col min="6923" max="6923" width="19" style="64" customWidth="1"/>
    <col min="6924" max="6924" width="5" style="64" customWidth="1"/>
    <col min="6925" max="6925" width="3.125" style="64" customWidth="1"/>
    <col min="6926" max="6926" width="12.5" style="64" customWidth="1"/>
    <col min="6927" max="6927" width="5" style="64" customWidth="1"/>
    <col min="6928" max="6928" width="3.125" style="64" customWidth="1"/>
    <col min="6929" max="6929" width="9.125" style="64" bestFit="1" customWidth="1"/>
    <col min="6930" max="6930" width="0" style="64" hidden="1" customWidth="1"/>
    <col min="6931" max="6931" width="9.125" style="64" bestFit="1" customWidth="1"/>
    <col min="6932" max="7170" width="9" style="64"/>
    <col min="7171" max="7171" width="3.25" style="64" customWidth="1"/>
    <col min="7172" max="7172" width="17.625" style="64" customWidth="1"/>
    <col min="7173" max="7174" width="16.25" style="64" customWidth="1"/>
    <col min="7175" max="7175" width="4.625" style="64" bestFit="1" customWidth="1"/>
    <col min="7176" max="7176" width="4.625" style="64" customWidth="1"/>
    <col min="7177" max="7177" width="11.375" style="64" customWidth="1"/>
    <col min="7178" max="7178" width="9" style="64"/>
    <col min="7179" max="7179" width="19" style="64" customWidth="1"/>
    <col min="7180" max="7180" width="5" style="64" customWidth="1"/>
    <col min="7181" max="7181" width="3.125" style="64" customWidth="1"/>
    <col min="7182" max="7182" width="12.5" style="64" customWidth="1"/>
    <col min="7183" max="7183" width="5" style="64" customWidth="1"/>
    <col min="7184" max="7184" width="3.125" style="64" customWidth="1"/>
    <col min="7185" max="7185" width="9.125" style="64" bestFit="1" customWidth="1"/>
    <col min="7186" max="7186" width="0" style="64" hidden="1" customWidth="1"/>
    <col min="7187" max="7187" width="9.125" style="64" bestFit="1" customWidth="1"/>
    <col min="7188" max="7426" width="9" style="64"/>
    <col min="7427" max="7427" width="3.25" style="64" customWidth="1"/>
    <col min="7428" max="7428" width="17.625" style="64" customWidth="1"/>
    <col min="7429" max="7430" width="16.25" style="64" customWidth="1"/>
    <col min="7431" max="7431" width="4.625" style="64" bestFit="1" customWidth="1"/>
    <col min="7432" max="7432" width="4.625" style="64" customWidth="1"/>
    <col min="7433" max="7433" width="11.375" style="64" customWidth="1"/>
    <col min="7434" max="7434" width="9" style="64"/>
    <col min="7435" max="7435" width="19" style="64" customWidth="1"/>
    <col min="7436" max="7436" width="5" style="64" customWidth="1"/>
    <col min="7437" max="7437" width="3.125" style="64" customWidth="1"/>
    <col min="7438" max="7438" width="12.5" style="64" customWidth="1"/>
    <col min="7439" max="7439" width="5" style="64" customWidth="1"/>
    <col min="7440" max="7440" width="3.125" style="64" customWidth="1"/>
    <col min="7441" max="7441" width="9.125" style="64" bestFit="1" customWidth="1"/>
    <col min="7442" max="7442" width="0" style="64" hidden="1" customWidth="1"/>
    <col min="7443" max="7443" width="9.125" style="64" bestFit="1" customWidth="1"/>
    <col min="7444" max="7682" width="9" style="64"/>
    <col min="7683" max="7683" width="3.25" style="64" customWidth="1"/>
    <col min="7684" max="7684" width="17.625" style="64" customWidth="1"/>
    <col min="7685" max="7686" width="16.25" style="64" customWidth="1"/>
    <col min="7687" max="7687" width="4.625" style="64" bestFit="1" customWidth="1"/>
    <col min="7688" max="7688" width="4.625" style="64" customWidth="1"/>
    <col min="7689" max="7689" width="11.375" style="64" customWidth="1"/>
    <col min="7690" max="7690" width="9" style="64"/>
    <col min="7691" max="7691" width="19" style="64" customWidth="1"/>
    <col min="7692" max="7692" width="5" style="64" customWidth="1"/>
    <col min="7693" max="7693" width="3.125" style="64" customWidth="1"/>
    <col min="7694" max="7694" width="12.5" style="64" customWidth="1"/>
    <col min="7695" max="7695" width="5" style="64" customWidth="1"/>
    <col min="7696" max="7696" width="3.125" style="64" customWidth="1"/>
    <col min="7697" max="7697" width="9.125" style="64" bestFit="1" customWidth="1"/>
    <col min="7698" max="7698" width="0" style="64" hidden="1" customWidth="1"/>
    <col min="7699" max="7699" width="9.125" style="64" bestFit="1" customWidth="1"/>
    <col min="7700" max="7938" width="9" style="64"/>
    <col min="7939" max="7939" width="3.25" style="64" customWidth="1"/>
    <col min="7940" max="7940" width="17.625" style="64" customWidth="1"/>
    <col min="7941" max="7942" width="16.25" style="64" customWidth="1"/>
    <col min="7943" max="7943" width="4.625" style="64" bestFit="1" customWidth="1"/>
    <col min="7944" max="7944" width="4.625" style="64" customWidth="1"/>
    <col min="7945" max="7945" width="11.375" style="64" customWidth="1"/>
    <col min="7946" max="7946" width="9" style="64"/>
    <col min="7947" max="7947" width="19" style="64" customWidth="1"/>
    <col min="7948" max="7948" width="5" style="64" customWidth="1"/>
    <col min="7949" max="7949" width="3.125" style="64" customWidth="1"/>
    <col min="7950" max="7950" width="12.5" style="64" customWidth="1"/>
    <col min="7951" max="7951" width="5" style="64" customWidth="1"/>
    <col min="7952" max="7952" width="3.125" style="64" customWidth="1"/>
    <col min="7953" max="7953" width="9.125" style="64" bestFit="1" customWidth="1"/>
    <col min="7954" max="7954" width="0" style="64" hidden="1" customWidth="1"/>
    <col min="7955" max="7955" width="9.125" style="64" bestFit="1" customWidth="1"/>
    <col min="7956" max="8194" width="9" style="64"/>
    <col min="8195" max="8195" width="3.25" style="64" customWidth="1"/>
    <col min="8196" max="8196" width="17.625" style="64" customWidth="1"/>
    <col min="8197" max="8198" width="16.25" style="64" customWidth="1"/>
    <col min="8199" max="8199" width="4.625" style="64" bestFit="1" customWidth="1"/>
    <col min="8200" max="8200" width="4.625" style="64" customWidth="1"/>
    <col min="8201" max="8201" width="11.375" style="64" customWidth="1"/>
    <col min="8202" max="8202" width="9" style="64"/>
    <col min="8203" max="8203" width="19" style="64" customWidth="1"/>
    <col min="8204" max="8204" width="5" style="64" customWidth="1"/>
    <col min="8205" max="8205" width="3.125" style="64" customWidth="1"/>
    <col min="8206" max="8206" width="12.5" style="64" customWidth="1"/>
    <col min="8207" max="8207" width="5" style="64" customWidth="1"/>
    <col min="8208" max="8208" width="3.125" style="64" customWidth="1"/>
    <col min="8209" max="8209" width="9.125" style="64" bestFit="1" customWidth="1"/>
    <col min="8210" max="8210" width="0" style="64" hidden="1" customWidth="1"/>
    <col min="8211" max="8211" width="9.125" style="64" bestFit="1" customWidth="1"/>
    <col min="8212" max="8450" width="9" style="64"/>
    <col min="8451" max="8451" width="3.25" style="64" customWidth="1"/>
    <col min="8452" max="8452" width="17.625" style="64" customWidth="1"/>
    <col min="8453" max="8454" width="16.25" style="64" customWidth="1"/>
    <col min="8455" max="8455" width="4.625" style="64" bestFit="1" customWidth="1"/>
    <col min="8456" max="8456" width="4.625" style="64" customWidth="1"/>
    <col min="8457" max="8457" width="11.375" style="64" customWidth="1"/>
    <col min="8458" max="8458" width="9" style="64"/>
    <col min="8459" max="8459" width="19" style="64" customWidth="1"/>
    <col min="8460" max="8460" width="5" style="64" customWidth="1"/>
    <col min="8461" max="8461" width="3.125" style="64" customWidth="1"/>
    <col min="8462" max="8462" width="12.5" style="64" customWidth="1"/>
    <col min="8463" max="8463" width="5" style="64" customWidth="1"/>
    <col min="8464" max="8464" width="3.125" style="64" customWidth="1"/>
    <col min="8465" max="8465" width="9.125" style="64" bestFit="1" customWidth="1"/>
    <col min="8466" max="8466" width="0" style="64" hidden="1" customWidth="1"/>
    <col min="8467" max="8467" width="9.125" style="64" bestFit="1" customWidth="1"/>
    <col min="8468" max="8706" width="9" style="64"/>
    <col min="8707" max="8707" width="3.25" style="64" customWidth="1"/>
    <col min="8708" max="8708" width="17.625" style="64" customWidth="1"/>
    <col min="8709" max="8710" width="16.25" style="64" customWidth="1"/>
    <col min="8711" max="8711" width="4.625" style="64" bestFit="1" customWidth="1"/>
    <col min="8712" max="8712" width="4.625" style="64" customWidth="1"/>
    <col min="8713" max="8713" width="11.375" style="64" customWidth="1"/>
    <col min="8714" max="8714" width="9" style="64"/>
    <col min="8715" max="8715" width="19" style="64" customWidth="1"/>
    <col min="8716" max="8716" width="5" style="64" customWidth="1"/>
    <col min="8717" max="8717" width="3.125" style="64" customWidth="1"/>
    <col min="8718" max="8718" width="12.5" style="64" customWidth="1"/>
    <col min="8719" max="8719" width="5" style="64" customWidth="1"/>
    <col min="8720" max="8720" width="3.125" style="64" customWidth="1"/>
    <col min="8721" max="8721" width="9.125" style="64" bestFit="1" customWidth="1"/>
    <col min="8722" max="8722" width="0" style="64" hidden="1" customWidth="1"/>
    <col min="8723" max="8723" width="9.125" style="64" bestFit="1" customWidth="1"/>
    <col min="8724" max="8962" width="9" style="64"/>
    <col min="8963" max="8963" width="3.25" style="64" customWidth="1"/>
    <col min="8964" max="8964" width="17.625" style="64" customWidth="1"/>
    <col min="8965" max="8966" width="16.25" style="64" customWidth="1"/>
    <col min="8967" max="8967" width="4.625" style="64" bestFit="1" customWidth="1"/>
    <col min="8968" max="8968" width="4.625" style="64" customWidth="1"/>
    <col min="8969" max="8969" width="11.375" style="64" customWidth="1"/>
    <col min="8970" max="8970" width="9" style="64"/>
    <col min="8971" max="8971" width="19" style="64" customWidth="1"/>
    <col min="8972" max="8972" width="5" style="64" customWidth="1"/>
    <col min="8973" max="8973" width="3.125" style="64" customWidth="1"/>
    <col min="8974" max="8974" width="12.5" style="64" customWidth="1"/>
    <col min="8975" max="8975" width="5" style="64" customWidth="1"/>
    <col min="8976" max="8976" width="3.125" style="64" customWidth="1"/>
    <col min="8977" max="8977" width="9.125" style="64" bestFit="1" customWidth="1"/>
    <col min="8978" max="8978" width="0" style="64" hidden="1" customWidth="1"/>
    <col min="8979" max="8979" width="9.125" style="64" bestFit="1" customWidth="1"/>
    <col min="8980" max="9218" width="9" style="64"/>
    <col min="9219" max="9219" width="3.25" style="64" customWidth="1"/>
    <col min="9220" max="9220" width="17.625" style="64" customWidth="1"/>
    <col min="9221" max="9222" width="16.25" style="64" customWidth="1"/>
    <col min="9223" max="9223" width="4.625" style="64" bestFit="1" customWidth="1"/>
    <col min="9224" max="9224" width="4.625" style="64" customWidth="1"/>
    <col min="9225" max="9225" width="11.375" style="64" customWidth="1"/>
    <col min="9226" max="9226" width="9" style="64"/>
    <col min="9227" max="9227" width="19" style="64" customWidth="1"/>
    <col min="9228" max="9228" width="5" style="64" customWidth="1"/>
    <col min="9229" max="9229" width="3.125" style="64" customWidth="1"/>
    <col min="9230" max="9230" width="12.5" style="64" customWidth="1"/>
    <col min="9231" max="9231" width="5" style="64" customWidth="1"/>
    <col min="9232" max="9232" width="3.125" style="64" customWidth="1"/>
    <col min="9233" max="9233" width="9.125" style="64" bestFit="1" customWidth="1"/>
    <col min="9234" max="9234" width="0" style="64" hidden="1" customWidth="1"/>
    <col min="9235" max="9235" width="9.125" style="64" bestFit="1" customWidth="1"/>
    <col min="9236" max="9474" width="9" style="64"/>
    <col min="9475" max="9475" width="3.25" style="64" customWidth="1"/>
    <col min="9476" max="9476" width="17.625" style="64" customWidth="1"/>
    <col min="9477" max="9478" width="16.25" style="64" customWidth="1"/>
    <col min="9479" max="9479" width="4.625" style="64" bestFit="1" customWidth="1"/>
    <col min="9480" max="9480" width="4.625" style="64" customWidth="1"/>
    <col min="9481" max="9481" width="11.375" style="64" customWidth="1"/>
    <col min="9482" max="9482" width="9" style="64"/>
    <col min="9483" max="9483" width="19" style="64" customWidth="1"/>
    <col min="9484" max="9484" width="5" style="64" customWidth="1"/>
    <col min="9485" max="9485" width="3.125" style="64" customWidth="1"/>
    <col min="9486" max="9486" width="12.5" style="64" customWidth="1"/>
    <col min="9487" max="9487" width="5" style="64" customWidth="1"/>
    <col min="9488" max="9488" width="3.125" style="64" customWidth="1"/>
    <col min="9489" max="9489" width="9.125" style="64" bestFit="1" customWidth="1"/>
    <col min="9490" max="9490" width="0" style="64" hidden="1" customWidth="1"/>
    <col min="9491" max="9491" width="9.125" style="64" bestFit="1" customWidth="1"/>
    <col min="9492" max="9730" width="9" style="64"/>
    <col min="9731" max="9731" width="3.25" style="64" customWidth="1"/>
    <col min="9732" max="9732" width="17.625" style="64" customWidth="1"/>
    <col min="9733" max="9734" width="16.25" style="64" customWidth="1"/>
    <col min="9735" max="9735" width="4.625" style="64" bestFit="1" customWidth="1"/>
    <col min="9736" max="9736" width="4.625" style="64" customWidth="1"/>
    <col min="9737" max="9737" width="11.375" style="64" customWidth="1"/>
    <col min="9738" max="9738" width="9" style="64"/>
    <col min="9739" max="9739" width="19" style="64" customWidth="1"/>
    <col min="9740" max="9740" width="5" style="64" customWidth="1"/>
    <col min="9741" max="9741" width="3.125" style="64" customWidth="1"/>
    <col min="9742" max="9742" width="12.5" style="64" customWidth="1"/>
    <col min="9743" max="9743" width="5" style="64" customWidth="1"/>
    <col min="9744" max="9744" width="3.125" style="64" customWidth="1"/>
    <col min="9745" max="9745" width="9.125" style="64" bestFit="1" customWidth="1"/>
    <col min="9746" max="9746" width="0" style="64" hidden="1" customWidth="1"/>
    <col min="9747" max="9747" width="9.125" style="64" bestFit="1" customWidth="1"/>
    <col min="9748" max="9986" width="9" style="64"/>
    <col min="9987" max="9987" width="3.25" style="64" customWidth="1"/>
    <col min="9988" max="9988" width="17.625" style="64" customWidth="1"/>
    <col min="9989" max="9990" width="16.25" style="64" customWidth="1"/>
    <col min="9991" max="9991" width="4.625" style="64" bestFit="1" customWidth="1"/>
    <col min="9992" max="9992" width="4.625" style="64" customWidth="1"/>
    <col min="9993" max="9993" width="11.375" style="64" customWidth="1"/>
    <col min="9994" max="9994" width="9" style="64"/>
    <col min="9995" max="9995" width="19" style="64" customWidth="1"/>
    <col min="9996" max="9996" width="5" style="64" customWidth="1"/>
    <col min="9997" max="9997" width="3.125" style="64" customWidth="1"/>
    <col min="9998" max="9998" width="12.5" style="64" customWidth="1"/>
    <col min="9999" max="9999" width="5" style="64" customWidth="1"/>
    <col min="10000" max="10000" width="3.125" style="64" customWidth="1"/>
    <col min="10001" max="10001" width="9.125" style="64" bestFit="1" customWidth="1"/>
    <col min="10002" max="10002" width="0" style="64" hidden="1" customWidth="1"/>
    <col min="10003" max="10003" width="9.125" style="64" bestFit="1" customWidth="1"/>
    <col min="10004" max="10242" width="9" style="64"/>
    <col min="10243" max="10243" width="3.25" style="64" customWidth="1"/>
    <col min="10244" max="10244" width="17.625" style="64" customWidth="1"/>
    <col min="10245" max="10246" width="16.25" style="64" customWidth="1"/>
    <col min="10247" max="10247" width="4.625" style="64" bestFit="1" customWidth="1"/>
    <col min="10248" max="10248" width="4.625" style="64" customWidth="1"/>
    <col min="10249" max="10249" width="11.375" style="64" customWidth="1"/>
    <col min="10250" max="10250" width="9" style="64"/>
    <col min="10251" max="10251" width="19" style="64" customWidth="1"/>
    <col min="10252" max="10252" width="5" style="64" customWidth="1"/>
    <col min="10253" max="10253" width="3.125" style="64" customWidth="1"/>
    <col min="10254" max="10254" width="12.5" style="64" customWidth="1"/>
    <col min="10255" max="10255" width="5" style="64" customWidth="1"/>
    <col min="10256" max="10256" width="3.125" style="64" customWidth="1"/>
    <col min="10257" max="10257" width="9.125" style="64" bestFit="1" customWidth="1"/>
    <col min="10258" max="10258" width="0" style="64" hidden="1" customWidth="1"/>
    <col min="10259" max="10259" width="9.125" style="64" bestFit="1" customWidth="1"/>
    <col min="10260" max="10498" width="9" style="64"/>
    <col min="10499" max="10499" width="3.25" style="64" customWidth="1"/>
    <col min="10500" max="10500" width="17.625" style="64" customWidth="1"/>
    <col min="10501" max="10502" width="16.25" style="64" customWidth="1"/>
    <col min="10503" max="10503" width="4.625" style="64" bestFit="1" customWidth="1"/>
    <col min="10504" max="10504" width="4.625" style="64" customWidth="1"/>
    <col min="10505" max="10505" width="11.375" style="64" customWidth="1"/>
    <col min="10506" max="10506" width="9" style="64"/>
    <col min="10507" max="10507" width="19" style="64" customWidth="1"/>
    <col min="10508" max="10508" width="5" style="64" customWidth="1"/>
    <col min="10509" max="10509" width="3.125" style="64" customWidth="1"/>
    <col min="10510" max="10510" width="12.5" style="64" customWidth="1"/>
    <col min="10511" max="10511" width="5" style="64" customWidth="1"/>
    <col min="10512" max="10512" width="3.125" style="64" customWidth="1"/>
    <col min="10513" max="10513" width="9.125" style="64" bestFit="1" customWidth="1"/>
    <col min="10514" max="10514" width="0" style="64" hidden="1" customWidth="1"/>
    <col min="10515" max="10515" width="9.125" style="64" bestFit="1" customWidth="1"/>
    <col min="10516" max="10754" width="9" style="64"/>
    <col min="10755" max="10755" width="3.25" style="64" customWidth="1"/>
    <col min="10756" max="10756" width="17.625" style="64" customWidth="1"/>
    <col min="10757" max="10758" width="16.25" style="64" customWidth="1"/>
    <col min="10759" max="10759" width="4.625" style="64" bestFit="1" customWidth="1"/>
    <col min="10760" max="10760" width="4.625" style="64" customWidth="1"/>
    <col min="10761" max="10761" width="11.375" style="64" customWidth="1"/>
    <col min="10762" max="10762" width="9" style="64"/>
    <col min="10763" max="10763" width="19" style="64" customWidth="1"/>
    <col min="10764" max="10764" width="5" style="64" customWidth="1"/>
    <col min="10765" max="10765" width="3.125" style="64" customWidth="1"/>
    <col min="10766" max="10766" width="12.5" style="64" customWidth="1"/>
    <col min="10767" max="10767" width="5" style="64" customWidth="1"/>
    <col min="10768" max="10768" width="3.125" style="64" customWidth="1"/>
    <col min="10769" max="10769" width="9.125" style="64" bestFit="1" customWidth="1"/>
    <col min="10770" max="10770" width="0" style="64" hidden="1" customWidth="1"/>
    <col min="10771" max="10771" width="9.125" style="64" bestFit="1" customWidth="1"/>
    <col min="10772" max="11010" width="9" style="64"/>
    <col min="11011" max="11011" width="3.25" style="64" customWidth="1"/>
    <col min="11012" max="11012" width="17.625" style="64" customWidth="1"/>
    <col min="11013" max="11014" width="16.25" style="64" customWidth="1"/>
    <col min="11015" max="11015" width="4.625" style="64" bestFit="1" customWidth="1"/>
    <col min="11016" max="11016" width="4.625" style="64" customWidth="1"/>
    <col min="11017" max="11017" width="11.375" style="64" customWidth="1"/>
    <col min="11018" max="11018" width="9" style="64"/>
    <col min="11019" max="11019" width="19" style="64" customWidth="1"/>
    <col min="11020" max="11020" width="5" style="64" customWidth="1"/>
    <col min="11021" max="11021" width="3.125" style="64" customWidth="1"/>
    <col min="11022" max="11022" width="12.5" style="64" customWidth="1"/>
    <col min="11023" max="11023" width="5" style="64" customWidth="1"/>
    <col min="11024" max="11024" width="3.125" style="64" customWidth="1"/>
    <col min="11025" max="11025" width="9.125" style="64" bestFit="1" customWidth="1"/>
    <col min="11026" max="11026" width="0" style="64" hidden="1" customWidth="1"/>
    <col min="11027" max="11027" width="9.125" style="64" bestFit="1" customWidth="1"/>
    <col min="11028" max="11266" width="9" style="64"/>
    <col min="11267" max="11267" width="3.25" style="64" customWidth="1"/>
    <col min="11268" max="11268" width="17.625" style="64" customWidth="1"/>
    <col min="11269" max="11270" width="16.25" style="64" customWidth="1"/>
    <col min="11271" max="11271" width="4.625" style="64" bestFit="1" customWidth="1"/>
    <col min="11272" max="11272" width="4.625" style="64" customWidth="1"/>
    <col min="11273" max="11273" width="11.375" style="64" customWidth="1"/>
    <col min="11274" max="11274" width="9" style="64"/>
    <col min="11275" max="11275" width="19" style="64" customWidth="1"/>
    <col min="11276" max="11276" width="5" style="64" customWidth="1"/>
    <col min="11277" max="11277" width="3.125" style="64" customWidth="1"/>
    <col min="11278" max="11278" width="12.5" style="64" customWidth="1"/>
    <col min="11279" max="11279" width="5" style="64" customWidth="1"/>
    <col min="11280" max="11280" width="3.125" style="64" customWidth="1"/>
    <col min="11281" max="11281" width="9.125" style="64" bestFit="1" customWidth="1"/>
    <col min="11282" max="11282" width="0" style="64" hidden="1" customWidth="1"/>
    <col min="11283" max="11283" width="9.125" style="64" bestFit="1" customWidth="1"/>
    <col min="11284" max="11522" width="9" style="64"/>
    <col min="11523" max="11523" width="3.25" style="64" customWidth="1"/>
    <col min="11524" max="11524" width="17.625" style="64" customWidth="1"/>
    <col min="11525" max="11526" width="16.25" style="64" customWidth="1"/>
    <col min="11527" max="11527" width="4.625" style="64" bestFit="1" customWidth="1"/>
    <col min="11528" max="11528" width="4.625" style="64" customWidth="1"/>
    <col min="11529" max="11529" width="11.375" style="64" customWidth="1"/>
    <col min="11530" max="11530" width="9" style="64"/>
    <col min="11531" max="11531" width="19" style="64" customWidth="1"/>
    <col min="11532" max="11532" width="5" style="64" customWidth="1"/>
    <col min="11533" max="11533" width="3.125" style="64" customWidth="1"/>
    <col min="11534" max="11534" width="12.5" style="64" customWidth="1"/>
    <col min="11535" max="11535" width="5" style="64" customWidth="1"/>
    <col min="11536" max="11536" width="3.125" style="64" customWidth="1"/>
    <col min="11537" max="11537" width="9.125" style="64" bestFit="1" customWidth="1"/>
    <col min="11538" max="11538" width="0" style="64" hidden="1" customWidth="1"/>
    <col min="11539" max="11539" width="9.125" style="64" bestFit="1" customWidth="1"/>
    <col min="11540" max="11778" width="9" style="64"/>
    <col min="11779" max="11779" width="3.25" style="64" customWidth="1"/>
    <col min="11780" max="11780" width="17.625" style="64" customWidth="1"/>
    <col min="11781" max="11782" width="16.25" style="64" customWidth="1"/>
    <col min="11783" max="11783" width="4.625" style="64" bestFit="1" customWidth="1"/>
    <col min="11784" max="11784" width="4.625" style="64" customWidth="1"/>
    <col min="11785" max="11785" width="11.375" style="64" customWidth="1"/>
    <col min="11786" max="11786" width="9" style="64"/>
    <col min="11787" max="11787" width="19" style="64" customWidth="1"/>
    <col min="11788" max="11788" width="5" style="64" customWidth="1"/>
    <col min="11789" max="11789" width="3.125" style="64" customWidth="1"/>
    <col min="11790" max="11790" width="12.5" style="64" customWidth="1"/>
    <col min="11791" max="11791" width="5" style="64" customWidth="1"/>
    <col min="11792" max="11792" width="3.125" style="64" customWidth="1"/>
    <col min="11793" max="11793" width="9.125" style="64" bestFit="1" customWidth="1"/>
    <col min="11794" max="11794" width="0" style="64" hidden="1" customWidth="1"/>
    <col min="11795" max="11795" width="9.125" style="64" bestFit="1" customWidth="1"/>
    <col min="11796" max="12034" width="9" style="64"/>
    <col min="12035" max="12035" width="3.25" style="64" customWidth="1"/>
    <col min="12036" max="12036" width="17.625" style="64" customWidth="1"/>
    <col min="12037" max="12038" width="16.25" style="64" customWidth="1"/>
    <col min="12039" max="12039" width="4.625" style="64" bestFit="1" customWidth="1"/>
    <col min="12040" max="12040" width="4.625" style="64" customWidth="1"/>
    <col min="12041" max="12041" width="11.375" style="64" customWidth="1"/>
    <col min="12042" max="12042" width="9" style="64"/>
    <col min="12043" max="12043" width="19" style="64" customWidth="1"/>
    <col min="12044" max="12044" width="5" style="64" customWidth="1"/>
    <col min="12045" max="12045" width="3.125" style="64" customWidth="1"/>
    <col min="12046" max="12046" width="12.5" style="64" customWidth="1"/>
    <col min="12047" max="12047" width="5" style="64" customWidth="1"/>
    <col min="12048" max="12048" width="3.125" style="64" customWidth="1"/>
    <col min="12049" max="12049" width="9.125" style="64" bestFit="1" customWidth="1"/>
    <col min="12050" max="12050" width="0" style="64" hidden="1" customWidth="1"/>
    <col min="12051" max="12051" width="9.125" style="64" bestFit="1" customWidth="1"/>
    <col min="12052" max="12290" width="9" style="64"/>
    <col min="12291" max="12291" width="3.25" style="64" customWidth="1"/>
    <col min="12292" max="12292" width="17.625" style="64" customWidth="1"/>
    <col min="12293" max="12294" width="16.25" style="64" customWidth="1"/>
    <col min="12295" max="12295" width="4.625" style="64" bestFit="1" customWidth="1"/>
    <col min="12296" max="12296" width="4.625" style="64" customWidth="1"/>
    <col min="12297" max="12297" width="11.375" style="64" customWidth="1"/>
    <col min="12298" max="12298" width="9" style="64"/>
    <col min="12299" max="12299" width="19" style="64" customWidth="1"/>
    <col min="12300" max="12300" width="5" style="64" customWidth="1"/>
    <col min="12301" max="12301" width="3.125" style="64" customWidth="1"/>
    <col min="12302" max="12302" width="12.5" style="64" customWidth="1"/>
    <col min="12303" max="12303" width="5" style="64" customWidth="1"/>
    <col min="12304" max="12304" width="3.125" style="64" customWidth="1"/>
    <col min="12305" max="12305" width="9.125" style="64" bestFit="1" customWidth="1"/>
    <col min="12306" max="12306" width="0" style="64" hidden="1" customWidth="1"/>
    <col min="12307" max="12307" width="9.125" style="64" bestFit="1" customWidth="1"/>
    <col min="12308" max="12546" width="9" style="64"/>
    <col min="12547" max="12547" width="3.25" style="64" customWidth="1"/>
    <col min="12548" max="12548" width="17.625" style="64" customWidth="1"/>
    <col min="12549" max="12550" width="16.25" style="64" customWidth="1"/>
    <col min="12551" max="12551" width="4.625" style="64" bestFit="1" customWidth="1"/>
    <col min="12552" max="12552" width="4.625" style="64" customWidth="1"/>
    <col min="12553" max="12553" width="11.375" style="64" customWidth="1"/>
    <col min="12554" max="12554" width="9" style="64"/>
    <col min="12555" max="12555" width="19" style="64" customWidth="1"/>
    <col min="12556" max="12556" width="5" style="64" customWidth="1"/>
    <col min="12557" max="12557" width="3.125" style="64" customWidth="1"/>
    <col min="12558" max="12558" width="12.5" style="64" customWidth="1"/>
    <col min="12559" max="12559" width="5" style="64" customWidth="1"/>
    <col min="12560" max="12560" width="3.125" style="64" customWidth="1"/>
    <col min="12561" max="12561" width="9.125" style="64" bestFit="1" customWidth="1"/>
    <col min="12562" max="12562" width="0" style="64" hidden="1" customWidth="1"/>
    <col min="12563" max="12563" width="9.125" style="64" bestFit="1" customWidth="1"/>
    <col min="12564" max="12802" width="9" style="64"/>
    <col min="12803" max="12803" width="3.25" style="64" customWidth="1"/>
    <col min="12804" max="12804" width="17.625" style="64" customWidth="1"/>
    <col min="12805" max="12806" width="16.25" style="64" customWidth="1"/>
    <col min="12807" max="12807" width="4.625" style="64" bestFit="1" customWidth="1"/>
    <col min="12808" max="12808" width="4.625" style="64" customWidth="1"/>
    <col min="12809" max="12809" width="11.375" style="64" customWidth="1"/>
    <col min="12810" max="12810" width="9" style="64"/>
    <col min="12811" max="12811" width="19" style="64" customWidth="1"/>
    <col min="12812" max="12812" width="5" style="64" customWidth="1"/>
    <col min="12813" max="12813" width="3.125" style="64" customWidth="1"/>
    <col min="12814" max="12814" width="12.5" style="64" customWidth="1"/>
    <col min="12815" max="12815" width="5" style="64" customWidth="1"/>
    <col min="12816" max="12816" width="3.125" style="64" customWidth="1"/>
    <col min="12817" max="12817" width="9.125" style="64" bestFit="1" customWidth="1"/>
    <col min="12818" max="12818" width="0" style="64" hidden="1" customWidth="1"/>
    <col min="12819" max="12819" width="9.125" style="64" bestFit="1" customWidth="1"/>
    <col min="12820" max="13058" width="9" style="64"/>
    <col min="13059" max="13059" width="3.25" style="64" customWidth="1"/>
    <col min="13060" max="13060" width="17.625" style="64" customWidth="1"/>
    <col min="13061" max="13062" width="16.25" style="64" customWidth="1"/>
    <col min="13063" max="13063" width="4.625" style="64" bestFit="1" customWidth="1"/>
    <col min="13064" max="13064" width="4.625" style="64" customWidth="1"/>
    <col min="13065" max="13065" width="11.375" style="64" customWidth="1"/>
    <col min="13066" max="13066" width="9" style="64"/>
    <col min="13067" max="13067" width="19" style="64" customWidth="1"/>
    <col min="13068" max="13068" width="5" style="64" customWidth="1"/>
    <col min="13069" max="13069" width="3.125" style="64" customWidth="1"/>
    <col min="13070" max="13070" width="12.5" style="64" customWidth="1"/>
    <col min="13071" max="13071" width="5" style="64" customWidth="1"/>
    <col min="13072" max="13072" width="3.125" style="64" customWidth="1"/>
    <col min="13073" max="13073" width="9.125" style="64" bestFit="1" customWidth="1"/>
    <col min="13074" max="13074" width="0" style="64" hidden="1" customWidth="1"/>
    <col min="13075" max="13075" width="9.125" style="64" bestFit="1" customWidth="1"/>
    <col min="13076" max="13314" width="9" style="64"/>
    <col min="13315" max="13315" width="3.25" style="64" customWidth="1"/>
    <col min="13316" max="13316" width="17.625" style="64" customWidth="1"/>
    <col min="13317" max="13318" width="16.25" style="64" customWidth="1"/>
    <col min="13319" max="13319" width="4.625" style="64" bestFit="1" customWidth="1"/>
    <col min="13320" max="13320" width="4.625" style="64" customWidth="1"/>
    <col min="13321" max="13321" width="11.375" style="64" customWidth="1"/>
    <col min="13322" max="13322" width="9" style="64"/>
    <col min="13323" max="13323" width="19" style="64" customWidth="1"/>
    <col min="13324" max="13324" width="5" style="64" customWidth="1"/>
    <col min="13325" max="13325" width="3.125" style="64" customWidth="1"/>
    <col min="13326" max="13326" width="12.5" style="64" customWidth="1"/>
    <col min="13327" max="13327" width="5" style="64" customWidth="1"/>
    <col min="13328" max="13328" width="3.125" style="64" customWidth="1"/>
    <col min="13329" max="13329" width="9.125" style="64" bestFit="1" customWidth="1"/>
    <col min="13330" max="13330" width="0" style="64" hidden="1" customWidth="1"/>
    <col min="13331" max="13331" width="9.125" style="64" bestFit="1" customWidth="1"/>
    <col min="13332" max="13570" width="9" style="64"/>
    <col min="13571" max="13571" width="3.25" style="64" customWidth="1"/>
    <col min="13572" max="13572" width="17.625" style="64" customWidth="1"/>
    <col min="13573" max="13574" width="16.25" style="64" customWidth="1"/>
    <col min="13575" max="13575" width="4.625" style="64" bestFit="1" customWidth="1"/>
    <col min="13576" max="13576" width="4.625" style="64" customWidth="1"/>
    <col min="13577" max="13577" width="11.375" style="64" customWidth="1"/>
    <col min="13578" max="13578" width="9" style="64"/>
    <col min="13579" max="13579" width="19" style="64" customWidth="1"/>
    <col min="13580" max="13580" width="5" style="64" customWidth="1"/>
    <col min="13581" max="13581" width="3.125" style="64" customWidth="1"/>
    <col min="13582" max="13582" width="12.5" style="64" customWidth="1"/>
    <col min="13583" max="13583" width="5" style="64" customWidth="1"/>
    <col min="13584" max="13584" width="3.125" style="64" customWidth="1"/>
    <col min="13585" max="13585" width="9.125" style="64" bestFit="1" customWidth="1"/>
    <col min="13586" max="13586" width="0" style="64" hidden="1" customWidth="1"/>
    <col min="13587" max="13587" width="9.125" style="64" bestFit="1" customWidth="1"/>
    <col min="13588" max="13826" width="9" style="64"/>
    <col min="13827" max="13827" width="3.25" style="64" customWidth="1"/>
    <col min="13828" max="13828" width="17.625" style="64" customWidth="1"/>
    <col min="13829" max="13830" width="16.25" style="64" customWidth="1"/>
    <col min="13831" max="13831" width="4.625" style="64" bestFit="1" customWidth="1"/>
    <col min="13832" max="13832" width="4.625" style="64" customWidth="1"/>
    <col min="13833" max="13833" width="11.375" style="64" customWidth="1"/>
    <col min="13834" max="13834" width="9" style="64"/>
    <col min="13835" max="13835" width="19" style="64" customWidth="1"/>
    <col min="13836" max="13836" width="5" style="64" customWidth="1"/>
    <col min="13837" max="13837" width="3.125" style="64" customWidth="1"/>
    <col min="13838" max="13838" width="12.5" style="64" customWidth="1"/>
    <col min="13839" max="13839" width="5" style="64" customWidth="1"/>
    <col min="13840" max="13840" width="3.125" style="64" customWidth="1"/>
    <col min="13841" max="13841" width="9.125" style="64" bestFit="1" customWidth="1"/>
    <col min="13842" max="13842" width="0" style="64" hidden="1" customWidth="1"/>
    <col min="13843" max="13843" width="9.125" style="64" bestFit="1" customWidth="1"/>
    <col min="13844" max="14082" width="9" style="64"/>
    <col min="14083" max="14083" width="3.25" style="64" customWidth="1"/>
    <col min="14084" max="14084" width="17.625" style="64" customWidth="1"/>
    <col min="14085" max="14086" width="16.25" style="64" customWidth="1"/>
    <col min="14087" max="14087" width="4.625" style="64" bestFit="1" customWidth="1"/>
    <col min="14088" max="14088" width="4.625" style="64" customWidth="1"/>
    <col min="14089" max="14089" width="11.375" style="64" customWidth="1"/>
    <col min="14090" max="14090" width="9" style="64"/>
    <col min="14091" max="14091" width="19" style="64" customWidth="1"/>
    <col min="14092" max="14092" width="5" style="64" customWidth="1"/>
    <col min="14093" max="14093" width="3.125" style="64" customWidth="1"/>
    <col min="14094" max="14094" width="12.5" style="64" customWidth="1"/>
    <col min="14095" max="14095" width="5" style="64" customWidth="1"/>
    <col min="14096" max="14096" width="3.125" style="64" customWidth="1"/>
    <col min="14097" max="14097" width="9.125" style="64" bestFit="1" customWidth="1"/>
    <col min="14098" max="14098" width="0" style="64" hidden="1" customWidth="1"/>
    <col min="14099" max="14099" width="9.125" style="64" bestFit="1" customWidth="1"/>
    <col min="14100" max="14338" width="9" style="64"/>
    <col min="14339" max="14339" width="3.25" style="64" customWidth="1"/>
    <col min="14340" max="14340" width="17.625" style="64" customWidth="1"/>
    <col min="14341" max="14342" width="16.25" style="64" customWidth="1"/>
    <col min="14343" max="14343" width="4.625" style="64" bestFit="1" customWidth="1"/>
    <col min="14344" max="14344" width="4.625" style="64" customWidth="1"/>
    <col min="14345" max="14345" width="11.375" style="64" customWidth="1"/>
    <col min="14346" max="14346" width="9" style="64"/>
    <col min="14347" max="14347" width="19" style="64" customWidth="1"/>
    <col min="14348" max="14348" width="5" style="64" customWidth="1"/>
    <col min="14349" max="14349" width="3.125" style="64" customWidth="1"/>
    <col min="14350" max="14350" width="12.5" style="64" customWidth="1"/>
    <col min="14351" max="14351" width="5" style="64" customWidth="1"/>
    <col min="14352" max="14352" width="3.125" style="64" customWidth="1"/>
    <col min="14353" max="14353" width="9.125" style="64" bestFit="1" customWidth="1"/>
    <col min="14354" max="14354" width="0" style="64" hidden="1" customWidth="1"/>
    <col min="14355" max="14355" width="9.125" style="64" bestFit="1" customWidth="1"/>
    <col min="14356" max="14594" width="9" style="64"/>
    <col min="14595" max="14595" width="3.25" style="64" customWidth="1"/>
    <col min="14596" max="14596" width="17.625" style="64" customWidth="1"/>
    <col min="14597" max="14598" width="16.25" style="64" customWidth="1"/>
    <col min="14599" max="14599" width="4.625" style="64" bestFit="1" customWidth="1"/>
    <col min="14600" max="14600" width="4.625" style="64" customWidth="1"/>
    <col min="14601" max="14601" width="11.375" style="64" customWidth="1"/>
    <col min="14602" max="14602" width="9" style="64"/>
    <col min="14603" max="14603" width="19" style="64" customWidth="1"/>
    <col min="14604" max="14604" width="5" style="64" customWidth="1"/>
    <col min="14605" max="14605" width="3.125" style="64" customWidth="1"/>
    <col min="14606" max="14606" width="12.5" style="64" customWidth="1"/>
    <col min="14607" max="14607" width="5" style="64" customWidth="1"/>
    <col min="14608" max="14608" width="3.125" style="64" customWidth="1"/>
    <col min="14609" max="14609" width="9.125" style="64" bestFit="1" customWidth="1"/>
    <col min="14610" max="14610" width="0" style="64" hidden="1" customWidth="1"/>
    <col min="14611" max="14611" width="9.125" style="64" bestFit="1" customWidth="1"/>
    <col min="14612" max="14850" width="9" style="64"/>
    <col min="14851" max="14851" width="3.25" style="64" customWidth="1"/>
    <col min="14852" max="14852" width="17.625" style="64" customWidth="1"/>
    <col min="14853" max="14854" width="16.25" style="64" customWidth="1"/>
    <col min="14855" max="14855" width="4.625" style="64" bestFit="1" customWidth="1"/>
    <col min="14856" max="14856" width="4.625" style="64" customWidth="1"/>
    <col min="14857" max="14857" width="11.375" style="64" customWidth="1"/>
    <col min="14858" max="14858" width="9" style="64"/>
    <col min="14859" max="14859" width="19" style="64" customWidth="1"/>
    <col min="14860" max="14860" width="5" style="64" customWidth="1"/>
    <col min="14861" max="14861" width="3.125" style="64" customWidth="1"/>
    <col min="14862" max="14862" width="12.5" style="64" customWidth="1"/>
    <col min="14863" max="14863" width="5" style="64" customWidth="1"/>
    <col min="14864" max="14864" width="3.125" style="64" customWidth="1"/>
    <col min="14865" max="14865" width="9.125" style="64" bestFit="1" customWidth="1"/>
    <col min="14866" max="14866" width="0" style="64" hidden="1" customWidth="1"/>
    <col min="14867" max="14867" width="9.125" style="64" bestFit="1" customWidth="1"/>
    <col min="14868" max="15106" width="9" style="64"/>
    <col min="15107" max="15107" width="3.25" style="64" customWidth="1"/>
    <col min="15108" max="15108" width="17.625" style="64" customWidth="1"/>
    <col min="15109" max="15110" width="16.25" style="64" customWidth="1"/>
    <col min="15111" max="15111" width="4.625" style="64" bestFit="1" customWidth="1"/>
    <col min="15112" max="15112" width="4.625" style="64" customWidth="1"/>
    <col min="15113" max="15113" width="11.375" style="64" customWidth="1"/>
    <col min="15114" max="15114" width="9" style="64"/>
    <col min="15115" max="15115" width="19" style="64" customWidth="1"/>
    <col min="15116" max="15116" width="5" style="64" customWidth="1"/>
    <col min="15117" max="15117" width="3.125" style="64" customWidth="1"/>
    <col min="15118" max="15118" width="12.5" style="64" customWidth="1"/>
    <col min="15119" max="15119" width="5" style="64" customWidth="1"/>
    <col min="15120" max="15120" width="3.125" style="64" customWidth="1"/>
    <col min="15121" max="15121" width="9.125" style="64" bestFit="1" customWidth="1"/>
    <col min="15122" max="15122" width="0" style="64" hidden="1" customWidth="1"/>
    <col min="15123" max="15123" width="9.125" style="64" bestFit="1" customWidth="1"/>
    <col min="15124" max="15362" width="9" style="64"/>
    <col min="15363" max="15363" width="3.25" style="64" customWidth="1"/>
    <col min="15364" max="15364" width="17.625" style="64" customWidth="1"/>
    <col min="15365" max="15366" width="16.25" style="64" customWidth="1"/>
    <col min="15367" max="15367" width="4.625" style="64" bestFit="1" customWidth="1"/>
    <col min="15368" max="15368" width="4.625" style="64" customWidth="1"/>
    <col min="15369" max="15369" width="11.375" style="64" customWidth="1"/>
    <col min="15370" max="15370" width="9" style="64"/>
    <col min="15371" max="15371" width="19" style="64" customWidth="1"/>
    <col min="15372" max="15372" width="5" style="64" customWidth="1"/>
    <col min="15373" max="15373" width="3.125" style="64" customWidth="1"/>
    <col min="15374" max="15374" width="12.5" style="64" customWidth="1"/>
    <col min="15375" max="15375" width="5" style="64" customWidth="1"/>
    <col min="15376" max="15376" width="3.125" style="64" customWidth="1"/>
    <col min="15377" max="15377" width="9.125" style="64" bestFit="1" customWidth="1"/>
    <col min="15378" max="15378" width="0" style="64" hidden="1" customWidth="1"/>
    <col min="15379" max="15379" width="9.125" style="64" bestFit="1" customWidth="1"/>
    <col min="15380" max="15618" width="9" style="64"/>
    <col min="15619" max="15619" width="3.25" style="64" customWidth="1"/>
    <col min="15620" max="15620" width="17.625" style="64" customWidth="1"/>
    <col min="15621" max="15622" width="16.25" style="64" customWidth="1"/>
    <col min="15623" max="15623" width="4.625" style="64" bestFit="1" customWidth="1"/>
    <col min="15624" max="15624" width="4.625" style="64" customWidth="1"/>
    <col min="15625" max="15625" width="11.375" style="64" customWidth="1"/>
    <col min="15626" max="15626" width="9" style="64"/>
    <col min="15627" max="15627" width="19" style="64" customWidth="1"/>
    <col min="15628" max="15628" width="5" style="64" customWidth="1"/>
    <col min="15629" max="15629" width="3.125" style="64" customWidth="1"/>
    <col min="15630" max="15630" width="12.5" style="64" customWidth="1"/>
    <col min="15631" max="15631" width="5" style="64" customWidth="1"/>
    <col min="15632" max="15632" width="3.125" style="64" customWidth="1"/>
    <col min="15633" max="15633" width="9.125" style="64" bestFit="1" customWidth="1"/>
    <col min="15634" max="15634" width="0" style="64" hidden="1" customWidth="1"/>
    <col min="15635" max="15635" width="9.125" style="64" bestFit="1" customWidth="1"/>
    <col min="15636" max="15874" width="9" style="64"/>
    <col min="15875" max="15875" width="3.25" style="64" customWidth="1"/>
    <col min="15876" max="15876" width="17.625" style="64" customWidth="1"/>
    <col min="15877" max="15878" width="16.25" style="64" customWidth="1"/>
    <col min="15879" max="15879" width="4.625" style="64" bestFit="1" customWidth="1"/>
    <col min="15880" max="15880" width="4.625" style="64" customWidth="1"/>
    <col min="15881" max="15881" width="11.375" style="64" customWidth="1"/>
    <col min="15882" max="15882" width="9" style="64"/>
    <col min="15883" max="15883" width="19" style="64" customWidth="1"/>
    <col min="15884" max="15884" width="5" style="64" customWidth="1"/>
    <col min="15885" max="15885" width="3.125" style="64" customWidth="1"/>
    <col min="15886" max="15886" width="12.5" style="64" customWidth="1"/>
    <col min="15887" max="15887" width="5" style="64" customWidth="1"/>
    <col min="15888" max="15888" width="3.125" style="64" customWidth="1"/>
    <col min="15889" max="15889" width="9.125" style="64" bestFit="1" customWidth="1"/>
    <col min="15890" max="15890" width="0" style="64" hidden="1" customWidth="1"/>
    <col min="15891" max="15891" width="9.125" style="64" bestFit="1" customWidth="1"/>
    <col min="15892" max="16130" width="9" style="64"/>
    <col min="16131" max="16131" width="3.25" style="64" customWidth="1"/>
    <col min="16132" max="16132" width="17.625" style="64" customWidth="1"/>
    <col min="16133" max="16134" width="16.25" style="64" customWidth="1"/>
    <col min="16135" max="16135" width="4.625" style="64" bestFit="1" customWidth="1"/>
    <col min="16136" max="16136" width="4.625" style="64" customWidth="1"/>
    <col min="16137" max="16137" width="11.375" style="64" customWidth="1"/>
    <col min="16138" max="16138" width="9" style="64"/>
    <col min="16139" max="16139" width="19" style="64" customWidth="1"/>
    <col min="16140" max="16140" width="5" style="64" customWidth="1"/>
    <col min="16141" max="16141" width="3.125" style="64" customWidth="1"/>
    <col min="16142" max="16142" width="12.5" style="64" customWidth="1"/>
    <col min="16143" max="16143" width="5" style="64" customWidth="1"/>
    <col min="16144" max="16144" width="3.125" style="64" customWidth="1"/>
    <col min="16145" max="16145" width="9.125" style="64" bestFit="1" customWidth="1"/>
    <col min="16146" max="16146" width="0" style="64" hidden="1" customWidth="1"/>
    <col min="16147" max="16147" width="9.125" style="64" bestFit="1" customWidth="1"/>
    <col min="16148" max="16384" width="9" style="64"/>
  </cols>
  <sheetData>
    <row r="1" spans="1:19" ht="14.25" customHeight="1">
      <c r="A1" s="489" t="s">
        <v>2</v>
      </c>
      <c r="B1" s="489"/>
      <c r="C1" s="485" t="s">
        <v>156</v>
      </c>
      <c r="D1" s="485"/>
      <c r="E1" s="485"/>
      <c r="F1" s="485"/>
      <c r="G1" s="485"/>
      <c r="H1" s="485"/>
      <c r="I1" s="187" t="s">
        <v>3</v>
      </c>
      <c r="J1" s="188" t="s">
        <v>157</v>
      </c>
      <c r="K1" s="490" t="s">
        <v>4</v>
      </c>
      <c r="L1" s="491"/>
      <c r="M1" s="492"/>
      <c r="N1" s="493"/>
      <c r="O1" s="494"/>
      <c r="P1" s="189" t="s">
        <v>104</v>
      </c>
      <c r="R1" s="501" t="s">
        <v>158</v>
      </c>
      <c r="S1" s="502"/>
    </row>
    <row r="2" spans="1:19" ht="14.25" customHeight="1">
      <c r="A2" s="489" t="s">
        <v>5</v>
      </c>
      <c r="B2" s="489"/>
      <c r="C2" s="485"/>
      <c r="D2" s="485"/>
      <c r="E2" s="485"/>
      <c r="F2" s="485"/>
      <c r="G2" s="485"/>
      <c r="H2" s="485"/>
      <c r="I2" s="187" t="s">
        <v>6</v>
      </c>
      <c r="J2" s="188"/>
      <c r="K2" s="490" t="s">
        <v>7</v>
      </c>
      <c r="L2" s="491"/>
      <c r="M2" s="492"/>
      <c r="N2" s="493"/>
      <c r="O2" s="494"/>
      <c r="P2" s="189"/>
      <c r="R2" s="497"/>
      <c r="S2" s="498"/>
    </row>
    <row r="3" spans="1:19" ht="5.25" customHeight="1">
      <c r="E3" s="64"/>
      <c r="F3" s="64"/>
      <c r="G3" s="64"/>
      <c r="J3" s="64" t="s">
        <v>29</v>
      </c>
      <c r="O3" s="64"/>
    </row>
    <row r="4" spans="1:19" ht="13.5" customHeight="1">
      <c r="A4" s="479" t="s">
        <v>8</v>
      </c>
      <c r="B4" s="479"/>
      <c r="C4" s="193">
        <v>42821.583333333336</v>
      </c>
      <c r="D4" s="193">
        <v>42821.666666666664</v>
      </c>
      <c r="E4" s="447" t="s">
        <v>9</v>
      </c>
      <c r="F4" s="449"/>
      <c r="G4" s="448"/>
      <c r="H4" s="194">
        <v>8.3333333333333329E-2</v>
      </c>
      <c r="I4" s="480" t="s">
        <v>10</v>
      </c>
      <c r="J4" s="195" t="s">
        <v>107</v>
      </c>
      <c r="K4" s="196">
        <f>COUNTIF(E:E,"1")</f>
        <v>1</v>
      </c>
      <c r="L4" s="67" t="s">
        <v>11</v>
      </c>
      <c r="M4" s="483" t="s">
        <v>108</v>
      </c>
      <c r="N4" s="484"/>
      <c r="O4" s="484"/>
      <c r="P4" s="484"/>
      <c r="Q4" s="191"/>
      <c r="R4" s="66">
        <f>COUNTIF(F:F,"1")</f>
        <v>0</v>
      </c>
      <c r="S4" s="67" t="s">
        <v>11</v>
      </c>
    </row>
    <row r="5" spans="1:19" ht="13.5" customHeight="1">
      <c r="A5" s="479" t="s">
        <v>159</v>
      </c>
      <c r="B5" s="479"/>
      <c r="C5" s="485" t="s">
        <v>160</v>
      </c>
      <c r="D5" s="485"/>
      <c r="E5" s="485"/>
      <c r="F5" s="485"/>
      <c r="G5" s="485"/>
      <c r="H5" s="485"/>
      <c r="I5" s="481"/>
      <c r="J5" s="69" t="s">
        <v>110</v>
      </c>
      <c r="K5" s="68">
        <f>COUNTIF(E:E,"2")</f>
        <v>2</v>
      </c>
      <c r="L5" s="156" t="s">
        <v>11</v>
      </c>
      <c r="M5" s="471" t="s">
        <v>111</v>
      </c>
      <c r="N5" s="472"/>
      <c r="O5" s="472"/>
      <c r="P5" s="472"/>
      <c r="Q5" s="191"/>
      <c r="R5" s="68">
        <f>COUNTIF(F:F,"2")</f>
        <v>0</v>
      </c>
      <c r="S5" s="156" t="s">
        <v>11</v>
      </c>
    </row>
    <row r="6" spans="1:19" ht="13.5" customHeight="1">
      <c r="A6" s="479" t="s">
        <v>13</v>
      </c>
      <c r="B6" s="479"/>
      <c r="C6" s="485" t="s">
        <v>161</v>
      </c>
      <c r="D6" s="485"/>
      <c r="E6" s="485"/>
      <c r="F6" s="485"/>
      <c r="G6" s="485"/>
      <c r="H6" s="485"/>
      <c r="I6" s="481"/>
      <c r="J6" s="69" t="s">
        <v>112</v>
      </c>
      <c r="K6" s="68">
        <f>COUNTIF(E:E,"3")</f>
        <v>0</v>
      </c>
      <c r="L6" s="155" t="s">
        <v>11</v>
      </c>
      <c r="M6" s="471" t="s">
        <v>113</v>
      </c>
      <c r="N6" s="472"/>
      <c r="O6" s="472"/>
      <c r="P6" s="472"/>
      <c r="Q6" s="191"/>
      <c r="R6" s="68">
        <f>COUNTIF(F:F,"3")</f>
        <v>0</v>
      </c>
      <c r="S6" s="155" t="s">
        <v>11</v>
      </c>
    </row>
    <row r="7" spans="1:19" ht="13.5" customHeight="1">
      <c r="A7" s="486" t="s">
        <v>114</v>
      </c>
      <c r="B7" s="487"/>
      <c r="C7" s="475"/>
      <c r="D7" s="476"/>
      <c r="E7" s="475"/>
      <c r="F7" s="488"/>
      <c r="G7" s="488"/>
      <c r="H7" s="476"/>
      <c r="I7" s="481"/>
      <c r="J7" s="69" t="s">
        <v>115</v>
      </c>
      <c r="K7" s="68">
        <f>COUNTIF(E:E,"4")</f>
        <v>8</v>
      </c>
      <c r="L7" s="155" t="s">
        <v>11</v>
      </c>
      <c r="M7" s="471" t="s">
        <v>116</v>
      </c>
      <c r="N7" s="472"/>
      <c r="O7" s="472"/>
      <c r="P7" s="472"/>
      <c r="Q7" s="191"/>
      <c r="R7" s="68">
        <f>COUNTIF(F:F,"4")</f>
        <v>0</v>
      </c>
      <c r="S7" s="155" t="s">
        <v>11</v>
      </c>
    </row>
    <row r="8" spans="1:19" ht="13.5" customHeight="1">
      <c r="A8" s="477" t="s">
        <v>14</v>
      </c>
      <c r="B8" s="478"/>
      <c r="C8" s="206" t="s">
        <v>162</v>
      </c>
      <c r="D8" s="207"/>
      <c r="E8" s="488"/>
      <c r="F8" s="488"/>
      <c r="G8" s="488"/>
      <c r="H8" s="476"/>
      <c r="I8" s="481"/>
      <c r="J8" s="69" t="s">
        <v>119</v>
      </c>
      <c r="K8" s="68">
        <f>COUNTIF(E:E,"5")</f>
        <v>0</v>
      </c>
      <c r="L8" s="155" t="s">
        <v>11</v>
      </c>
      <c r="M8" s="471" t="s">
        <v>120</v>
      </c>
      <c r="N8" s="472"/>
      <c r="O8" s="472"/>
      <c r="P8" s="472"/>
      <c r="Q8" s="191"/>
      <c r="R8" s="68">
        <f>COUNTIF(F:F,"5")</f>
        <v>0</v>
      </c>
      <c r="S8" s="155" t="s">
        <v>11</v>
      </c>
    </row>
    <row r="9" spans="1:19" ht="12" customHeight="1">
      <c r="A9" s="477" t="s">
        <v>15</v>
      </c>
      <c r="B9" s="478"/>
      <c r="C9" s="485"/>
      <c r="D9" s="485"/>
      <c r="E9" s="485"/>
      <c r="F9" s="485"/>
      <c r="G9" s="485"/>
      <c r="H9" s="485"/>
      <c r="I9" s="481"/>
      <c r="J9" s="69" t="s">
        <v>123</v>
      </c>
      <c r="K9" s="68">
        <f>COUNTIF(E:E,"6")</f>
        <v>0</v>
      </c>
      <c r="L9" s="155" t="s">
        <v>11</v>
      </c>
      <c r="M9" s="471" t="s">
        <v>124</v>
      </c>
      <c r="N9" s="472"/>
      <c r="O9" s="472"/>
      <c r="P9" s="472"/>
      <c r="Q9" s="191">
        <f>HOUR(H4)</f>
        <v>2</v>
      </c>
      <c r="R9" s="68">
        <f>COUNTIF(F:F,"6")</f>
        <v>0</v>
      </c>
      <c r="S9" s="155" t="s">
        <v>11</v>
      </c>
    </row>
    <row r="10" spans="1:19" ht="12" customHeight="1">
      <c r="A10" s="456" t="s">
        <v>16</v>
      </c>
      <c r="B10" s="457"/>
      <c r="C10" s="462" t="s">
        <v>125</v>
      </c>
      <c r="D10" s="463"/>
      <c r="E10" s="463"/>
      <c r="F10" s="463"/>
      <c r="G10" s="463"/>
      <c r="H10" s="464"/>
      <c r="I10" s="481"/>
      <c r="J10" s="69" t="s">
        <v>126</v>
      </c>
      <c r="K10" s="68">
        <f>COUNTIF(E:E,"7")</f>
        <v>0</v>
      </c>
      <c r="L10" s="155" t="s">
        <v>11</v>
      </c>
      <c r="M10" s="471" t="s">
        <v>127</v>
      </c>
      <c r="N10" s="472"/>
      <c r="O10" s="472"/>
      <c r="P10" s="472"/>
      <c r="Q10" s="191">
        <f>MINUTE(H4)</f>
        <v>0</v>
      </c>
      <c r="R10" s="68">
        <f>COUNTIF(F:F,"7")</f>
        <v>0</v>
      </c>
      <c r="S10" s="155" t="s">
        <v>11</v>
      </c>
    </row>
    <row r="11" spans="1:19" ht="12" customHeight="1">
      <c r="A11" s="458"/>
      <c r="B11" s="459"/>
      <c r="C11" s="465"/>
      <c r="D11" s="466"/>
      <c r="E11" s="466"/>
      <c r="F11" s="466"/>
      <c r="G11" s="466"/>
      <c r="H11" s="467"/>
      <c r="I11" s="481"/>
      <c r="J11" s="69" t="s">
        <v>128</v>
      </c>
      <c r="K11" s="68">
        <f>COUNTIF(E:E,"8")</f>
        <v>0</v>
      </c>
      <c r="L11" s="155" t="s">
        <v>11</v>
      </c>
      <c r="M11" s="471" t="s">
        <v>129</v>
      </c>
      <c r="N11" s="472"/>
      <c r="O11" s="472"/>
      <c r="P11" s="472"/>
      <c r="Q11" s="191">
        <f>Q9*60+Q10</f>
        <v>120</v>
      </c>
      <c r="R11" s="68">
        <f>COUNTIF(F:F,"8")</f>
        <v>0</v>
      </c>
      <c r="S11" s="155" t="s">
        <v>11</v>
      </c>
    </row>
    <row r="12" spans="1:19" ht="12" customHeight="1">
      <c r="A12" s="458"/>
      <c r="B12" s="459"/>
      <c r="C12" s="465"/>
      <c r="D12" s="466"/>
      <c r="E12" s="466"/>
      <c r="F12" s="466"/>
      <c r="G12" s="466"/>
      <c r="H12" s="467"/>
      <c r="I12" s="481"/>
      <c r="J12" s="69" t="s">
        <v>130</v>
      </c>
      <c r="K12" s="68">
        <f>COUNTIF(E:E,"9")</f>
        <v>0</v>
      </c>
      <c r="L12" s="155" t="s">
        <v>11</v>
      </c>
      <c r="M12" s="471" t="s">
        <v>131</v>
      </c>
      <c r="N12" s="472"/>
      <c r="O12" s="472"/>
      <c r="P12" s="472"/>
      <c r="Q12" s="191"/>
      <c r="R12" s="68">
        <f>COUNTIF(F:F,"9")</f>
        <v>0</v>
      </c>
      <c r="S12" s="155" t="s">
        <v>11</v>
      </c>
    </row>
    <row r="13" spans="1:19" ht="12" customHeight="1">
      <c r="A13" s="458"/>
      <c r="B13" s="459"/>
      <c r="C13" s="465"/>
      <c r="D13" s="466"/>
      <c r="E13" s="466"/>
      <c r="F13" s="466"/>
      <c r="G13" s="466"/>
      <c r="H13" s="467"/>
      <c r="I13" s="481"/>
      <c r="J13" s="69" t="s">
        <v>132</v>
      </c>
      <c r="K13" s="68">
        <f>COUNTIF(E:E,"10")</f>
        <v>0</v>
      </c>
      <c r="L13" s="155" t="s">
        <v>11</v>
      </c>
      <c r="M13" s="471" t="s">
        <v>133</v>
      </c>
      <c r="N13" s="472"/>
      <c r="O13" s="472"/>
      <c r="P13" s="472"/>
      <c r="Q13" s="191"/>
      <c r="R13" s="68">
        <f>COUNTIF(F:F,"10")</f>
        <v>0</v>
      </c>
      <c r="S13" s="155" t="s">
        <v>11</v>
      </c>
    </row>
    <row r="14" spans="1:19" ht="12" customHeight="1">
      <c r="A14" s="458"/>
      <c r="B14" s="459"/>
      <c r="C14" s="465"/>
      <c r="D14" s="466"/>
      <c r="E14" s="466"/>
      <c r="F14" s="466"/>
      <c r="G14" s="466"/>
      <c r="H14" s="467"/>
      <c r="I14" s="481"/>
      <c r="J14" s="69" t="s">
        <v>134</v>
      </c>
      <c r="K14" s="68">
        <f>COUNTIF(E:E,"11")</f>
        <v>0</v>
      </c>
      <c r="L14" s="155" t="s">
        <v>11</v>
      </c>
      <c r="M14" s="471" t="s">
        <v>135</v>
      </c>
      <c r="N14" s="472"/>
      <c r="O14" s="472"/>
      <c r="P14" s="472"/>
      <c r="Q14" s="191"/>
      <c r="R14" s="68">
        <f>COUNTIF(F:F,"11")</f>
        <v>0</v>
      </c>
      <c r="S14" s="155" t="s">
        <v>11</v>
      </c>
    </row>
    <row r="15" spans="1:19" ht="12" customHeight="1">
      <c r="A15" s="458"/>
      <c r="B15" s="459"/>
      <c r="C15" s="465"/>
      <c r="D15" s="466"/>
      <c r="E15" s="466"/>
      <c r="F15" s="466"/>
      <c r="G15" s="466"/>
      <c r="H15" s="467"/>
      <c r="I15" s="481"/>
      <c r="J15" s="69" t="s">
        <v>136</v>
      </c>
      <c r="K15" s="68">
        <f>COUNTIF(E:E,"12")</f>
        <v>0</v>
      </c>
      <c r="L15" s="155" t="s">
        <v>11</v>
      </c>
      <c r="M15" s="471" t="s">
        <v>137</v>
      </c>
      <c r="N15" s="472"/>
      <c r="O15" s="472"/>
      <c r="P15" s="472"/>
      <c r="Q15" s="191"/>
      <c r="R15" s="68">
        <f>COUNTIF(F:F,"12")</f>
        <v>0</v>
      </c>
      <c r="S15" s="155" t="s">
        <v>11</v>
      </c>
    </row>
    <row r="16" spans="1:19" ht="12" customHeight="1">
      <c r="A16" s="460"/>
      <c r="B16" s="461"/>
      <c r="C16" s="468"/>
      <c r="D16" s="469"/>
      <c r="E16" s="469"/>
      <c r="F16" s="469"/>
      <c r="G16" s="469"/>
      <c r="H16" s="470"/>
      <c r="I16" s="481"/>
      <c r="J16" s="69" t="s">
        <v>138</v>
      </c>
      <c r="K16" s="68">
        <f>COUNTIF(E:E,"13")</f>
        <v>4</v>
      </c>
      <c r="L16" s="155" t="s">
        <v>11</v>
      </c>
      <c r="M16" s="471" t="s">
        <v>139</v>
      </c>
      <c r="N16" s="472"/>
      <c r="O16" s="472"/>
      <c r="P16" s="472"/>
      <c r="Q16" s="191"/>
      <c r="R16" s="68">
        <f>COUNTIF(F:F,"13")</f>
        <v>0</v>
      </c>
      <c r="S16" s="155" t="s">
        <v>11</v>
      </c>
    </row>
    <row r="17" spans="1:19" ht="12" customHeight="1">
      <c r="A17" s="456" t="s">
        <v>140</v>
      </c>
      <c r="B17" s="457"/>
      <c r="C17" s="462" t="s">
        <v>141</v>
      </c>
      <c r="D17" s="463"/>
      <c r="E17" s="463"/>
      <c r="F17" s="463"/>
      <c r="G17" s="463"/>
      <c r="H17" s="464"/>
      <c r="I17" s="481"/>
      <c r="J17" s="69" t="s">
        <v>142</v>
      </c>
      <c r="K17" s="68">
        <f>COUNTIF(E:E,"14")</f>
        <v>0</v>
      </c>
      <c r="L17" s="155" t="s">
        <v>11</v>
      </c>
      <c r="M17" s="471" t="s">
        <v>143</v>
      </c>
      <c r="N17" s="472"/>
      <c r="O17" s="472"/>
      <c r="P17" s="472"/>
      <c r="Q17" s="191"/>
      <c r="R17" s="68">
        <f>COUNTIF(F:F,"21")</f>
        <v>0</v>
      </c>
      <c r="S17" s="155" t="s">
        <v>11</v>
      </c>
    </row>
    <row r="18" spans="1:19" ht="12" customHeight="1">
      <c r="A18" s="458"/>
      <c r="B18" s="459"/>
      <c r="C18" s="465"/>
      <c r="D18" s="466"/>
      <c r="E18" s="466"/>
      <c r="F18" s="466"/>
      <c r="G18" s="466"/>
      <c r="H18" s="467"/>
      <c r="I18" s="481"/>
      <c r="J18" s="69" t="s">
        <v>144</v>
      </c>
      <c r="K18" s="68">
        <f>COUNTIF(E:E,"15")</f>
        <v>0</v>
      </c>
      <c r="L18" s="155" t="s">
        <v>11</v>
      </c>
      <c r="M18" s="471" t="s">
        <v>163</v>
      </c>
      <c r="N18" s="472"/>
      <c r="O18" s="472"/>
      <c r="P18" s="472"/>
      <c r="Q18" s="191"/>
      <c r="R18" s="68">
        <f>COUNTIF(F:F,"22")</f>
        <v>0</v>
      </c>
      <c r="S18" s="155" t="s">
        <v>11</v>
      </c>
    </row>
    <row r="19" spans="1:19" ht="12" customHeight="1">
      <c r="A19" s="458"/>
      <c r="B19" s="459"/>
      <c r="C19" s="465"/>
      <c r="D19" s="466"/>
      <c r="E19" s="466"/>
      <c r="F19" s="466"/>
      <c r="G19" s="466"/>
      <c r="H19" s="467"/>
      <c r="I19" s="481"/>
      <c r="J19" s="69" t="s">
        <v>146</v>
      </c>
      <c r="K19" s="68">
        <f>COUNTIF(E:E,"16")</f>
        <v>0</v>
      </c>
      <c r="L19" s="155" t="s">
        <v>11</v>
      </c>
      <c r="M19" s="471" t="s">
        <v>147</v>
      </c>
      <c r="N19" s="472"/>
      <c r="O19" s="472"/>
      <c r="P19" s="472"/>
      <c r="Q19" s="191"/>
      <c r="R19" s="68">
        <f>COUNTIF(F:F,"23")</f>
        <v>0</v>
      </c>
      <c r="S19" s="155" t="s">
        <v>11</v>
      </c>
    </row>
    <row r="20" spans="1:19" ht="12" customHeight="1">
      <c r="A20" s="458"/>
      <c r="B20" s="459"/>
      <c r="C20" s="465"/>
      <c r="D20" s="466"/>
      <c r="E20" s="466"/>
      <c r="F20" s="466"/>
      <c r="G20" s="466"/>
      <c r="H20" s="467"/>
      <c r="I20" s="481"/>
      <c r="J20" s="198"/>
      <c r="K20" s="199"/>
      <c r="L20" s="200"/>
      <c r="M20" s="471" t="s">
        <v>148</v>
      </c>
      <c r="N20" s="472"/>
      <c r="O20" s="472"/>
      <c r="P20" s="472"/>
      <c r="Q20" s="191"/>
      <c r="R20" s="68">
        <f>COUNTIF(F:F,"24")</f>
        <v>0</v>
      </c>
      <c r="S20" s="155" t="s">
        <v>11</v>
      </c>
    </row>
    <row r="21" spans="1:19" ht="12" customHeight="1">
      <c r="A21" s="458"/>
      <c r="B21" s="459"/>
      <c r="C21" s="465"/>
      <c r="D21" s="466"/>
      <c r="E21" s="466"/>
      <c r="F21" s="466"/>
      <c r="G21" s="466"/>
      <c r="H21" s="467"/>
      <c r="I21" s="481"/>
      <c r="J21" s="198"/>
      <c r="K21" s="199"/>
      <c r="L21" s="200"/>
      <c r="M21" s="471" t="s">
        <v>149</v>
      </c>
      <c r="N21" s="472"/>
      <c r="O21" s="472"/>
      <c r="P21" s="472"/>
      <c r="Q21" s="191"/>
      <c r="R21" s="68">
        <f>COUNTIF(F:F,"31")</f>
        <v>0</v>
      </c>
      <c r="S21" s="155" t="s">
        <v>11</v>
      </c>
    </row>
    <row r="22" spans="1:19" ht="12" customHeight="1">
      <c r="A22" s="458"/>
      <c r="B22" s="459"/>
      <c r="C22" s="465"/>
      <c r="D22" s="466"/>
      <c r="E22" s="466"/>
      <c r="F22" s="466"/>
      <c r="G22" s="466"/>
      <c r="H22" s="467"/>
      <c r="I22" s="481"/>
      <c r="J22" s="198"/>
      <c r="K22" s="199"/>
      <c r="L22" s="200"/>
      <c r="M22" s="471" t="s">
        <v>150</v>
      </c>
      <c r="N22" s="472"/>
      <c r="O22" s="472"/>
      <c r="P22" s="472"/>
      <c r="Q22" s="191"/>
      <c r="R22" s="68">
        <f>COUNTIF(F:F,"41")</f>
        <v>0</v>
      </c>
      <c r="S22" s="155" t="s">
        <v>11</v>
      </c>
    </row>
    <row r="23" spans="1:19" ht="12" customHeight="1">
      <c r="A23" s="458"/>
      <c r="B23" s="459"/>
      <c r="C23" s="465"/>
      <c r="D23" s="466"/>
      <c r="E23" s="466"/>
      <c r="F23" s="466"/>
      <c r="G23" s="466"/>
      <c r="H23" s="467"/>
      <c r="I23" s="481"/>
      <c r="J23" s="198"/>
      <c r="K23" s="199"/>
      <c r="L23" s="200"/>
      <c r="M23" s="471" t="s">
        <v>151</v>
      </c>
      <c r="N23" s="472"/>
      <c r="O23" s="472"/>
      <c r="P23" s="472"/>
      <c r="Q23" s="191"/>
      <c r="R23" s="68">
        <f>COUNTIF(F:F,"42")</f>
        <v>0</v>
      </c>
      <c r="S23" s="155" t="s">
        <v>11</v>
      </c>
    </row>
    <row r="24" spans="1:19" ht="12" customHeight="1">
      <c r="A24" s="458"/>
      <c r="B24" s="459"/>
      <c r="C24" s="465"/>
      <c r="D24" s="466"/>
      <c r="E24" s="466"/>
      <c r="F24" s="466"/>
      <c r="G24" s="466"/>
      <c r="H24" s="467"/>
      <c r="I24" s="481"/>
      <c r="J24" s="198"/>
      <c r="K24" s="199"/>
      <c r="L24" s="200"/>
      <c r="M24" s="471" t="s">
        <v>152</v>
      </c>
      <c r="N24" s="472"/>
      <c r="O24" s="472"/>
      <c r="P24" s="472"/>
      <c r="Q24" s="191"/>
      <c r="R24" s="68">
        <f>COUNTIF(F:F,"43")</f>
        <v>0</v>
      </c>
      <c r="S24" s="155" t="s">
        <v>11</v>
      </c>
    </row>
    <row r="25" spans="1:19" ht="12" customHeight="1">
      <c r="A25" s="458"/>
      <c r="B25" s="459"/>
      <c r="C25" s="465"/>
      <c r="D25" s="466"/>
      <c r="E25" s="466"/>
      <c r="F25" s="466"/>
      <c r="G25" s="466"/>
      <c r="H25" s="467"/>
      <c r="I25" s="481"/>
      <c r="J25" s="198"/>
      <c r="K25" s="199"/>
      <c r="L25" s="200"/>
      <c r="M25" s="471" t="s">
        <v>153</v>
      </c>
      <c r="N25" s="472"/>
      <c r="O25" s="472"/>
      <c r="P25" s="472"/>
      <c r="Q25" s="191"/>
      <c r="R25" s="68">
        <f>COUNTIF(F:F,"44")</f>
        <v>0</v>
      </c>
      <c r="S25" s="155" t="s">
        <v>11</v>
      </c>
    </row>
    <row r="26" spans="1:19" ht="12" customHeight="1">
      <c r="A26" s="458"/>
      <c r="B26" s="459"/>
      <c r="C26" s="465"/>
      <c r="D26" s="466"/>
      <c r="E26" s="466"/>
      <c r="F26" s="466"/>
      <c r="G26" s="466"/>
      <c r="H26" s="467"/>
      <c r="I26" s="482"/>
      <c r="J26" s="70" t="s">
        <v>17</v>
      </c>
      <c r="K26" s="71">
        <f>SUM(K4:K15)</f>
        <v>11</v>
      </c>
      <c r="L26" s="72" t="s">
        <v>11</v>
      </c>
      <c r="M26" s="473" t="s">
        <v>17</v>
      </c>
      <c r="N26" s="474"/>
      <c r="O26" s="474"/>
      <c r="P26" s="474"/>
      <c r="Q26" s="191"/>
      <c r="R26" s="71">
        <f>SUM(R4:R15)</f>
        <v>0</v>
      </c>
      <c r="S26" s="72" t="s">
        <v>11</v>
      </c>
    </row>
    <row r="27" spans="1:19" ht="4.5" customHeight="1">
      <c r="A27" s="159"/>
      <c r="B27" s="160"/>
      <c r="C27" s="161"/>
      <c r="D27" s="162"/>
      <c r="E27" s="162"/>
      <c r="F27" s="162"/>
      <c r="G27" s="162"/>
      <c r="H27" s="163"/>
      <c r="O27" s="64"/>
    </row>
    <row r="28" spans="1:19" ht="15" customHeight="1">
      <c r="A28" s="202" t="s">
        <v>18</v>
      </c>
      <c r="B28" s="202" t="s">
        <v>19</v>
      </c>
      <c r="C28" s="447" t="s">
        <v>20</v>
      </c>
      <c r="D28" s="448"/>
      <c r="E28" s="202" t="s">
        <v>21</v>
      </c>
      <c r="F28" s="203" t="s">
        <v>154</v>
      </c>
      <c r="G28" s="203" t="s">
        <v>155</v>
      </c>
      <c r="H28" s="203" t="s">
        <v>22</v>
      </c>
      <c r="I28" s="202" t="s">
        <v>23</v>
      </c>
      <c r="J28" s="447" t="s">
        <v>24</v>
      </c>
      <c r="K28" s="449"/>
      <c r="L28" s="448"/>
      <c r="M28" s="204" t="s">
        <v>25</v>
      </c>
      <c r="N28" s="447" t="s">
        <v>26</v>
      </c>
      <c r="O28" s="449"/>
      <c r="P28" s="73" t="s">
        <v>27</v>
      </c>
      <c r="Q28" s="74"/>
      <c r="R28" s="450" t="s">
        <v>28</v>
      </c>
      <c r="S28" s="451"/>
    </row>
    <row r="29" spans="1:19" ht="32.25" customHeight="1">
      <c r="A29" s="75">
        <v>1</v>
      </c>
      <c r="B29" s="76" t="s">
        <v>164</v>
      </c>
      <c r="C29" s="452" t="s">
        <v>165</v>
      </c>
      <c r="D29" s="453"/>
      <c r="E29" s="77">
        <v>13</v>
      </c>
      <c r="F29" s="78"/>
      <c r="G29" s="78" t="s">
        <v>166</v>
      </c>
      <c r="H29" s="153" t="s">
        <v>167</v>
      </c>
      <c r="I29" s="77" t="s">
        <v>168</v>
      </c>
      <c r="J29" s="440"/>
      <c r="K29" s="441"/>
      <c r="L29" s="442"/>
      <c r="M29" s="76"/>
      <c r="N29" s="443"/>
      <c r="O29" s="444"/>
      <c r="P29" s="79"/>
      <c r="R29" s="452"/>
      <c r="S29" s="453"/>
    </row>
    <row r="30" spans="1:19" ht="32.25" customHeight="1">
      <c r="A30" s="76">
        <v>2</v>
      </c>
      <c r="B30" s="76" t="s">
        <v>164</v>
      </c>
      <c r="C30" s="438" t="s">
        <v>169</v>
      </c>
      <c r="D30" s="439"/>
      <c r="E30" s="77">
        <v>13</v>
      </c>
      <c r="F30" s="78"/>
      <c r="G30" s="78" t="s">
        <v>170</v>
      </c>
      <c r="H30" s="153" t="s">
        <v>160</v>
      </c>
      <c r="I30" s="77" t="s">
        <v>168</v>
      </c>
      <c r="J30" s="440" t="s">
        <v>171</v>
      </c>
      <c r="K30" s="441"/>
      <c r="L30" s="442"/>
      <c r="M30" s="76"/>
      <c r="N30" s="443"/>
      <c r="O30" s="444"/>
      <c r="P30" s="79"/>
      <c r="R30" s="438"/>
      <c r="S30" s="439"/>
    </row>
    <row r="31" spans="1:19" ht="32.25" customHeight="1">
      <c r="A31" s="76">
        <v>3</v>
      </c>
      <c r="B31" s="76" t="s">
        <v>40</v>
      </c>
      <c r="C31" s="438" t="s">
        <v>172</v>
      </c>
      <c r="D31" s="439"/>
      <c r="E31" s="77">
        <v>13</v>
      </c>
      <c r="F31" s="78"/>
      <c r="G31" s="78" t="s">
        <v>166</v>
      </c>
      <c r="H31" s="153" t="s">
        <v>173</v>
      </c>
      <c r="I31" s="77" t="s">
        <v>168</v>
      </c>
      <c r="J31" s="440"/>
      <c r="K31" s="441"/>
      <c r="L31" s="442"/>
      <c r="M31" s="76"/>
      <c r="N31" s="443"/>
      <c r="O31" s="444"/>
      <c r="P31" s="79"/>
      <c r="R31" s="438"/>
      <c r="S31" s="439"/>
    </row>
    <row r="32" spans="1:19" ht="27.75" customHeight="1">
      <c r="A32" s="76">
        <v>4</v>
      </c>
      <c r="B32" s="76" t="s">
        <v>174</v>
      </c>
      <c r="C32" s="438" t="s">
        <v>175</v>
      </c>
      <c r="D32" s="439"/>
      <c r="E32" s="77">
        <v>4</v>
      </c>
      <c r="F32" s="78"/>
      <c r="G32" s="78" t="s">
        <v>170</v>
      </c>
      <c r="H32" s="153" t="s">
        <v>167</v>
      </c>
      <c r="I32" s="77" t="s">
        <v>168</v>
      </c>
      <c r="J32" s="440"/>
      <c r="K32" s="441"/>
      <c r="L32" s="442"/>
      <c r="M32" s="76"/>
      <c r="N32" s="443"/>
      <c r="O32" s="444"/>
      <c r="P32" s="79"/>
      <c r="R32" s="438"/>
      <c r="S32" s="439"/>
    </row>
    <row r="33" spans="1:19" ht="30.75" customHeight="1">
      <c r="A33" s="76">
        <v>5</v>
      </c>
      <c r="B33" s="76" t="s">
        <v>176</v>
      </c>
      <c r="C33" s="438" t="s">
        <v>177</v>
      </c>
      <c r="D33" s="439"/>
      <c r="E33" s="77">
        <v>2</v>
      </c>
      <c r="F33" s="78"/>
      <c r="G33" s="78" t="s">
        <v>166</v>
      </c>
      <c r="H33" s="153" t="s">
        <v>167</v>
      </c>
      <c r="I33" s="77" t="s">
        <v>168</v>
      </c>
      <c r="J33" s="440"/>
      <c r="K33" s="441"/>
      <c r="L33" s="442"/>
      <c r="M33" s="76"/>
      <c r="N33" s="443"/>
      <c r="O33" s="444"/>
      <c r="P33" s="79"/>
      <c r="R33" s="438"/>
      <c r="S33" s="439"/>
    </row>
    <row r="34" spans="1:19" ht="31.5" customHeight="1">
      <c r="A34" s="76">
        <v>6</v>
      </c>
      <c r="B34" s="76" t="s">
        <v>178</v>
      </c>
      <c r="C34" s="438" t="s">
        <v>179</v>
      </c>
      <c r="D34" s="439"/>
      <c r="E34" s="77">
        <v>2</v>
      </c>
      <c r="F34" s="78"/>
      <c r="G34" s="78" t="s">
        <v>170</v>
      </c>
      <c r="H34" s="153" t="s">
        <v>167</v>
      </c>
      <c r="I34" s="77" t="s">
        <v>168</v>
      </c>
      <c r="J34" s="440"/>
      <c r="K34" s="441"/>
      <c r="L34" s="442"/>
      <c r="M34" s="76"/>
      <c r="N34" s="443"/>
      <c r="O34" s="444"/>
      <c r="P34" s="79"/>
      <c r="R34" s="438"/>
      <c r="S34" s="439"/>
    </row>
    <row r="35" spans="1:19" ht="27" customHeight="1">
      <c r="A35" s="76">
        <v>7</v>
      </c>
      <c r="B35" s="76" t="s">
        <v>174</v>
      </c>
      <c r="C35" s="438" t="s">
        <v>180</v>
      </c>
      <c r="D35" s="439"/>
      <c r="E35" s="77">
        <v>4</v>
      </c>
      <c r="F35" s="78"/>
      <c r="G35" s="78" t="s">
        <v>166</v>
      </c>
      <c r="H35" s="153" t="s">
        <v>167</v>
      </c>
      <c r="I35" s="77" t="s">
        <v>168</v>
      </c>
      <c r="J35" s="440"/>
      <c r="K35" s="441"/>
      <c r="L35" s="442"/>
      <c r="M35" s="76"/>
      <c r="N35" s="443"/>
      <c r="O35" s="444"/>
      <c r="P35" s="79"/>
      <c r="R35" s="438"/>
      <c r="S35" s="439"/>
    </row>
    <row r="36" spans="1:19" ht="31.5" customHeight="1">
      <c r="A36" s="76">
        <v>8</v>
      </c>
      <c r="B36" s="76" t="s">
        <v>174</v>
      </c>
      <c r="C36" s="438" t="s">
        <v>181</v>
      </c>
      <c r="D36" s="439"/>
      <c r="E36" s="77">
        <v>4</v>
      </c>
      <c r="F36" s="78"/>
      <c r="G36" s="78" t="s">
        <v>166</v>
      </c>
      <c r="H36" s="153" t="s">
        <v>160</v>
      </c>
      <c r="I36" s="77" t="s">
        <v>168</v>
      </c>
      <c r="J36" s="440"/>
      <c r="K36" s="441"/>
      <c r="L36" s="442"/>
      <c r="M36" s="76"/>
      <c r="N36" s="443"/>
      <c r="O36" s="444"/>
      <c r="P36" s="79"/>
      <c r="R36" s="438"/>
      <c r="S36" s="439"/>
    </row>
    <row r="37" spans="1:19" ht="32.25" customHeight="1">
      <c r="A37" s="76">
        <v>9</v>
      </c>
      <c r="B37" s="76" t="s">
        <v>174</v>
      </c>
      <c r="C37" s="438" t="s">
        <v>182</v>
      </c>
      <c r="D37" s="439"/>
      <c r="E37" s="77">
        <v>4</v>
      </c>
      <c r="F37" s="78"/>
      <c r="G37" s="78" t="s">
        <v>170</v>
      </c>
      <c r="H37" s="153" t="s">
        <v>160</v>
      </c>
      <c r="I37" s="77" t="s">
        <v>168</v>
      </c>
      <c r="J37" s="440"/>
      <c r="K37" s="441"/>
      <c r="L37" s="442"/>
      <c r="M37" s="76"/>
      <c r="N37" s="443"/>
      <c r="O37" s="444"/>
      <c r="P37" s="79"/>
      <c r="R37" s="438"/>
      <c r="S37" s="439"/>
    </row>
    <row r="38" spans="1:19" ht="123.75" customHeight="1">
      <c r="A38" s="76">
        <v>10</v>
      </c>
      <c r="B38" s="76" t="s">
        <v>174</v>
      </c>
      <c r="C38" s="440" t="s">
        <v>183</v>
      </c>
      <c r="D38" s="442"/>
      <c r="E38" s="77">
        <v>4</v>
      </c>
      <c r="F38" s="78"/>
      <c r="G38" s="78" t="s">
        <v>166</v>
      </c>
      <c r="H38" s="153" t="s">
        <v>167</v>
      </c>
      <c r="I38" s="77" t="s">
        <v>168</v>
      </c>
      <c r="J38" s="440"/>
      <c r="K38" s="441"/>
      <c r="L38" s="442"/>
      <c r="M38" s="76"/>
      <c r="N38" s="443"/>
      <c r="O38" s="444"/>
      <c r="P38" s="79"/>
      <c r="R38" s="438"/>
      <c r="S38" s="439"/>
    </row>
    <row r="39" spans="1:19" ht="33" customHeight="1">
      <c r="A39" s="76">
        <v>11</v>
      </c>
      <c r="B39" s="76" t="s">
        <v>174</v>
      </c>
      <c r="C39" s="440" t="s">
        <v>184</v>
      </c>
      <c r="D39" s="442"/>
      <c r="E39" s="77">
        <v>4</v>
      </c>
      <c r="F39" s="78"/>
      <c r="G39" s="78" t="s">
        <v>170</v>
      </c>
      <c r="H39" s="153" t="s">
        <v>160</v>
      </c>
      <c r="I39" s="77" t="s">
        <v>168</v>
      </c>
      <c r="J39" s="440"/>
      <c r="K39" s="441"/>
      <c r="L39" s="442"/>
      <c r="M39" s="76"/>
      <c r="N39" s="443"/>
      <c r="O39" s="444"/>
      <c r="P39" s="79"/>
      <c r="R39" s="438"/>
      <c r="S39" s="439"/>
    </row>
    <row r="40" spans="1:19" ht="20.100000000000001" customHeight="1">
      <c r="A40" s="76">
        <v>12</v>
      </c>
      <c r="B40" s="76" t="s">
        <v>174</v>
      </c>
      <c r="C40" s="440" t="s">
        <v>185</v>
      </c>
      <c r="D40" s="442"/>
      <c r="E40" s="77">
        <v>4</v>
      </c>
      <c r="F40" s="78"/>
      <c r="G40" s="78" t="s">
        <v>166</v>
      </c>
      <c r="H40" s="153" t="s">
        <v>160</v>
      </c>
      <c r="I40" s="77" t="s">
        <v>168</v>
      </c>
      <c r="J40" s="440"/>
      <c r="K40" s="441"/>
      <c r="L40" s="442"/>
      <c r="M40" s="76"/>
      <c r="N40" s="443"/>
      <c r="O40" s="444"/>
      <c r="P40" s="79"/>
      <c r="R40" s="438"/>
      <c r="S40" s="439"/>
    </row>
    <row r="41" spans="1:19" ht="33.75" customHeight="1">
      <c r="A41" s="76">
        <v>13</v>
      </c>
      <c r="B41" s="76" t="s">
        <v>174</v>
      </c>
      <c r="C41" s="440" t="s">
        <v>186</v>
      </c>
      <c r="D41" s="442"/>
      <c r="E41" s="77">
        <v>4</v>
      </c>
      <c r="F41" s="78"/>
      <c r="G41" s="78" t="s">
        <v>170</v>
      </c>
      <c r="H41" s="153" t="s">
        <v>160</v>
      </c>
      <c r="I41" s="77" t="s">
        <v>168</v>
      </c>
      <c r="J41" s="440"/>
      <c r="K41" s="441"/>
      <c r="L41" s="442"/>
      <c r="M41" s="76"/>
      <c r="N41" s="443"/>
      <c r="O41" s="444"/>
      <c r="P41" s="79"/>
      <c r="R41" s="438"/>
      <c r="S41" s="439"/>
    </row>
    <row r="42" spans="1:19" ht="20.100000000000001" customHeight="1">
      <c r="A42" s="76">
        <v>14</v>
      </c>
      <c r="B42" s="76" t="s">
        <v>174</v>
      </c>
      <c r="C42" s="440" t="s">
        <v>187</v>
      </c>
      <c r="D42" s="442"/>
      <c r="E42" s="77">
        <v>13</v>
      </c>
      <c r="F42" s="78"/>
      <c r="G42" s="78" t="s">
        <v>166</v>
      </c>
      <c r="H42" s="153" t="s">
        <v>160</v>
      </c>
      <c r="I42" s="77" t="s">
        <v>168</v>
      </c>
      <c r="J42" s="440"/>
      <c r="K42" s="441"/>
      <c r="L42" s="442"/>
      <c r="M42" s="76"/>
      <c r="N42" s="443"/>
      <c r="O42" s="444"/>
      <c r="P42" s="79"/>
      <c r="R42" s="438"/>
      <c r="S42" s="439"/>
    </row>
    <row r="43" spans="1:19" ht="20.100000000000001" customHeight="1">
      <c r="A43" s="76">
        <v>15</v>
      </c>
      <c r="B43" s="80" t="s">
        <v>176</v>
      </c>
      <c r="C43" s="440" t="s">
        <v>188</v>
      </c>
      <c r="D43" s="442"/>
      <c r="E43" s="77">
        <v>1</v>
      </c>
      <c r="F43" s="78"/>
      <c r="G43" s="78" t="s">
        <v>170</v>
      </c>
      <c r="H43" s="153" t="s">
        <v>160</v>
      </c>
      <c r="I43" s="77" t="s">
        <v>168</v>
      </c>
      <c r="J43" s="440"/>
      <c r="K43" s="441"/>
      <c r="L43" s="442"/>
      <c r="M43" s="76"/>
      <c r="N43" s="443"/>
      <c r="O43" s="444"/>
      <c r="P43" s="79"/>
      <c r="R43" s="438"/>
      <c r="S43" s="439"/>
    </row>
    <row r="44" spans="1:19" ht="20.100000000000001" customHeight="1">
      <c r="A44" s="76">
        <v>16</v>
      </c>
      <c r="B44" s="80"/>
      <c r="C44" s="440"/>
      <c r="D44" s="442"/>
      <c r="E44" s="77"/>
      <c r="F44" s="78"/>
      <c r="G44" s="78"/>
      <c r="H44" s="153"/>
      <c r="I44" s="77"/>
      <c r="J44" s="440"/>
      <c r="K44" s="441"/>
      <c r="L44" s="442"/>
      <c r="M44" s="76"/>
      <c r="N44" s="443"/>
      <c r="O44" s="444"/>
      <c r="P44" s="79"/>
      <c r="R44" s="438"/>
      <c r="S44" s="439"/>
    </row>
    <row r="45" spans="1:19" ht="20.100000000000001" customHeight="1">
      <c r="A45" s="81"/>
      <c r="B45" s="81"/>
      <c r="C45" s="431"/>
      <c r="D45" s="432"/>
      <c r="E45" s="77"/>
      <c r="F45" s="78"/>
      <c r="G45" s="78"/>
      <c r="H45" s="70"/>
      <c r="I45" s="82"/>
      <c r="J45" s="431"/>
      <c r="K45" s="433"/>
      <c r="L45" s="432"/>
      <c r="M45" s="81"/>
      <c r="N45" s="434"/>
      <c r="O45" s="435"/>
      <c r="P45" s="83"/>
      <c r="R45" s="499"/>
      <c r="S45" s="500"/>
    </row>
    <row r="46" spans="1:19">
      <c r="E46" s="205"/>
      <c r="F46" s="205"/>
      <c r="G46" s="205"/>
    </row>
  </sheetData>
  <mergeCells count="122">
    <mergeCell ref="A1:B1"/>
    <mergeCell ref="C1:H1"/>
    <mergeCell ref="K1:L1"/>
    <mergeCell ref="M1:O1"/>
    <mergeCell ref="R1:S2"/>
    <mergeCell ref="A2:B2"/>
    <mergeCell ref="C2:H2"/>
    <mergeCell ref="K2:L2"/>
    <mergeCell ref="M2:O2"/>
    <mergeCell ref="A7:B7"/>
    <mergeCell ref="C7:D7"/>
    <mergeCell ref="E7:H7"/>
    <mergeCell ref="M7:P7"/>
    <mergeCell ref="A8:B8"/>
    <mergeCell ref="E8:H8"/>
    <mergeCell ref="M8:P8"/>
    <mergeCell ref="A4:B4"/>
    <mergeCell ref="E4:G4"/>
    <mergeCell ref="I4:I26"/>
    <mergeCell ref="M4:P4"/>
    <mergeCell ref="A5:B5"/>
    <mergeCell ref="C5:H5"/>
    <mergeCell ref="M5:P5"/>
    <mergeCell ref="A6:B6"/>
    <mergeCell ref="C6:H6"/>
    <mergeCell ref="M6:P6"/>
    <mergeCell ref="A17:B26"/>
    <mergeCell ref="C17:H26"/>
    <mergeCell ref="M17:P17"/>
    <mergeCell ref="M18:P18"/>
    <mergeCell ref="M19:P19"/>
    <mergeCell ref="M20:P20"/>
    <mergeCell ref="M21:P21"/>
    <mergeCell ref="A9:B9"/>
    <mergeCell ref="C9:H9"/>
    <mergeCell ref="M9:P9"/>
    <mergeCell ref="A10:B16"/>
    <mergeCell ref="C10:H16"/>
    <mergeCell ref="M10:P10"/>
    <mergeCell ref="M11:P11"/>
    <mergeCell ref="M12:P12"/>
    <mergeCell ref="M13:P13"/>
    <mergeCell ref="M14:P14"/>
    <mergeCell ref="M23:P23"/>
    <mergeCell ref="M24:P24"/>
    <mergeCell ref="M25:P25"/>
    <mergeCell ref="M26:P26"/>
    <mergeCell ref="C28:D28"/>
    <mergeCell ref="J28:L28"/>
    <mergeCell ref="N28:O28"/>
    <mergeCell ref="M15:P15"/>
    <mergeCell ref="M16:P16"/>
    <mergeCell ref="M22:P22"/>
    <mergeCell ref="R28:S28"/>
    <mergeCell ref="C29:D29"/>
    <mergeCell ref="J29:L29"/>
    <mergeCell ref="N29:O29"/>
    <mergeCell ref="R29:S29"/>
    <mergeCell ref="C30:D30"/>
    <mergeCell ref="J30:L30"/>
    <mergeCell ref="N30:O30"/>
    <mergeCell ref="R30:S30"/>
    <mergeCell ref="C33:D33"/>
    <mergeCell ref="J33:L33"/>
    <mergeCell ref="N33:O33"/>
    <mergeCell ref="R33:S33"/>
    <mergeCell ref="C34:D34"/>
    <mergeCell ref="J34:L34"/>
    <mergeCell ref="N34:O34"/>
    <mergeCell ref="R34:S34"/>
    <mergeCell ref="C31:D31"/>
    <mergeCell ref="J31:L31"/>
    <mergeCell ref="N31:O31"/>
    <mergeCell ref="R31:S31"/>
    <mergeCell ref="C32:D32"/>
    <mergeCell ref="J32:L32"/>
    <mergeCell ref="N32:O32"/>
    <mergeCell ref="R32:S32"/>
    <mergeCell ref="C37:D37"/>
    <mergeCell ref="J37:L37"/>
    <mergeCell ref="N37:O37"/>
    <mergeCell ref="R37:S37"/>
    <mergeCell ref="C38:D38"/>
    <mergeCell ref="J38:L38"/>
    <mergeCell ref="N38:O38"/>
    <mergeCell ref="R38:S38"/>
    <mergeCell ref="C35:D35"/>
    <mergeCell ref="J35:L35"/>
    <mergeCell ref="N35:O35"/>
    <mergeCell ref="R35:S35"/>
    <mergeCell ref="C36:D36"/>
    <mergeCell ref="J36:L36"/>
    <mergeCell ref="N36:O36"/>
    <mergeCell ref="R36:S36"/>
    <mergeCell ref="C41:D41"/>
    <mergeCell ref="J41:L41"/>
    <mergeCell ref="N41:O41"/>
    <mergeCell ref="R41:S41"/>
    <mergeCell ref="C42:D42"/>
    <mergeCell ref="J42:L42"/>
    <mergeCell ref="N42:O42"/>
    <mergeCell ref="R42:S42"/>
    <mergeCell ref="C39:D39"/>
    <mergeCell ref="J39:L39"/>
    <mergeCell ref="N39:O39"/>
    <mergeCell ref="R39:S39"/>
    <mergeCell ref="C40:D40"/>
    <mergeCell ref="J40:L40"/>
    <mergeCell ref="N40:O40"/>
    <mergeCell ref="R40:S40"/>
    <mergeCell ref="C45:D45"/>
    <mergeCell ref="J45:L45"/>
    <mergeCell ref="N45:O45"/>
    <mergeCell ref="R45:S45"/>
    <mergeCell ref="C43:D43"/>
    <mergeCell ref="J43:L43"/>
    <mergeCell ref="N43:O43"/>
    <mergeCell ref="R43:S43"/>
    <mergeCell ref="C44:D44"/>
    <mergeCell ref="J44:L44"/>
    <mergeCell ref="N44:O44"/>
    <mergeCell ref="R44:S44"/>
  </mergeCells>
  <phoneticPr fontId="5"/>
  <dataValidations count="8">
    <dataValidation type="list" allowBlank="1" showInputMessage="1" showErrorMessage="1" sqref="R1:S2" xr:uid="{119A9A72-DF80-4EE7-99CF-6CF329C006CB}">
      <formula1>"レビュー中,レビュー完修正中,修正完,中止"</formula1>
    </dataValidation>
    <dataValidation type="list" allowBlank="1" showInputMessage="1" promptTitle="横展開の要否を選択" prompt="○_x000a_－_x000a_" sqref="G29:G45" xr:uid="{43460EE5-8EAB-4E0E-8FE7-C58B355F2F07}">
      <formula1>"○,－"</formula1>
    </dataValidation>
    <dataValidation type="list" allowBlank="1" showInputMessage="1" promptTitle="不具合の原因を選択" prompt="1.業務知識不足_x000a_2.設計スキル不足_x000a_3.コーディングスキル不足_x000a_4.仕様書の理解誤り_x000a_5.仕様書誤り／不足_x000a_6.入力資料の理解誤り_x000a_7.入力資料の誤り_x000a_8.外部Ｉ／Ｆ、利用部品の理解誤り_x000a_9.外部Ｉ／Ｆ、利用部品の誤り_x000a_10.コミュニケーション不良_x000a_11.標準化規則、作業プロセスの理解誤り_x000a_12.標準化規則、作業プロセスの誤り_x000a_13.開発環境の設定誤り、不具合" sqref="F29:F45" xr:uid="{D2CCA7F7-1A4D-4106-9F35-424CA0DC7343}">
      <formula1>"1,2,3,4,5,6,7,8,9,10,11,12,13,21,22,23,24,31,41,42,43,44"</formula1>
    </dataValidation>
    <dataValidation type="list" allowBlank="1" showInputMessage="1" promptTitle="不具合の分類を選択" prompt="1.UI関連仕様作成漏れ_x000a_2.UI関連仕様作成誤り／曖昧_x000a_3.UCシナリオ関連仕様作成漏れ_x000a_4.UCシナリオ関連仕様作成誤り／曖昧_x000a_5.ドメイン関連仕様作成漏れ_x000a_6.ドメイン関連仕様作成誤り／曖昧_x000a_7.DB関連仕様作成漏れ_x000a_8.DB関連仕様作成誤り／曖昧_x000a_9.その他関連仕様作成漏れ_x000a_10.その他関連仕様作成誤り／曖昧_x000a_11.コーディング作成漏れ_x000a_12.コーディング作成誤り／曖昧_x000a_13.標準化ルール違反_x000a_14.誤字／脱字　等単純ミス_x000a_15.要望、制限事項_x000a_16.その他" sqref="E29:E45" xr:uid="{DB2D7814-3C6B-4A33-BCF8-3A3C6DE73D40}">
      <formula1>"1,2,3,4,5,6,7,8,9,10,11,12,13,14,15,16"</formula1>
    </dataValidation>
    <dataValidation type="list" allowBlank="1" showInputMessage="1" promptTitle="不具合の影響範囲を選択" prompt="1.1モジュール_x000a_2.ｺﾝﾎﾟｰﾈﾝﾄ_x000a_3.システム_x000a_4.開発ｽｹｼﾞｭｰﾙ_x000a_5.設計者ｽｷﾙ_x000a_6.その他_x000a_" sqref="WVP983064:WVP983085 G65560:G65581 JD65560:JD65581 SZ65560:SZ65581 ACV65560:ACV65581 AMR65560:AMR65581 AWN65560:AWN65581 BGJ65560:BGJ65581 BQF65560:BQF65581 CAB65560:CAB65581 CJX65560:CJX65581 CTT65560:CTT65581 DDP65560:DDP65581 DNL65560:DNL65581 DXH65560:DXH65581 EHD65560:EHD65581 EQZ65560:EQZ65581 FAV65560:FAV65581 FKR65560:FKR65581 FUN65560:FUN65581 GEJ65560:GEJ65581 GOF65560:GOF65581 GYB65560:GYB65581 HHX65560:HHX65581 HRT65560:HRT65581 IBP65560:IBP65581 ILL65560:ILL65581 IVH65560:IVH65581 JFD65560:JFD65581 JOZ65560:JOZ65581 JYV65560:JYV65581 KIR65560:KIR65581 KSN65560:KSN65581 LCJ65560:LCJ65581 LMF65560:LMF65581 LWB65560:LWB65581 MFX65560:MFX65581 MPT65560:MPT65581 MZP65560:MZP65581 NJL65560:NJL65581 NTH65560:NTH65581 ODD65560:ODD65581 OMZ65560:OMZ65581 OWV65560:OWV65581 PGR65560:PGR65581 PQN65560:PQN65581 QAJ65560:QAJ65581 QKF65560:QKF65581 QUB65560:QUB65581 RDX65560:RDX65581 RNT65560:RNT65581 RXP65560:RXP65581 SHL65560:SHL65581 SRH65560:SRH65581 TBD65560:TBD65581 TKZ65560:TKZ65581 TUV65560:TUV65581 UER65560:UER65581 UON65560:UON65581 UYJ65560:UYJ65581 VIF65560:VIF65581 VSB65560:VSB65581 WBX65560:WBX65581 WLT65560:WLT65581 WVP65560:WVP65581 G131096:G131117 JD131096:JD131117 SZ131096:SZ131117 ACV131096:ACV131117 AMR131096:AMR131117 AWN131096:AWN131117 BGJ131096:BGJ131117 BQF131096:BQF131117 CAB131096:CAB131117 CJX131096:CJX131117 CTT131096:CTT131117 DDP131096:DDP131117 DNL131096:DNL131117 DXH131096:DXH131117 EHD131096:EHD131117 EQZ131096:EQZ131117 FAV131096:FAV131117 FKR131096:FKR131117 FUN131096:FUN131117 GEJ131096:GEJ131117 GOF131096:GOF131117 GYB131096:GYB131117 HHX131096:HHX131117 HRT131096:HRT131117 IBP131096:IBP131117 ILL131096:ILL131117 IVH131096:IVH131117 JFD131096:JFD131117 JOZ131096:JOZ131117 JYV131096:JYV131117 KIR131096:KIR131117 KSN131096:KSN131117 LCJ131096:LCJ131117 LMF131096:LMF131117 LWB131096:LWB131117 MFX131096:MFX131117 MPT131096:MPT131117 MZP131096:MZP131117 NJL131096:NJL131117 NTH131096:NTH131117 ODD131096:ODD131117 OMZ131096:OMZ131117 OWV131096:OWV131117 PGR131096:PGR131117 PQN131096:PQN131117 QAJ131096:QAJ131117 QKF131096:QKF131117 QUB131096:QUB131117 RDX131096:RDX131117 RNT131096:RNT131117 RXP131096:RXP131117 SHL131096:SHL131117 SRH131096:SRH131117 TBD131096:TBD131117 TKZ131096:TKZ131117 TUV131096:TUV131117 UER131096:UER131117 UON131096:UON131117 UYJ131096:UYJ131117 VIF131096:VIF131117 VSB131096:VSB131117 WBX131096:WBX131117 WLT131096:WLT131117 WVP131096:WVP131117 G196632:G196653 JD196632:JD196653 SZ196632:SZ196653 ACV196632:ACV196653 AMR196632:AMR196653 AWN196632:AWN196653 BGJ196632:BGJ196653 BQF196632:BQF196653 CAB196632:CAB196653 CJX196632:CJX196653 CTT196632:CTT196653 DDP196632:DDP196653 DNL196632:DNL196653 DXH196632:DXH196653 EHD196632:EHD196653 EQZ196632:EQZ196653 FAV196632:FAV196653 FKR196632:FKR196653 FUN196632:FUN196653 GEJ196632:GEJ196653 GOF196632:GOF196653 GYB196632:GYB196653 HHX196632:HHX196653 HRT196632:HRT196653 IBP196632:IBP196653 ILL196632:ILL196653 IVH196632:IVH196653 JFD196632:JFD196653 JOZ196632:JOZ196653 JYV196632:JYV196653 KIR196632:KIR196653 KSN196632:KSN196653 LCJ196632:LCJ196653 LMF196632:LMF196653 LWB196632:LWB196653 MFX196632:MFX196653 MPT196632:MPT196653 MZP196632:MZP196653 NJL196632:NJL196653 NTH196632:NTH196653 ODD196632:ODD196653 OMZ196632:OMZ196653 OWV196632:OWV196653 PGR196632:PGR196653 PQN196632:PQN196653 QAJ196632:QAJ196653 QKF196632:QKF196653 QUB196632:QUB196653 RDX196632:RDX196653 RNT196632:RNT196653 RXP196632:RXP196653 SHL196632:SHL196653 SRH196632:SRH196653 TBD196632:TBD196653 TKZ196632:TKZ196653 TUV196632:TUV196653 UER196632:UER196653 UON196632:UON196653 UYJ196632:UYJ196653 VIF196632:VIF196653 VSB196632:VSB196653 WBX196632:WBX196653 WLT196632:WLT196653 WVP196632:WVP196653 G262168:G262189 JD262168:JD262189 SZ262168:SZ262189 ACV262168:ACV262189 AMR262168:AMR262189 AWN262168:AWN262189 BGJ262168:BGJ262189 BQF262168:BQF262189 CAB262168:CAB262189 CJX262168:CJX262189 CTT262168:CTT262189 DDP262168:DDP262189 DNL262168:DNL262189 DXH262168:DXH262189 EHD262168:EHD262189 EQZ262168:EQZ262189 FAV262168:FAV262189 FKR262168:FKR262189 FUN262168:FUN262189 GEJ262168:GEJ262189 GOF262168:GOF262189 GYB262168:GYB262189 HHX262168:HHX262189 HRT262168:HRT262189 IBP262168:IBP262189 ILL262168:ILL262189 IVH262168:IVH262189 JFD262168:JFD262189 JOZ262168:JOZ262189 JYV262168:JYV262189 KIR262168:KIR262189 KSN262168:KSN262189 LCJ262168:LCJ262189 LMF262168:LMF262189 LWB262168:LWB262189 MFX262168:MFX262189 MPT262168:MPT262189 MZP262168:MZP262189 NJL262168:NJL262189 NTH262168:NTH262189 ODD262168:ODD262189 OMZ262168:OMZ262189 OWV262168:OWV262189 PGR262168:PGR262189 PQN262168:PQN262189 QAJ262168:QAJ262189 QKF262168:QKF262189 QUB262168:QUB262189 RDX262168:RDX262189 RNT262168:RNT262189 RXP262168:RXP262189 SHL262168:SHL262189 SRH262168:SRH262189 TBD262168:TBD262189 TKZ262168:TKZ262189 TUV262168:TUV262189 UER262168:UER262189 UON262168:UON262189 UYJ262168:UYJ262189 VIF262168:VIF262189 VSB262168:VSB262189 WBX262168:WBX262189 WLT262168:WLT262189 WVP262168:WVP262189 G327704:G327725 JD327704:JD327725 SZ327704:SZ327725 ACV327704:ACV327725 AMR327704:AMR327725 AWN327704:AWN327725 BGJ327704:BGJ327725 BQF327704:BQF327725 CAB327704:CAB327725 CJX327704:CJX327725 CTT327704:CTT327725 DDP327704:DDP327725 DNL327704:DNL327725 DXH327704:DXH327725 EHD327704:EHD327725 EQZ327704:EQZ327725 FAV327704:FAV327725 FKR327704:FKR327725 FUN327704:FUN327725 GEJ327704:GEJ327725 GOF327704:GOF327725 GYB327704:GYB327725 HHX327704:HHX327725 HRT327704:HRT327725 IBP327704:IBP327725 ILL327704:ILL327725 IVH327704:IVH327725 JFD327704:JFD327725 JOZ327704:JOZ327725 JYV327704:JYV327725 KIR327704:KIR327725 KSN327704:KSN327725 LCJ327704:LCJ327725 LMF327704:LMF327725 LWB327704:LWB327725 MFX327704:MFX327725 MPT327704:MPT327725 MZP327704:MZP327725 NJL327704:NJL327725 NTH327704:NTH327725 ODD327704:ODD327725 OMZ327704:OMZ327725 OWV327704:OWV327725 PGR327704:PGR327725 PQN327704:PQN327725 QAJ327704:QAJ327725 QKF327704:QKF327725 QUB327704:QUB327725 RDX327704:RDX327725 RNT327704:RNT327725 RXP327704:RXP327725 SHL327704:SHL327725 SRH327704:SRH327725 TBD327704:TBD327725 TKZ327704:TKZ327725 TUV327704:TUV327725 UER327704:UER327725 UON327704:UON327725 UYJ327704:UYJ327725 VIF327704:VIF327725 VSB327704:VSB327725 WBX327704:WBX327725 WLT327704:WLT327725 WVP327704:WVP327725 G393240:G393261 JD393240:JD393261 SZ393240:SZ393261 ACV393240:ACV393261 AMR393240:AMR393261 AWN393240:AWN393261 BGJ393240:BGJ393261 BQF393240:BQF393261 CAB393240:CAB393261 CJX393240:CJX393261 CTT393240:CTT393261 DDP393240:DDP393261 DNL393240:DNL393261 DXH393240:DXH393261 EHD393240:EHD393261 EQZ393240:EQZ393261 FAV393240:FAV393261 FKR393240:FKR393261 FUN393240:FUN393261 GEJ393240:GEJ393261 GOF393240:GOF393261 GYB393240:GYB393261 HHX393240:HHX393261 HRT393240:HRT393261 IBP393240:IBP393261 ILL393240:ILL393261 IVH393240:IVH393261 JFD393240:JFD393261 JOZ393240:JOZ393261 JYV393240:JYV393261 KIR393240:KIR393261 KSN393240:KSN393261 LCJ393240:LCJ393261 LMF393240:LMF393261 LWB393240:LWB393261 MFX393240:MFX393261 MPT393240:MPT393261 MZP393240:MZP393261 NJL393240:NJL393261 NTH393240:NTH393261 ODD393240:ODD393261 OMZ393240:OMZ393261 OWV393240:OWV393261 PGR393240:PGR393261 PQN393240:PQN393261 QAJ393240:QAJ393261 QKF393240:QKF393261 QUB393240:QUB393261 RDX393240:RDX393261 RNT393240:RNT393261 RXP393240:RXP393261 SHL393240:SHL393261 SRH393240:SRH393261 TBD393240:TBD393261 TKZ393240:TKZ393261 TUV393240:TUV393261 UER393240:UER393261 UON393240:UON393261 UYJ393240:UYJ393261 VIF393240:VIF393261 VSB393240:VSB393261 WBX393240:WBX393261 WLT393240:WLT393261 WVP393240:WVP393261 G458776:G458797 JD458776:JD458797 SZ458776:SZ458797 ACV458776:ACV458797 AMR458776:AMR458797 AWN458776:AWN458797 BGJ458776:BGJ458797 BQF458776:BQF458797 CAB458776:CAB458797 CJX458776:CJX458797 CTT458776:CTT458797 DDP458776:DDP458797 DNL458776:DNL458797 DXH458776:DXH458797 EHD458776:EHD458797 EQZ458776:EQZ458797 FAV458776:FAV458797 FKR458776:FKR458797 FUN458776:FUN458797 GEJ458776:GEJ458797 GOF458776:GOF458797 GYB458776:GYB458797 HHX458776:HHX458797 HRT458776:HRT458797 IBP458776:IBP458797 ILL458776:ILL458797 IVH458776:IVH458797 JFD458776:JFD458797 JOZ458776:JOZ458797 JYV458776:JYV458797 KIR458776:KIR458797 KSN458776:KSN458797 LCJ458776:LCJ458797 LMF458776:LMF458797 LWB458776:LWB458797 MFX458776:MFX458797 MPT458776:MPT458797 MZP458776:MZP458797 NJL458776:NJL458797 NTH458776:NTH458797 ODD458776:ODD458797 OMZ458776:OMZ458797 OWV458776:OWV458797 PGR458776:PGR458797 PQN458776:PQN458797 QAJ458776:QAJ458797 QKF458776:QKF458797 QUB458776:QUB458797 RDX458776:RDX458797 RNT458776:RNT458797 RXP458776:RXP458797 SHL458776:SHL458797 SRH458776:SRH458797 TBD458776:TBD458797 TKZ458776:TKZ458797 TUV458776:TUV458797 UER458776:UER458797 UON458776:UON458797 UYJ458776:UYJ458797 VIF458776:VIF458797 VSB458776:VSB458797 WBX458776:WBX458797 WLT458776:WLT458797 WVP458776:WVP458797 G524312:G524333 JD524312:JD524333 SZ524312:SZ524333 ACV524312:ACV524333 AMR524312:AMR524333 AWN524312:AWN524333 BGJ524312:BGJ524333 BQF524312:BQF524333 CAB524312:CAB524333 CJX524312:CJX524333 CTT524312:CTT524333 DDP524312:DDP524333 DNL524312:DNL524333 DXH524312:DXH524333 EHD524312:EHD524333 EQZ524312:EQZ524333 FAV524312:FAV524333 FKR524312:FKR524333 FUN524312:FUN524333 GEJ524312:GEJ524333 GOF524312:GOF524333 GYB524312:GYB524333 HHX524312:HHX524333 HRT524312:HRT524333 IBP524312:IBP524333 ILL524312:ILL524333 IVH524312:IVH524333 JFD524312:JFD524333 JOZ524312:JOZ524333 JYV524312:JYV524333 KIR524312:KIR524333 KSN524312:KSN524333 LCJ524312:LCJ524333 LMF524312:LMF524333 LWB524312:LWB524333 MFX524312:MFX524333 MPT524312:MPT524333 MZP524312:MZP524333 NJL524312:NJL524333 NTH524312:NTH524333 ODD524312:ODD524333 OMZ524312:OMZ524333 OWV524312:OWV524333 PGR524312:PGR524333 PQN524312:PQN524333 QAJ524312:QAJ524333 QKF524312:QKF524333 QUB524312:QUB524333 RDX524312:RDX524333 RNT524312:RNT524333 RXP524312:RXP524333 SHL524312:SHL524333 SRH524312:SRH524333 TBD524312:TBD524333 TKZ524312:TKZ524333 TUV524312:TUV524333 UER524312:UER524333 UON524312:UON524333 UYJ524312:UYJ524333 VIF524312:VIF524333 VSB524312:VSB524333 WBX524312:WBX524333 WLT524312:WLT524333 WVP524312:WVP524333 G589848:G589869 JD589848:JD589869 SZ589848:SZ589869 ACV589848:ACV589869 AMR589848:AMR589869 AWN589848:AWN589869 BGJ589848:BGJ589869 BQF589848:BQF589869 CAB589848:CAB589869 CJX589848:CJX589869 CTT589848:CTT589869 DDP589848:DDP589869 DNL589848:DNL589869 DXH589848:DXH589869 EHD589848:EHD589869 EQZ589848:EQZ589869 FAV589848:FAV589869 FKR589848:FKR589869 FUN589848:FUN589869 GEJ589848:GEJ589869 GOF589848:GOF589869 GYB589848:GYB589869 HHX589848:HHX589869 HRT589848:HRT589869 IBP589848:IBP589869 ILL589848:ILL589869 IVH589848:IVH589869 JFD589848:JFD589869 JOZ589848:JOZ589869 JYV589848:JYV589869 KIR589848:KIR589869 KSN589848:KSN589869 LCJ589848:LCJ589869 LMF589848:LMF589869 LWB589848:LWB589869 MFX589848:MFX589869 MPT589848:MPT589869 MZP589848:MZP589869 NJL589848:NJL589869 NTH589848:NTH589869 ODD589848:ODD589869 OMZ589848:OMZ589869 OWV589848:OWV589869 PGR589848:PGR589869 PQN589848:PQN589869 QAJ589848:QAJ589869 QKF589848:QKF589869 QUB589848:QUB589869 RDX589848:RDX589869 RNT589848:RNT589869 RXP589848:RXP589869 SHL589848:SHL589869 SRH589848:SRH589869 TBD589848:TBD589869 TKZ589848:TKZ589869 TUV589848:TUV589869 UER589848:UER589869 UON589848:UON589869 UYJ589848:UYJ589869 VIF589848:VIF589869 VSB589848:VSB589869 WBX589848:WBX589869 WLT589848:WLT589869 WVP589848:WVP589869 G655384:G655405 JD655384:JD655405 SZ655384:SZ655405 ACV655384:ACV655405 AMR655384:AMR655405 AWN655384:AWN655405 BGJ655384:BGJ655405 BQF655384:BQF655405 CAB655384:CAB655405 CJX655384:CJX655405 CTT655384:CTT655405 DDP655384:DDP655405 DNL655384:DNL655405 DXH655384:DXH655405 EHD655384:EHD655405 EQZ655384:EQZ655405 FAV655384:FAV655405 FKR655384:FKR655405 FUN655384:FUN655405 GEJ655384:GEJ655405 GOF655384:GOF655405 GYB655384:GYB655405 HHX655384:HHX655405 HRT655384:HRT655405 IBP655384:IBP655405 ILL655384:ILL655405 IVH655384:IVH655405 JFD655384:JFD655405 JOZ655384:JOZ655405 JYV655384:JYV655405 KIR655384:KIR655405 KSN655384:KSN655405 LCJ655384:LCJ655405 LMF655384:LMF655405 LWB655384:LWB655405 MFX655384:MFX655405 MPT655384:MPT655405 MZP655384:MZP655405 NJL655384:NJL655405 NTH655384:NTH655405 ODD655384:ODD655405 OMZ655384:OMZ655405 OWV655384:OWV655405 PGR655384:PGR655405 PQN655384:PQN655405 QAJ655384:QAJ655405 QKF655384:QKF655405 QUB655384:QUB655405 RDX655384:RDX655405 RNT655384:RNT655405 RXP655384:RXP655405 SHL655384:SHL655405 SRH655384:SRH655405 TBD655384:TBD655405 TKZ655384:TKZ655405 TUV655384:TUV655405 UER655384:UER655405 UON655384:UON655405 UYJ655384:UYJ655405 VIF655384:VIF655405 VSB655384:VSB655405 WBX655384:WBX655405 WLT655384:WLT655405 WVP655384:WVP655405 G720920:G720941 JD720920:JD720941 SZ720920:SZ720941 ACV720920:ACV720941 AMR720920:AMR720941 AWN720920:AWN720941 BGJ720920:BGJ720941 BQF720920:BQF720941 CAB720920:CAB720941 CJX720920:CJX720941 CTT720920:CTT720941 DDP720920:DDP720941 DNL720920:DNL720941 DXH720920:DXH720941 EHD720920:EHD720941 EQZ720920:EQZ720941 FAV720920:FAV720941 FKR720920:FKR720941 FUN720920:FUN720941 GEJ720920:GEJ720941 GOF720920:GOF720941 GYB720920:GYB720941 HHX720920:HHX720941 HRT720920:HRT720941 IBP720920:IBP720941 ILL720920:ILL720941 IVH720920:IVH720941 JFD720920:JFD720941 JOZ720920:JOZ720941 JYV720920:JYV720941 KIR720920:KIR720941 KSN720920:KSN720941 LCJ720920:LCJ720941 LMF720920:LMF720941 LWB720920:LWB720941 MFX720920:MFX720941 MPT720920:MPT720941 MZP720920:MZP720941 NJL720920:NJL720941 NTH720920:NTH720941 ODD720920:ODD720941 OMZ720920:OMZ720941 OWV720920:OWV720941 PGR720920:PGR720941 PQN720920:PQN720941 QAJ720920:QAJ720941 QKF720920:QKF720941 QUB720920:QUB720941 RDX720920:RDX720941 RNT720920:RNT720941 RXP720920:RXP720941 SHL720920:SHL720941 SRH720920:SRH720941 TBD720920:TBD720941 TKZ720920:TKZ720941 TUV720920:TUV720941 UER720920:UER720941 UON720920:UON720941 UYJ720920:UYJ720941 VIF720920:VIF720941 VSB720920:VSB720941 WBX720920:WBX720941 WLT720920:WLT720941 WVP720920:WVP720941 G786456:G786477 JD786456:JD786477 SZ786456:SZ786477 ACV786456:ACV786477 AMR786456:AMR786477 AWN786456:AWN786477 BGJ786456:BGJ786477 BQF786456:BQF786477 CAB786456:CAB786477 CJX786456:CJX786477 CTT786456:CTT786477 DDP786456:DDP786477 DNL786456:DNL786477 DXH786456:DXH786477 EHD786456:EHD786477 EQZ786456:EQZ786477 FAV786456:FAV786477 FKR786456:FKR786477 FUN786456:FUN786477 GEJ786456:GEJ786477 GOF786456:GOF786477 GYB786456:GYB786477 HHX786456:HHX786477 HRT786456:HRT786477 IBP786456:IBP786477 ILL786456:ILL786477 IVH786456:IVH786477 JFD786456:JFD786477 JOZ786456:JOZ786477 JYV786456:JYV786477 KIR786456:KIR786477 KSN786456:KSN786477 LCJ786456:LCJ786477 LMF786456:LMF786477 LWB786456:LWB786477 MFX786456:MFX786477 MPT786456:MPT786477 MZP786456:MZP786477 NJL786456:NJL786477 NTH786456:NTH786477 ODD786456:ODD786477 OMZ786456:OMZ786477 OWV786456:OWV786477 PGR786456:PGR786477 PQN786456:PQN786477 QAJ786456:QAJ786477 QKF786456:QKF786477 QUB786456:QUB786477 RDX786456:RDX786477 RNT786456:RNT786477 RXP786456:RXP786477 SHL786456:SHL786477 SRH786456:SRH786477 TBD786456:TBD786477 TKZ786456:TKZ786477 TUV786456:TUV786477 UER786456:UER786477 UON786456:UON786477 UYJ786456:UYJ786477 VIF786456:VIF786477 VSB786456:VSB786477 WBX786456:WBX786477 WLT786456:WLT786477 WVP786456:WVP786477 G851992:G852013 JD851992:JD852013 SZ851992:SZ852013 ACV851992:ACV852013 AMR851992:AMR852013 AWN851992:AWN852013 BGJ851992:BGJ852013 BQF851992:BQF852013 CAB851992:CAB852013 CJX851992:CJX852013 CTT851992:CTT852013 DDP851992:DDP852013 DNL851992:DNL852013 DXH851992:DXH852013 EHD851992:EHD852013 EQZ851992:EQZ852013 FAV851992:FAV852013 FKR851992:FKR852013 FUN851992:FUN852013 GEJ851992:GEJ852013 GOF851992:GOF852013 GYB851992:GYB852013 HHX851992:HHX852013 HRT851992:HRT852013 IBP851992:IBP852013 ILL851992:ILL852013 IVH851992:IVH852013 JFD851992:JFD852013 JOZ851992:JOZ852013 JYV851992:JYV852013 KIR851992:KIR852013 KSN851992:KSN852013 LCJ851992:LCJ852013 LMF851992:LMF852013 LWB851992:LWB852013 MFX851992:MFX852013 MPT851992:MPT852013 MZP851992:MZP852013 NJL851992:NJL852013 NTH851992:NTH852013 ODD851992:ODD852013 OMZ851992:OMZ852013 OWV851992:OWV852013 PGR851992:PGR852013 PQN851992:PQN852013 QAJ851992:QAJ852013 QKF851992:QKF852013 QUB851992:QUB852013 RDX851992:RDX852013 RNT851992:RNT852013 RXP851992:RXP852013 SHL851992:SHL852013 SRH851992:SRH852013 TBD851992:TBD852013 TKZ851992:TKZ852013 TUV851992:TUV852013 UER851992:UER852013 UON851992:UON852013 UYJ851992:UYJ852013 VIF851992:VIF852013 VSB851992:VSB852013 WBX851992:WBX852013 WLT851992:WLT852013 WVP851992:WVP852013 G917528:G917549 JD917528:JD917549 SZ917528:SZ917549 ACV917528:ACV917549 AMR917528:AMR917549 AWN917528:AWN917549 BGJ917528:BGJ917549 BQF917528:BQF917549 CAB917528:CAB917549 CJX917528:CJX917549 CTT917528:CTT917549 DDP917528:DDP917549 DNL917528:DNL917549 DXH917528:DXH917549 EHD917528:EHD917549 EQZ917528:EQZ917549 FAV917528:FAV917549 FKR917528:FKR917549 FUN917528:FUN917549 GEJ917528:GEJ917549 GOF917528:GOF917549 GYB917528:GYB917549 HHX917528:HHX917549 HRT917528:HRT917549 IBP917528:IBP917549 ILL917528:ILL917549 IVH917528:IVH917549 JFD917528:JFD917549 JOZ917528:JOZ917549 JYV917528:JYV917549 KIR917528:KIR917549 KSN917528:KSN917549 LCJ917528:LCJ917549 LMF917528:LMF917549 LWB917528:LWB917549 MFX917528:MFX917549 MPT917528:MPT917549 MZP917528:MZP917549 NJL917528:NJL917549 NTH917528:NTH917549 ODD917528:ODD917549 OMZ917528:OMZ917549 OWV917528:OWV917549 PGR917528:PGR917549 PQN917528:PQN917549 QAJ917528:QAJ917549 QKF917528:QKF917549 QUB917528:QUB917549 RDX917528:RDX917549 RNT917528:RNT917549 RXP917528:RXP917549 SHL917528:SHL917549 SRH917528:SRH917549 TBD917528:TBD917549 TKZ917528:TKZ917549 TUV917528:TUV917549 UER917528:UER917549 UON917528:UON917549 UYJ917528:UYJ917549 VIF917528:VIF917549 VSB917528:VSB917549 WBX917528:WBX917549 WLT917528:WLT917549 WVP917528:WVP917549 G983064:G983085 JD983064:JD983085 SZ983064:SZ983085 ACV983064:ACV983085 AMR983064:AMR983085 AWN983064:AWN983085 BGJ983064:BGJ983085 BQF983064:BQF983085 CAB983064:CAB983085 CJX983064:CJX983085 CTT983064:CTT983085 DDP983064:DDP983085 DNL983064:DNL983085 DXH983064:DXH983085 EHD983064:EHD983085 EQZ983064:EQZ983085 FAV983064:FAV983085 FKR983064:FKR983085 FUN983064:FUN983085 GEJ983064:GEJ983085 GOF983064:GOF983085 GYB983064:GYB983085 HHX983064:HHX983085 HRT983064:HRT983085 IBP983064:IBP983085 ILL983064:ILL983085 IVH983064:IVH983085 JFD983064:JFD983085 JOZ983064:JOZ983085 JYV983064:JYV983085 KIR983064:KIR983085 KSN983064:KSN983085 LCJ983064:LCJ983085 LMF983064:LMF983085 LWB983064:LWB983085 MFX983064:MFX983085 MPT983064:MPT983085 MZP983064:MZP983085 NJL983064:NJL983085 NTH983064:NTH983085 ODD983064:ODD983085 OMZ983064:OMZ983085 OWV983064:OWV983085 PGR983064:PGR983085 PQN983064:PQN983085 QAJ983064:QAJ983085 QKF983064:QKF983085 QUB983064:QUB983085 RDX983064:RDX983085 RNT983064:RNT983085 RXP983064:RXP983085 SHL983064:SHL983085 SRH983064:SRH983085 TBD983064:TBD983085 TKZ983064:TKZ983085 TUV983064:TUV983085 UER983064:UER983085 UON983064:UON983085 UYJ983064:UYJ983085 VIF983064:VIF983085 VSB983064:VSB983085 WBX983064:WBX983085 WLT983064:WLT983085 JD29:JD45 SZ29:SZ45 ACV29:ACV45 AMR29:AMR45 AWN29:AWN45 BGJ29:BGJ45 BQF29:BQF45 CAB29:CAB45 CJX29:CJX45 CTT29:CTT45 DDP29:DDP45 DNL29:DNL45 DXH29:DXH45 EHD29:EHD45 EQZ29:EQZ45 FAV29:FAV45 FKR29:FKR45 FUN29:FUN45 GEJ29:GEJ45 GOF29:GOF45 GYB29:GYB45 HHX29:HHX45 HRT29:HRT45 IBP29:IBP45 ILL29:ILL45 IVH29:IVH45 JFD29:JFD45 JOZ29:JOZ45 JYV29:JYV45 KIR29:KIR45 KSN29:KSN45 LCJ29:LCJ45 LMF29:LMF45 LWB29:LWB45 MFX29:MFX45 MPT29:MPT45 MZP29:MZP45 NJL29:NJL45 NTH29:NTH45 ODD29:ODD45 OMZ29:OMZ45 OWV29:OWV45 PGR29:PGR45 PQN29:PQN45 QAJ29:QAJ45 QKF29:QKF45 QUB29:QUB45 RDX29:RDX45 RNT29:RNT45 RXP29:RXP45 SHL29:SHL45 SRH29:SRH45 TBD29:TBD45 TKZ29:TKZ45 TUV29:TUV45 UER29:UER45 UON29:UON45 UYJ29:UYJ45 VIF29:VIF45 VSB29:VSB45 WBX29:WBX45 WLT29:WLT45 WVP29:WVP45" xr:uid="{EEF1148D-AE94-4C9B-84D0-6F29E84F6F9E}">
      <formula1>"1,2,3,4,5,6"</formula1>
    </dataValidation>
    <dataValidation type="list" allowBlank="1" showInputMessage="1" promptTitle="不具合の分類を選択" prompt="1.誤字／脱字_x000a_2.記述内容（漏れ／誤認／非効率等）_x000a_3.仕様書作成規約違反_x000a_4.見易さ（図表の活用）が不足_x000a_5.仕様の追加／変更_x000a_6.概要設計漏れ_x000a_7.仕様理解の誤り_x000a_8.異常処理の考慮不足_x000a_9.再検討（保留）事項_x000a_10.その他" sqref="WVO983064:WVO983085 E65560:F65581 JC65560:JC65581 SY65560:SY65581 ACU65560:ACU65581 AMQ65560:AMQ65581 AWM65560:AWM65581 BGI65560:BGI65581 BQE65560:BQE65581 CAA65560:CAA65581 CJW65560:CJW65581 CTS65560:CTS65581 DDO65560:DDO65581 DNK65560:DNK65581 DXG65560:DXG65581 EHC65560:EHC65581 EQY65560:EQY65581 FAU65560:FAU65581 FKQ65560:FKQ65581 FUM65560:FUM65581 GEI65560:GEI65581 GOE65560:GOE65581 GYA65560:GYA65581 HHW65560:HHW65581 HRS65560:HRS65581 IBO65560:IBO65581 ILK65560:ILK65581 IVG65560:IVG65581 JFC65560:JFC65581 JOY65560:JOY65581 JYU65560:JYU65581 KIQ65560:KIQ65581 KSM65560:KSM65581 LCI65560:LCI65581 LME65560:LME65581 LWA65560:LWA65581 MFW65560:MFW65581 MPS65560:MPS65581 MZO65560:MZO65581 NJK65560:NJK65581 NTG65560:NTG65581 ODC65560:ODC65581 OMY65560:OMY65581 OWU65560:OWU65581 PGQ65560:PGQ65581 PQM65560:PQM65581 QAI65560:QAI65581 QKE65560:QKE65581 QUA65560:QUA65581 RDW65560:RDW65581 RNS65560:RNS65581 RXO65560:RXO65581 SHK65560:SHK65581 SRG65560:SRG65581 TBC65560:TBC65581 TKY65560:TKY65581 TUU65560:TUU65581 UEQ65560:UEQ65581 UOM65560:UOM65581 UYI65560:UYI65581 VIE65560:VIE65581 VSA65560:VSA65581 WBW65560:WBW65581 WLS65560:WLS65581 WVO65560:WVO65581 E131096:F131117 JC131096:JC131117 SY131096:SY131117 ACU131096:ACU131117 AMQ131096:AMQ131117 AWM131096:AWM131117 BGI131096:BGI131117 BQE131096:BQE131117 CAA131096:CAA131117 CJW131096:CJW131117 CTS131096:CTS131117 DDO131096:DDO131117 DNK131096:DNK131117 DXG131096:DXG131117 EHC131096:EHC131117 EQY131096:EQY131117 FAU131096:FAU131117 FKQ131096:FKQ131117 FUM131096:FUM131117 GEI131096:GEI131117 GOE131096:GOE131117 GYA131096:GYA131117 HHW131096:HHW131117 HRS131096:HRS131117 IBO131096:IBO131117 ILK131096:ILK131117 IVG131096:IVG131117 JFC131096:JFC131117 JOY131096:JOY131117 JYU131096:JYU131117 KIQ131096:KIQ131117 KSM131096:KSM131117 LCI131096:LCI131117 LME131096:LME131117 LWA131096:LWA131117 MFW131096:MFW131117 MPS131096:MPS131117 MZO131096:MZO131117 NJK131096:NJK131117 NTG131096:NTG131117 ODC131096:ODC131117 OMY131096:OMY131117 OWU131096:OWU131117 PGQ131096:PGQ131117 PQM131096:PQM131117 QAI131096:QAI131117 QKE131096:QKE131117 QUA131096:QUA131117 RDW131096:RDW131117 RNS131096:RNS131117 RXO131096:RXO131117 SHK131096:SHK131117 SRG131096:SRG131117 TBC131096:TBC131117 TKY131096:TKY131117 TUU131096:TUU131117 UEQ131096:UEQ131117 UOM131096:UOM131117 UYI131096:UYI131117 VIE131096:VIE131117 VSA131096:VSA131117 WBW131096:WBW131117 WLS131096:WLS131117 WVO131096:WVO131117 E196632:F196653 JC196632:JC196653 SY196632:SY196653 ACU196632:ACU196653 AMQ196632:AMQ196653 AWM196632:AWM196653 BGI196632:BGI196653 BQE196632:BQE196653 CAA196632:CAA196653 CJW196632:CJW196653 CTS196632:CTS196653 DDO196632:DDO196653 DNK196632:DNK196653 DXG196632:DXG196653 EHC196632:EHC196653 EQY196632:EQY196653 FAU196632:FAU196653 FKQ196632:FKQ196653 FUM196632:FUM196653 GEI196632:GEI196653 GOE196632:GOE196653 GYA196632:GYA196653 HHW196632:HHW196653 HRS196632:HRS196653 IBO196632:IBO196653 ILK196632:ILK196653 IVG196632:IVG196653 JFC196632:JFC196653 JOY196632:JOY196653 JYU196632:JYU196653 KIQ196632:KIQ196653 KSM196632:KSM196653 LCI196632:LCI196653 LME196632:LME196653 LWA196632:LWA196653 MFW196632:MFW196653 MPS196632:MPS196653 MZO196632:MZO196653 NJK196632:NJK196653 NTG196632:NTG196653 ODC196632:ODC196653 OMY196632:OMY196653 OWU196632:OWU196653 PGQ196632:PGQ196653 PQM196632:PQM196653 QAI196632:QAI196653 QKE196632:QKE196653 QUA196632:QUA196653 RDW196632:RDW196653 RNS196632:RNS196653 RXO196632:RXO196653 SHK196632:SHK196653 SRG196632:SRG196653 TBC196632:TBC196653 TKY196632:TKY196653 TUU196632:TUU196653 UEQ196632:UEQ196653 UOM196632:UOM196653 UYI196632:UYI196653 VIE196632:VIE196653 VSA196632:VSA196653 WBW196632:WBW196653 WLS196632:WLS196653 WVO196632:WVO196653 E262168:F262189 JC262168:JC262189 SY262168:SY262189 ACU262168:ACU262189 AMQ262168:AMQ262189 AWM262168:AWM262189 BGI262168:BGI262189 BQE262168:BQE262189 CAA262168:CAA262189 CJW262168:CJW262189 CTS262168:CTS262189 DDO262168:DDO262189 DNK262168:DNK262189 DXG262168:DXG262189 EHC262168:EHC262189 EQY262168:EQY262189 FAU262168:FAU262189 FKQ262168:FKQ262189 FUM262168:FUM262189 GEI262168:GEI262189 GOE262168:GOE262189 GYA262168:GYA262189 HHW262168:HHW262189 HRS262168:HRS262189 IBO262168:IBO262189 ILK262168:ILK262189 IVG262168:IVG262189 JFC262168:JFC262189 JOY262168:JOY262189 JYU262168:JYU262189 KIQ262168:KIQ262189 KSM262168:KSM262189 LCI262168:LCI262189 LME262168:LME262189 LWA262168:LWA262189 MFW262168:MFW262189 MPS262168:MPS262189 MZO262168:MZO262189 NJK262168:NJK262189 NTG262168:NTG262189 ODC262168:ODC262189 OMY262168:OMY262189 OWU262168:OWU262189 PGQ262168:PGQ262189 PQM262168:PQM262189 QAI262168:QAI262189 QKE262168:QKE262189 QUA262168:QUA262189 RDW262168:RDW262189 RNS262168:RNS262189 RXO262168:RXO262189 SHK262168:SHK262189 SRG262168:SRG262189 TBC262168:TBC262189 TKY262168:TKY262189 TUU262168:TUU262189 UEQ262168:UEQ262189 UOM262168:UOM262189 UYI262168:UYI262189 VIE262168:VIE262189 VSA262168:VSA262189 WBW262168:WBW262189 WLS262168:WLS262189 WVO262168:WVO262189 E327704:F327725 JC327704:JC327725 SY327704:SY327725 ACU327704:ACU327725 AMQ327704:AMQ327725 AWM327704:AWM327725 BGI327704:BGI327725 BQE327704:BQE327725 CAA327704:CAA327725 CJW327704:CJW327725 CTS327704:CTS327725 DDO327704:DDO327725 DNK327704:DNK327725 DXG327704:DXG327725 EHC327704:EHC327725 EQY327704:EQY327725 FAU327704:FAU327725 FKQ327704:FKQ327725 FUM327704:FUM327725 GEI327704:GEI327725 GOE327704:GOE327725 GYA327704:GYA327725 HHW327704:HHW327725 HRS327704:HRS327725 IBO327704:IBO327725 ILK327704:ILK327725 IVG327704:IVG327725 JFC327704:JFC327725 JOY327704:JOY327725 JYU327704:JYU327725 KIQ327704:KIQ327725 KSM327704:KSM327725 LCI327704:LCI327725 LME327704:LME327725 LWA327704:LWA327725 MFW327704:MFW327725 MPS327704:MPS327725 MZO327704:MZO327725 NJK327704:NJK327725 NTG327704:NTG327725 ODC327704:ODC327725 OMY327704:OMY327725 OWU327704:OWU327725 PGQ327704:PGQ327725 PQM327704:PQM327725 QAI327704:QAI327725 QKE327704:QKE327725 QUA327704:QUA327725 RDW327704:RDW327725 RNS327704:RNS327725 RXO327704:RXO327725 SHK327704:SHK327725 SRG327704:SRG327725 TBC327704:TBC327725 TKY327704:TKY327725 TUU327704:TUU327725 UEQ327704:UEQ327725 UOM327704:UOM327725 UYI327704:UYI327725 VIE327704:VIE327725 VSA327704:VSA327725 WBW327704:WBW327725 WLS327704:WLS327725 WVO327704:WVO327725 E393240:F393261 JC393240:JC393261 SY393240:SY393261 ACU393240:ACU393261 AMQ393240:AMQ393261 AWM393240:AWM393261 BGI393240:BGI393261 BQE393240:BQE393261 CAA393240:CAA393261 CJW393240:CJW393261 CTS393240:CTS393261 DDO393240:DDO393261 DNK393240:DNK393261 DXG393240:DXG393261 EHC393240:EHC393261 EQY393240:EQY393261 FAU393240:FAU393261 FKQ393240:FKQ393261 FUM393240:FUM393261 GEI393240:GEI393261 GOE393240:GOE393261 GYA393240:GYA393261 HHW393240:HHW393261 HRS393240:HRS393261 IBO393240:IBO393261 ILK393240:ILK393261 IVG393240:IVG393261 JFC393240:JFC393261 JOY393240:JOY393261 JYU393240:JYU393261 KIQ393240:KIQ393261 KSM393240:KSM393261 LCI393240:LCI393261 LME393240:LME393261 LWA393240:LWA393261 MFW393240:MFW393261 MPS393240:MPS393261 MZO393240:MZO393261 NJK393240:NJK393261 NTG393240:NTG393261 ODC393240:ODC393261 OMY393240:OMY393261 OWU393240:OWU393261 PGQ393240:PGQ393261 PQM393240:PQM393261 QAI393240:QAI393261 QKE393240:QKE393261 QUA393240:QUA393261 RDW393240:RDW393261 RNS393240:RNS393261 RXO393240:RXO393261 SHK393240:SHK393261 SRG393240:SRG393261 TBC393240:TBC393261 TKY393240:TKY393261 TUU393240:TUU393261 UEQ393240:UEQ393261 UOM393240:UOM393261 UYI393240:UYI393261 VIE393240:VIE393261 VSA393240:VSA393261 WBW393240:WBW393261 WLS393240:WLS393261 WVO393240:WVO393261 E458776:F458797 JC458776:JC458797 SY458776:SY458797 ACU458776:ACU458797 AMQ458776:AMQ458797 AWM458776:AWM458797 BGI458776:BGI458797 BQE458776:BQE458797 CAA458776:CAA458797 CJW458776:CJW458797 CTS458776:CTS458797 DDO458776:DDO458797 DNK458776:DNK458797 DXG458776:DXG458797 EHC458776:EHC458797 EQY458776:EQY458797 FAU458776:FAU458797 FKQ458776:FKQ458797 FUM458776:FUM458797 GEI458776:GEI458797 GOE458776:GOE458797 GYA458776:GYA458797 HHW458776:HHW458797 HRS458776:HRS458797 IBO458776:IBO458797 ILK458776:ILK458797 IVG458776:IVG458797 JFC458776:JFC458797 JOY458776:JOY458797 JYU458776:JYU458797 KIQ458776:KIQ458797 KSM458776:KSM458797 LCI458776:LCI458797 LME458776:LME458797 LWA458776:LWA458797 MFW458776:MFW458797 MPS458776:MPS458797 MZO458776:MZO458797 NJK458776:NJK458797 NTG458776:NTG458797 ODC458776:ODC458797 OMY458776:OMY458797 OWU458776:OWU458797 PGQ458776:PGQ458797 PQM458776:PQM458797 QAI458776:QAI458797 QKE458776:QKE458797 QUA458776:QUA458797 RDW458776:RDW458797 RNS458776:RNS458797 RXO458776:RXO458797 SHK458776:SHK458797 SRG458776:SRG458797 TBC458776:TBC458797 TKY458776:TKY458797 TUU458776:TUU458797 UEQ458776:UEQ458797 UOM458776:UOM458797 UYI458776:UYI458797 VIE458776:VIE458797 VSA458776:VSA458797 WBW458776:WBW458797 WLS458776:WLS458797 WVO458776:WVO458797 E524312:F524333 JC524312:JC524333 SY524312:SY524333 ACU524312:ACU524333 AMQ524312:AMQ524333 AWM524312:AWM524333 BGI524312:BGI524333 BQE524312:BQE524333 CAA524312:CAA524333 CJW524312:CJW524333 CTS524312:CTS524333 DDO524312:DDO524333 DNK524312:DNK524333 DXG524312:DXG524333 EHC524312:EHC524333 EQY524312:EQY524333 FAU524312:FAU524333 FKQ524312:FKQ524333 FUM524312:FUM524333 GEI524312:GEI524333 GOE524312:GOE524333 GYA524312:GYA524333 HHW524312:HHW524333 HRS524312:HRS524333 IBO524312:IBO524333 ILK524312:ILK524333 IVG524312:IVG524333 JFC524312:JFC524333 JOY524312:JOY524333 JYU524312:JYU524333 KIQ524312:KIQ524333 KSM524312:KSM524333 LCI524312:LCI524333 LME524312:LME524333 LWA524312:LWA524333 MFW524312:MFW524333 MPS524312:MPS524333 MZO524312:MZO524333 NJK524312:NJK524333 NTG524312:NTG524333 ODC524312:ODC524333 OMY524312:OMY524333 OWU524312:OWU524333 PGQ524312:PGQ524333 PQM524312:PQM524333 QAI524312:QAI524333 QKE524312:QKE524333 QUA524312:QUA524333 RDW524312:RDW524333 RNS524312:RNS524333 RXO524312:RXO524333 SHK524312:SHK524333 SRG524312:SRG524333 TBC524312:TBC524333 TKY524312:TKY524333 TUU524312:TUU524333 UEQ524312:UEQ524333 UOM524312:UOM524333 UYI524312:UYI524333 VIE524312:VIE524333 VSA524312:VSA524333 WBW524312:WBW524333 WLS524312:WLS524333 WVO524312:WVO524333 E589848:F589869 JC589848:JC589869 SY589848:SY589869 ACU589848:ACU589869 AMQ589848:AMQ589869 AWM589848:AWM589869 BGI589848:BGI589869 BQE589848:BQE589869 CAA589848:CAA589869 CJW589848:CJW589869 CTS589848:CTS589869 DDO589848:DDO589869 DNK589848:DNK589869 DXG589848:DXG589869 EHC589848:EHC589869 EQY589848:EQY589869 FAU589848:FAU589869 FKQ589848:FKQ589869 FUM589848:FUM589869 GEI589848:GEI589869 GOE589848:GOE589869 GYA589848:GYA589869 HHW589848:HHW589869 HRS589848:HRS589869 IBO589848:IBO589869 ILK589848:ILK589869 IVG589848:IVG589869 JFC589848:JFC589869 JOY589848:JOY589869 JYU589848:JYU589869 KIQ589848:KIQ589869 KSM589848:KSM589869 LCI589848:LCI589869 LME589848:LME589869 LWA589848:LWA589869 MFW589848:MFW589869 MPS589848:MPS589869 MZO589848:MZO589869 NJK589848:NJK589869 NTG589848:NTG589869 ODC589848:ODC589869 OMY589848:OMY589869 OWU589848:OWU589869 PGQ589848:PGQ589869 PQM589848:PQM589869 QAI589848:QAI589869 QKE589848:QKE589869 QUA589848:QUA589869 RDW589848:RDW589869 RNS589848:RNS589869 RXO589848:RXO589869 SHK589848:SHK589869 SRG589848:SRG589869 TBC589848:TBC589869 TKY589848:TKY589869 TUU589848:TUU589869 UEQ589848:UEQ589869 UOM589848:UOM589869 UYI589848:UYI589869 VIE589848:VIE589869 VSA589848:VSA589869 WBW589848:WBW589869 WLS589848:WLS589869 WVO589848:WVO589869 E655384:F655405 JC655384:JC655405 SY655384:SY655405 ACU655384:ACU655405 AMQ655384:AMQ655405 AWM655384:AWM655405 BGI655384:BGI655405 BQE655384:BQE655405 CAA655384:CAA655405 CJW655384:CJW655405 CTS655384:CTS655405 DDO655384:DDO655405 DNK655384:DNK655405 DXG655384:DXG655405 EHC655384:EHC655405 EQY655384:EQY655405 FAU655384:FAU655405 FKQ655384:FKQ655405 FUM655384:FUM655405 GEI655384:GEI655405 GOE655384:GOE655405 GYA655384:GYA655405 HHW655384:HHW655405 HRS655384:HRS655405 IBO655384:IBO655405 ILK655384:ILK655405 IVG655384:IVG655405 JFC655384:JFC655405 JOY655384:JOY655405 JYU655384:JYU655405 KIQ655384:KIQ655405 KSM655384:KSM655405 LCI655384:LCI655405 LME655384:LME655405 LWA655384:LWA655405 MFW655384:MFW655405 MPS655384:MPS655405 MZO655384:MZO655405 NJK655384:NJK655405 NTG655384:NTG655405 ODC655384:ODC655405 OMY655384:OMY655405 OWU655384:OWU655405 PGQ655384:PGQ655405 PQM655384:PQM655405 QAI655384:QAI655405 QKE655384:QKE655405 QUA655384:QUA655405 RDW655384:RDW655405 RNS655384:RNS655405 RXO655384:RXO655405 SHK655384:SHK655405 SRG655384:SRG655405 TBC655384:TBC655405 TKY655384:TKY655405 TUU655384:TUU655405 UEQ655384:UEQ655405 UOM655384:UOM655405 UYI655384:UYI655405 VIE655384:VIE655405 VSA655384:VSA655405 WBW655384:WBW655405 WLS655384:WLS655405 WVO655384:WVO655405 E720920:F720941 JC720920:JC720941 SY720920:SY720941 ACU720920:ACU720941 AMQ720920:AMQ720941 AWM720920:AWM720941 BGI720920:BGI720941 BQE720920:BQE720941 CAA720920:CAA720941 CJW720920:CJW720941 CTS720920:CTS720941 DDO720920:DDO720941 DNK720920:DNK720941 DXG720920:DXG720941 EHC720920:EHC720941 EQY720920:EQY720941 FAU720920:FAU720941 FKQ720920:FKQ720941 FUM720920:FUM720941 GEI720920:GEI720941 GOE720920:GOE720941 GYA720920:GYA720941 HHW720920:HHW720941 HRS720920:HRS720941 IBO720920:IBO720941 ILK720920:ILK720941 IVG720920:IVG720941 JFC720920:JFC720941 JOY720920:JOY720941 JYU720920:JYU720941 KIQ720920:KIQ720941 KSM720920:KSM720941 LCI720920:LCI720941 LME720920:LME720941 LWA720920:LWA720941 MFW720920:MFW720941 MPS720920:MPS720941 MZO720920:MZO720941 NJK720920:NJK720941 NTG720920:NTG720941 ODC720920:ODC720941 OMY720920:OMY720941 OWU720920:OWU720941 PGQ720920:PGQ720941 PQM720920:PQM720941 QAI720920:QAI720941 QKE720920:QKE720941 QUA720920:QUA720941 RDW720920:RDW720941 RNS720920:RNS720941 RXO720920:RXO720941 SHK720920:SHK720941 SRG720920:SRG720941 TBC720920:TBC720941 TKY720920:TKY720941 TUU720920:TUU720941 UEQ720920:UEQ720941 UOM720920:UOM720941 UYI720920:UYI720941 VIE720920:VIE720941 VSA720920:VSA720941 WBW720920:WBW720941 WLS720920:WLS720941 WVO720920:WVO720941 E786456:F786477 JC786456:JC786477 SY786456:SY786477 ACU786456:ACU786477 AMQ786456:AMQ786477 AWM786456:AWM786477 BGI786456:BGI786477 BQE786456:BQE786477 CAA786456:CAA786477 CJW786456:CJW786477 CTS786456:CTS786477 DDO786456:DDO786477 DNK786456:DNK786477 DXG786456:DXG786477 EHC786456:EHC786477 EQY786456:EQY786477 FAU786456:FAU786477 FKQ786456:FKQ786477 FUM786456:FUM786477 GEI786456:GEI786477 GOE786456:GOE786477 GYA786456:GYA786477 HHW786456:HHW786477 HRS786456:HRS786477 IBO786456:IBO786477 ILK786456:ILK786477 IVG786456:IVG786477 JFC786456:JFC786477 JOY786456:JOY786477 JYU786456:JYU786477 KIQ786456:KIQ786477 KSM786456:KSM786477 LCI786456:LCI786477 LME786456:LME786477 LWA786456:LWA786477 MFW786456:MFW786477 MPS786456:MPS786477 MZO786456:MZO786477 NJK786456:NJK786477 NTG786456:NTG786477 ODC786456:ODC786477 OMY786456:OMY786477 OWU786456:OWU786477 PGQ786456:PGQ786477 PQM786456:PQM786477 QAI786456:QAI786477 QKE786456:QKE786477 QUA786456:QUA786477 RDW786456:RDW786477 RNS786456:RNS786477 RXO786456:RXO786477 SHK786456:SHK786477 SRG786456:SRG786477 TBC786456:TBC786477 TKY786456:TKY786477 TUU786456:TUU786477 UEQ786456:UEQ786477 UOM786456:UOM786477 UYI786456:UYI786477 VIE786456:VIE786477 VSA786456:VSA786477 WBW786456:WBW786477 WLS786456:WLS786477 WVO786456:WVO786477 E851992:F852013 JC851992:JC852013 SY851992:SY852013 ACU851992:ACU852013 AMQ851992:AMQ852013 AWM851992:AWM852013 BGI851992:BGI852013 BQE851992:BQE852013 CAA851992:CAA852013 CJW851992:CJW852013 CTS851992:CTS852013 DDO851992:DDO852013 DNK851992:DNK852013 DXG851992:DXG852013 EHC851992:EHC852013 EQY851992:EQY852013 FAU851992:FAU852013 FKQ851992:FKQ852013 FUM851992:FUM852013 GEI851992:GEI852013 GOE851992:GOE852013 GYA851992:GYA852013 HHW851992:HHW852013 HRS851992:HRS852013 IBO851992:IBO852013 ILK851992:ILK852013 IVG851992:IVG852013 JFC851992:JFC852013 JOY851992:JOY852013 JYU851992:JYU852013 KIQ851992:KIQ852013 KSM851992:KSM852013 LCI851992:LCI852013 LME851992:LME852013 LWA851992:LWA852013 MFW851992:MFW852013 MPS851992:MPS852013 MZO851992:MZO852013 NJK851992:NJK852013 NTG851992:NTG852013 ODC851992:ODC852013 OMY851992:OMY852013 OWU851992:OWU852013 PGQ851992:PGQ852013 PQM851992:PQM852013 QAI851992:QAI852013 QKE851992:QKE852013 QUA851992:QUA852013 RDW851992:RDW852013 RNS851992:RNS852013 RXO851992:RXO852013 SHK851992:SHK852013 SRG851992:SRG852013 TBC851992:TBC852013 TKY851992:TKY852013 TUU851992:TUU852013 UEQ851992:UEQ852013 UOM851992:UOM852013 UYI851992:UYI852013 VIE851992:VIE852013 VSA851992:VSA852013 WBW851992:WBW852013 WLS851992:WLS852013 WVO851992:WVO852013 E917528:F917549 JC917528:JC917549 SY917528:SY917549 ACU917528:ACU917549 AMQ917528:AMQ917549 AWM917528:AWM917549 BGI917528:BGI917549 BQE917528:BQE917549 CAA917528:CAA917549 CJW917528:CJW917549 CTS917528:CTS917549 DDO917528:DDO917549 DNK917528:DNK917549 DXG917528:DXG917549 EHC917528:EHC917549 EQY917528:EQY917549 FAU917528:FAU917549 FKQ917528:FKQ917549 FUM917528:FUM917549 GEI917528:GEI917549 GOE917528:GOE917549 GYA917528:GYA917549 HHW917528:HHW917549 HRS917528:HRS917549 IBO917528:IBO917549 ILK917528:ILK917549 IVG917528:IVG917549 JFC917528:JFC917549 JOY917528:JOY917549 JYU917528:JYU917549 KIQ917528:KIQ917549 KSM917528:KSM917549 LCI917528:LCI917549 LME917528:LME917549 LWA917528:LWA917549 MFW917528:MFW917549 MPS917528:MPS917549 MZO917528:MZO917549 NJK917528:NJK917549 NTG917528:NTG917549 ODC917528:ODC917549 OMY917528:OMY917549 OWU917528:OWU917549 PGQ917528:PGQ917549 PQM917528:PQM917549 QAI917528:QAI917549 QKE917528:QKE917549 QUA917528:QUA917549 RDW917528:RDW917549 RNS917528:RNS917549 RXO917528:RXO917549 SHK917528:SHK917549 SRG917528:SRG917549 TBC917528:TBC917549 TKY917528:TKY917549 TUU917528:TUU917549 UEQ917528:UEQ917549 UOM917528:UOM917549 UYI917528:UYI917549 VIE917528:VIE917549 VSA917528:VSA917549 WBW917528:WBW917549 WLS917528:WLS917549 WVO917528:WVO917549 E983064:F983085 JC983064:JC983085 SY983064:SY983085 ACU983064:ACU983085 AMQ983064:AMQ983085 AWM983064:AWM983085 BGI983064:BGI983085 BQE983064:BQE983085 CAA983064:CAA983085 CJW983064:CJW983085 CTS983064:CTS983085 DDO983064:DDO983085 DNK983064:DNK983085 DXG983064:DXG983085 EHC983064:EHC983085 EQY983064:EQY983085 FAU983064:FAU983085 FKQ983064:FKQ983085 FUM983064:FUM983085 GEI983064:GEI983085 GOE983064:GOE983085 GYA983064:GYA983085 HHW983064:HHW983085 HRS983064:HRS983085 IBO983064:IBO983085 ILK983064:ILK983085 IVG983064:IVG983085 JFC983064:JFC983085 JOY983064:JOY983085 JYU983064:JYU983085 KIQ983064:KIQ983085 KSM983064:KSM983085 LCI983064:LCI983085 LME983064:LME983085 LWA983064:LWA983085 MFW983064:MFW983085 MPS983064:MPS983085 MZO983064:MZO983085 NJK983064:NJK983085 NTG983064:NTG983085 ODC983064:ODC983085 OMY983064:OMY983085 OWU983064:OWU983085 PGQ983064:PGQ983085 PQM983064:PQM983085 QAI983064:QAI983085 QKE983064:QKE983085 QUA983064:QUA983085 RDW983064:RDW983085 RNS983064:RNS983085 RXO983064:RXO983085 SHK983064:SHK983085 SRG983064:SRG983085 TBC983064:TBC983085 TKY983064:TKY983085 TUU983064:TUU983085 UEQ983064:UEQ983085 UOM983064:UOM983085 UYI983064:UYI983085 VIE983064:VIE983085 VSA983064:VSA983085 WBW983064:WBW983085 WLS983064:WLS983085 JC29:JC45 SY29:SY45 ACU29:ACU45 AMQ29:AMQ45 AWM29:AWM45 BGI29:BGI45 BQE29:BQE45 CAA29:CAA45 CJW29:CJW45 CTS29:CTS45 DDO29:DDO45 DNK29:DNK45 DXG29:DXG45 EHC29:EHC45 EQY29:EQY45 FAU29:FAU45 FKQ29:FKQ45 FUM29:FUM45 GEI29:GEI45 GOE29:GOE45 GYA29:GYA45 HHW29:HHW45 HRS29:HRS45 IBO29:IBO45 ILK29:ILK45 IVG29:IVG45 JFC29:JFC45 JOY29:JOY45 JYU29:JYU45 KIQ29:KIQ45 KSM29:KSM45 LCI29:LCI45 LME29:LME45 LWA29:LWA45 MFW29:MFW45 MPS29:MPS45 MZO29:MZO45 NJK29:NJK45 NTG29:NTG45 ODC29:ODC45 OMY29:OMY45 OWU29:OWU45 PGQ29:PGQ45 PQM29:PQM45 QAI29:QAI45 QKE29:QKE45 QUA29:QUA45 RDW29:RDW45 RNS29:RNS45 RXO29:RXO45 SHK29:SHK45 SRG29:SRG45 TBC29:TBC45 TKY29:TKY45 TUU29:TUU45 UEQ29:UEQ45 UOM29:UOM45 UYI29:UYI45 VIE29:VIE45 VSA29:VSA45 WBW29:WBW45 WLS29:WLS45 WVO29:WVO45" xr:uid="{53F71801-6BE7-421A-9DC6-26895EB5436E}">
      <formula1>"1,2,3,4,5,6,7,8,9,10"</formula1>
    </dataValidation>
    <dataValidation type="list" allowBlank="1" sqref="WVR983064:WVR983085 I65560:I65581 JF65560:JF65581 TB65560:TB65581 ACX65560:ACX65581 AMT65560:AMT65581 AWP65560:AWP65581 BGL65560:BGL65581 BQH65560:BQH65581 CAD65560:CAD65581 CJZ65560:CJZ65581 CTV65560:CTV65581 DDR65560:DDR65581 DNN65560:DNN65581 DXJ65560:DXJ65581 EHF65560:EHF65581 ERB65560:ERB65581 FAX65560:FAX65581 FKT65560:FKT65581 FUP65560:FUP65581 GEL65560:GEL65581 GOH65560:GOH65581 GYD65560:GYD65581 HHZ65560:HHZ65581 HRV65560:HRV65581 IBR65560:IBR65581 ILN65560:ILN65581 IVJ65560:IVJ65581 JFF65560:JFF65581 JPB65560:JPB65581 JYX65560:JYX65581 KIT65560:KIT65581 KSP65560:KSP65581 LCL65560:LCL65581 LMH65560:LMH65581 LWD65560:LWD65581 MFZ65560:MFZ65581 MPV65560:MPV65581 MZR65560:MZR65581 NJN65560:NJN65581 NTJ65560:NTJ65581 ODF65560:ODF65581 ONB65560:ONB65581 OWX65560:OWX65581 PGT65560:PGT65581 PQP65560:PQP65581 QAL65560:QAL65581 QKH65560:QKH65581 QUD65560:QUD65581 RDZ65560:RDZ65581 RNV65560:RNV65581 RXR65560:RXR65581 SHN65560:SHN65581 SRJ65560:SRJ65581 TBF65560:TBF65581 TLB65560:TLB65581 TUX65560:TUX65581 UET65560:UET65581 UOP65560:UOP65581 UYL65560:UYL65581 VIH65560:VIH65581 VSD65560:VSD65581 WBZ65560:WBZ65581 WLV65560:WLV65581 WVR65560:WVR65581 I131096:I131117 JF131096:JF131117 TB131096:TB131117 ACX131096:ACX131117 AMT131096:AMT131117 AWP131096:AWP131117 BGL131096:BGL131117 BQH131096:BQH131117 CAD131096:CAD131117 CJZ131096:CJZ131117 CTV131096:CTV131117 DDR131096:DDR131117 DNN131096:DNN131117 DXJ131096:DXJ131117 EHF131096:EHF131117 ERB131096:ERB131117 FAX131096:FAX131117 FKT131096:FKT131117 FUP131096:FUP131117 GEL131096:GEL131117 GOH131096:GOH131117 GYD131096:GYD131117 HHZ131096:HHZ131117 HRV131096:HRV131117 IBR131096:IBR131117 ILN131096:ILN131117 IVJ131096:IVJ131117 JFF131096:JFF131117 JPB131096:JPB131117 JYX131096:JYX131117 KIT131096:KIT131117 KSP131096:KSP131117 LCL131096:LCL131117 LMH131096:LMH131117 LWD131096:LWD131117 MFZ131096:MFZ131117 MPV131096:MPV131117 MZR131096:MZR131117 NJN131096:NJN131117 NTJ131096:NTJ131117 ODF131096:ODF131117 ONB131096:ONB131117 OWX131096:OWX131117 PGT131096:PGT131117 PQP131096:PQP131117 QAL131096:QAL131117 QKH131096:QKH131117 QUD131096:QUD131117 RDZ131096:RDZ131117 RNV131096:RNV131117 RXR131096:RXR131117 SHN131096:SHN131117 SRJ131096:SRJ131117 TBF131096:TBF131117 TLB131096:TLB131117 TUX131096:TUX131117 UET131096:UET131117 UOP131096:UOP131117 UYL131096:UYL131117 VIH131096:VIH131117 VSD131096:VSD131117 WBZ131096:WBZ131117 WLV131096:WLV131117 WVR131096:WVR131117 I196632:I196653 JF196632:JF196653 TB196632:TB196653 ACX196632:ACX196653 AMT196632:AMT196653 AWP196632:AWP196653 BGL196632:BGL196653 BQH196632:BQH196653 CAD196632:CAD196653 CJZ196632:CJZ196653 CTV196632:CTV196653 DDR196632:DDR196653 DNN196632:DNN196653 DXJ196632:DXJ196653 EHF196632:EHF196653 ERB196632:ERB196653 FAX196632:FAX196653 FKT196632:FKT196653 FUP196632:FUP196653 GEL196632:GEL196653 GOH196632:GOH196653 GYD196632:GYD196653 HHZ196632:HHZ196653 HRV196632:HRV196653 IBR196632:IBR196653 ILN196632:ILN196653 IVJ196632:IVJ196653 JFF196632:JFF196653 JPB196632:JPB196653 JYX196632:JYX196653 KIT196632:KIT196653 KSP196632:KSP196653 LCL196632:LCL196653 LMH196632:LMH196653 LWD196632:LWD196653 MFZ196632:MFZ196653 MPV196632:MPV196653 MZR196632:MZR196653 NJN196632:NJN196653 NTJ196632:NTJ196653 ODF196632:ODF196653 ONB196632:ONB196653 OWX196632:OWX196653 PGT196632:PGT196653 PQP196632:PQP196653 QAL196632:QAL196653 QKH196632:QKH196653 QUD196632:QUD196653 RDZ196632:RDZ196653 RNV196632:RNV196653 RXR196632:RXR196653 SHN196632:SHN196653 SRJ196632:SRJ196653 TBF196632:TBF196653 TLB196632:TLB196653 TUX196632:TUX196653 UET196632:UET196653 UOP196632:UOP196653 UYL196632:UYL196653 VIH196632:VIH196653 VSD196632:VSD196653 WBZ196632:WBZ196653 WLV196632:WLV196653 WVR196632:WVR196653 I262168:I262189 JF262168:JF262189 TB262168:TB262189 ACX262168:ACX262189 AMT262168:AMT262189 AWP262168:AWP262189 BGL262168:BGL262189 BQH262168:BQH262189 CAD262168:CAD262189 CJZ262168:CJZ262189 CTV262168:CTV262189 DDR262168:DDR262189 DNN262168:DNN262189 DXJ262168:DXJ262189 EHF262168:EHF262189 ERB262168:ERB262189 FAX262168:FAX262189 FKT262168:FKT262189 FUP262168:FUP262189 GEL262168:GEL262189 GOH262168:GOH262189 GYD262168:GYD262189 HHZ262168:HHZ262189 HRV262168:HRV262189 IBR262168:IBR262189 ILN262168:ILN262189 IVJ262168:IVJ262189 JFF262168:JFF262189 JPB262168:JPB262189 JYX262168:JYX262189 KIT262168:KIT262189 KSP262168:KSP262189 LCL262168:LCL262189 LMH262168:LMH262189 LWD262168:LWD262189 MFZ262168:MFZ262189 MPV262168:MPV262189 MZR262168:MZR262189 NJN262168:NJN262189 NTJ262168:NTJ262189 ODF262168:ODF262189 ONB262168:ONB262189 OWX262168:OWX262189 PGT262168:PGT262189 PQP262168:PQP262189 QAL262168:QAL262189 QKH262168:QKH262189 QUD262168:QUD262189 RDZ262168:RDZ262189 RNV262168:RNV262189 RXR262168:RXR262189 SHN262168:SHN262189 SRJ262168:SRJ262189 TBF262168:TBF262189 TLB262168:TLB262189 TUX262168:TUX262189 UET262168:UET262189 UOP262168:UOP262189 UYL262168:UYL262189 VIH262168:VIH262189 VSD262168:VSD262189 WBZ262168:WBZ262189 WLV262168:WLV262189 WVR262168:WVR262189 I327704:I327725 JF327704:JF327725 TB327704:TB327725 ACX327704:ACX327725 AMT327704:AMT327725 AWP327704:AWP327725 BGL327704:BGL327725 BQH327704:BQH327725 CAD327704:CAD327725 CJZ327704:CJZ327725 CTV327704:CTV327725 DDR327704:DDR327725 DNN327704:DNN327725 DXJ327704:DXJ327725 EHF327704:EHF327725 ERB327704:ERB327725 FAX327704:FAX327725 FKT327704:FKT327725 FUP327704:FUP327725 GEL327704:GEL327725 GOH327704:GOH327725 GYD327704:GYD327725 HHZ327704:HHZ327725 HRV327704:HRV327725 IBR327704:IBR327725 ILN327704:ILN327725 IVJ327704:IVJ327725 JFF327704:JFF327725 JPB327704:JPB327725 JYX327704:JYX327725 KIT327704:KIT327725 KSP327704:KSP327725 LCL327704:LCL327725 LMH327704:LMH327725 LWD327704:LWD327725 MFZ327704:MFZ327725 MPV327704:MPV327725 MZR327704:MZR327725 NJN327704:NJN327725 NTJ327704:NTJ327725 ODF327704:ODF327725 ONB327704:ONB327725 OWX327704:OWX327725 PGT327704:PGT327725 PQP327704:PQP327725 QAL327704:QAL327725 QKH327704:QKH327725 QUD327704:QUD327725 RDZ327704:RDZ327725 RNV327704:RNV327725 RXR327704:RXR327725 SHN327704:SHN327725 SRJ327704:SRJ327725 TBF327704:TBF327725 TLB327704:TLB327725 TUX327704:TUX327725 UET327704:UET327725 UOP327704:UOP327725 UYL327704:UYL327725 VIH327704:VIH327725 VSD327704:VSD327725 WBZ327704:WBZ327725 WLV327704:WLV327725 WVR327704:WVR327725 I393240:I393261 JF393240:JF393261 TB393240:TB393261 ACX393240:ACX393261 AMT393240:AMT393261 AWP393240:AWP393261 BGL393240:BGL393261 BQH393240:BQH393261 CAD393240:CAD393261 CJZ393240:CJZ393261 CTV393240:CTV393261 DDR393240:DDR393261 DNN393240:DNN393261 DXJ393240:DXJ393261 EHF393240:EHF393261 ERB393240:ERB393261 FAX393240:FAX393261 FKT393240:FKT393261 FUP393240:FUP393261 GEL393240:GEL393261 GOH393240:GOH393261 GYD393240:GYD393261 HHZ393240:HHZ393261 HRV393240:HRV393261 IBR393240:IBR393261 ILN393240:ILN393261 IVJ393240:IVJ393261 JFF393240:JFF393261 JPB393240:JPB393261 JYX393240:JYX393261 KIT393240:KIT393261 KSP393240:KSP393261 LCL393240:LCL393261 LMH393240:LMH393261 LWD393240:LWD393261 MFZ393240:MFZ393261 MPV393240:MPV393261 MZR393240:MZR393261 NJN393240:NJN393261 NTJ393240:NTJ393261 ODF393240:ODF393261 ONB393240:ONB393261 OWX393240:OWX393261 PGT393240:PGT393261 PQP393240:PQP393261 QAL393240:QAL393261 QKH393240:QKH393261 QUD393240:QUD393261 RDZ393240:RDZ393261 RNV393240:RNV393261 RXR393240:RXR393261 SHN393240:SHN393261 SRJ393240:SRJ393261 TBF393240:TBF393261 TLB393240:TLB393261 TUX393240:TUX393261 UET393240:UET393261 UOP393240:UOP393261 UYL393240:UYL393261 VIH393240:VIH393261 VSD393240:VSD393261 WBZ393240:WBZ393261 WLV393240:WLV393261 WVR393240:WVR393261 I458776:I458797 JF458776:JF458797 TB458776:TB458797 ACX458776:ACX458797 AMT458776:AMT458797 AWP458776:AWP458797 BGL458776:BGL458797 BQH458776:BQH458797 CAD458776:CAD458797 CJZ458776:CJZ458797 CTV458776:CTV458797 DDR458776:DDR458797 DNN458776:DNN458797 DXJ458776:DXJ458797 EHF458776:EHF458797 ERB458776:ERB458797 FAX458776:FAX458797 FKT458776:FKT458797 FUP458776:FUP458797 GEL458776:GEL458797 GOH458776:GOH458797 GYD458776:GYD458797 HHZ458776:HHZ458797 HRV458776:HRV458797 IBR458776:IBR458797 ILN458776:ILN458797 IVJ458776:IVJ458797 JFF458776:JFF458797 JPB458776:JPB458797 JYX458776:JYX458797 KIT458776:KIT458797 KSP458776:KSP458797 LCL458776:LCL458797 LMH458776:LMH458797 LWD458776:LWD458797 MFZ458776:MFZ458797 MPV458776:MPV458797 MZR458776:MZR458797 NJN458776:NJN458797 NTJ458776:NTJ458797 ODF458776:ODF458797 ONB458776:ONB458797 OWX458776:OWX458797 PGT458776:PGT458797 PQP458776:PQP458797 QAL458776:QAL458797 QKH458776:QKH458797 QUD458776:QUD458797 RDZ458776:RDZ458797 RNV458776:RNV458797 RXR458776:RXR458797 SHN458776:SHN458797 SRJ458776:SRJ458797 TBF458776:TBF458797 TLB458776:TLB458797 TUX458776:TUX458797 UET458776:UET458797 UOP458776:UOP458797 UYL458776:UYL458797 VIH458776:VIH458797 VSD458776:VSD458797 WBZ458776:WBZ458797 WLV458776:WLV458797 WVR458776:WVR458797 I524312:I524333 JF524312:JF524333 TB524312:TB524333 ACX524312:ACX524333 AMT524312:AMT524333 AWP524312:AWP524333 BGL524312:BGL524333 BQH524312:BQH524333 CAD524312:CAD524333 CJZ524312:CJZ524333 CTV524312:CTV524333 DDR524312:DDR524333 DNN524312:DNN524333 DXJ524312:DXJ524333 EHF524312:EHF524333 ERB524312:ERB524333 FAX524312:FAX524333 FKT524312:FKT524333 FUP524312:FUP524333 GEL524312:GEL524333 GOH524312:GOH524333 GYD524312:GYD524333 HHZ524312:HHZ524333 HRV524312:HRV524333 IBR524312:IBR524333 ILN524312:ILN524333 IVJ524312:IVJ524333 JFF524312:JFF524333 JPB524312:JPB524333 JYX524312:JYX524333 KIT524312:KIT524333 KSP524312:KSP524333 LCL524312:LCL524333 LMH524312:LMH524333 LWD524312:LWD524333 MFZ524312:MFZ524333 MPV524312:MPV524333 MZR524312:MZR524333 NJN524312:NJN524333 NTJ524312:NTJ524333 ODF524312:ODF524333 ONB524312:ONB524333 OWX524312:OWX524333 PGT524312:PGT524333 PQP524312:PQP524333 QAL524312:QAL524333 QKH524312:QKH524333 QUD524312:QUD524333 RDZ524312:RDZ524333 RNV524312:RNV524333 RXR524312:RXR524333 SHN524312:SHN524333 SRJ524312:SRJ524333 TBF524312:TBF524333 TLB524312:TLB524333 TUX524312:TUX524333 UET524312:UET524333 UOP524312:UOP524333 UYL524312:UYL524333 VIH524312:VIH524333 VSD524312:VSD524333 WBZ524312:WBZ524333 WLV524312:WLV524333 WVR524312:WVR524333 I589848:I589869 JF589848:JF589869 TB589848:TB589869 ACX589848:ACX589869 AMT589848:AMT589869 AWP589848:AWP589869 BGL589848:BGL589869 BQH589848:BQH589869 CAD589848:CAD589869 CJZ589848:CJZ589869 CTV589848:CTV589869 DDR589848:DDR589869 DNN589848:DNN589869 DXJ589848:DXJ589869 EHF589848:EHF589869 ERB589848:ERB589869 FAX589848:FAX589869 FKT589848:FKT589869 FUP589848:FUP589869 GEL589848:GEL589869 GOH589848:GOH589869 GYD589848:GYD589869 HHZ589848:HHZ589869 HRV589848:HRV589869 IBR589848:IBR589869 ILN589848:ILN589869 IVJ589848:IVJ589869 JFF589848:JFF589869 JPB589848:JPB589869 JYX589848:JYX589869 KIT589848:KIT589869 KSP589848:KSP589869 LCL589848:LCL589869 LMH589848:LMH589869 LWD589848:LWD589869 MFZ589848:MFZ589869 MPV589848:MPV589869 MZR589848:MZR589869 NJN589848:NJN589869 NTJ589848:NTJ589869 ODF589848:ODF589869 ONB589848:ONB589869 OWX589848:OWX589869 PGT589848:PGT589869 PQP589848:PQP589869 QAL589848:QAL589869 QKH589848:QKH589869 QUD589848:QUD589869 RDZ589848:RDZ589869 RNV589848:RNV589869 RXR589848:RXR589869 SHN589848:SHN589869 SRJ589848:SRJ589869 TBF589848:TBF589869 TLB589848:TLB589869 TUX589848:TUX589869 UET589848:UET589869 UOP589848:UOP589869 UYL589848:UYL589869 VIH589848:VIH589869 VSD589848:VSD589869 WBZ589848:WBZ589869 WLV589848:WLV589869 WVR589848:WVR589869 I655384:I655405 JF655384:JF655405 TB655384:TB655405 ACX655384:ACX655405 AMT655384:AMT655405 AWP655384:AWP655405 BGL655384:BGL655405 BQH655384:BQH655405 CAD655384:CAD655405 CJZ655384:CJZ655405 CTV655384:CTV655405 DDR655384:DDR655405 DNN655384:DNN655405 DXJ655384:DXJ655405 EHF655384:EHF655405 ERB655384:ERB655405 FAX655384:FAX655405 FKT655384:FKT655405 FUP655384:FUP655405 GEL655384:GEL655405 GOH655384:GOH655405 GYD655384:GYD655405 HHZ655384:HHZ655405 HRV655384:HRV655405 IBR655384:IBR655405 ILN655384:ILN655405 IVJ655384:IVJ655405 JFF655384:JFF655405 JPB655384:JPB655405 JYX655384:JYX655405 KIT655384:KIT655405 KSP655384:KSP655405 LCL655384:LCL655405 LMH655384:LMH655405 LWD655384:LWD655405 MFZ655384:MFZ655405 MPV655384:MPV655405 MZR655384:MZR655405 NJN655384:NJN655405 NTJ655384:NTJ655405 ODF655384:ODF655405 ONB655384:ONB655405 OWX655384:OWX655405 PGT655384:PGT655405 PQP655384:PQP655405 QAL655384:QAL655405 QKH655384:QKH655405 QUD655384:QUD655405 RDZ655384:RDZ655405 RNV655384:RNV655405 RXR655384:RXR655405 SHN655384:SHN655405 SRJ655384:SRJ655405 TBF655384:TBF655405 TLB655384:TLB655405 TUX655384:TUX655405 UET655384:UET655405 UOP655384:UOP655405 UYL655384:UYL655405 VIH655384:VIH655405 VSD655384:VSD655405 WBZ655384:WBZ655405 WLV655384:WLV655405 WVR655384:WVR655405 I720920:I720941 JF720920:JF720941 TB720920:TB720941 ACX720920:ACX720941 AMT720920:AMT720941 AWP720920:AWP720941 BGL720920:BGL720941 BQH720920:BQH720941 CAD720920:CAD720941 CJZ720920:CJZ720941 CTV720920:CTV720941 DDR720920:DDR720941 DNN720920:DNN720941 DXJ720920:DXJ720941 EHF720920:EHF720941 ERB720920:ERB720941 FAX720920:FAX720941 FKT720920:FKT720941 FUP720920:FUP720941 GEL720920:GEL720941 GOH720920:GOH720941 GYD720920:GYD720941 HHZ720920:HHZ720941 HRV720920:HRV720941 IBR720920:IBR720941 ILN720920:ILN720941 IVJ720920:IVJ720941 JFF720920:JFF720941 JPB720920:JPB720941 JYX720920:JYX720941 KIT720920:KIT720941 KSP720920:KSP720941 LCL720920:LCL720941 LMH720920:LMH720941 LWD720920:LWD720941 MFZ720920:MFZ720941 MPV720920:MPV720941 MZR720920:MZR720941 NJN720920:NJN720941 NTJ720920:NTJ720941 ODF720920:ODF720941 ONB720920:ONB720941 OWX720920:OWX720941 PGT720920:PGT720941 PQP720920:PQP720941 QAL720920:QAL720941 QKH720920:QKH720941 QUD720920:QUD720941 RDZ720920:RDZ720941 RNV720920:RNV720941 RXR720920:RXR720941 SHN720920:SHN720941 SRJ720920:SRJ720941 TBF720920:TBF720941 TLB720920:TLB720941 TUX720920:TUX720941 UET720920:UET720941 UOP720920:UOP720941 UYL720920:UYL720941 VIH720920:VIH720941 VSD720920:VSD720941 WBZ720920:WBZ720941 WLV720920:WLV720941 WVR720920:WVR720941 I786456:I786477 JF786456:JF786477 TB786456:TB786477 ACX786456:ACX786477 AMT786456:AMT786477 AWP786456:AWP786477 BGL786456:BGL786477 BQH786456:BQH786477 CAD786456:CAD786477 CJZ786456:CJZ786477 CTV786456:CTV786477 DDR786456:DDR786477 DNN786456:DNN786477 DXJ786456:DXJ786477 EHF786456:EHF786477 ERB786456:ERB786477 FAX786456:FAX786477 FKT786456:FKT786477 FUP786456:FUP786477 GEL786456:GEL786477 GOH786456:GOH786477 GYD786456:GYD786477 HHZ786456:HHZ786477 HRV786456:HRV786477 IBR786456:IBR786477 ILN786456:ILN786477 IVJ786456:IVJ786477 JFF786456:JFF786477 JPB786456:JPB786477 JYX786456:JYX786477 KIT786456:KIT786477 KSP786456:KSP786477 LCL786456:LCL786477 LMH786456:LMH786477 LWD786456:LWD786477 MFZ786456:MFZ786477 MPV786456:MPV786477 MZR786456:MZR786477 NJN786456:NJN786477 NTJ786456:NTJ786477 ODF786456:ODF786477 ONB786456:ONB786477 OWX786456:OWX786477 PGT786456:PGT786477 PQP786456:PQP786477 QAL786456:QAL786477 QKH786456:QKH786477 QUD786456:QUD786477 RDZ786456:RDZ786477 RNV786456:RNV786477 RXR786456:RXR786477 SHN786456:SHN786477 SRJ786456:SRJ786477 TBF786456:TBF786477 TLB786456:TLB786477 TUX786456:TUX786477 UET786456:UET786477 UOP786456:UOP786477 UYL786456:UYL786477 VIH786456:VIH786477 VSD786456:VSD786477 WBZ786456:WBZ786477 WLV786456:WLV786477 WVR786456:WVR786477 I851992:I852013 JF851992:JF852013 TB851992:TB852013 ACX851992:ACX852013 AMT851992:AMT852013 AWP851992:AWP852013 BGL851992:BGL852013 BQH851992:BQH852013 CAD851992:CAD852013 CJZ851992:CJZ852013 CTV851992:CTV852013 DDR851992:DDR852013 DNN851992:DNN852013 DXJ851992:DXJ852013 EHF851992:EHF852013 ERB851992:ERB852013 FAX851992:FAX852013 FKT851992:FKT852013 FUP851992:FUP852013 GEL851992:GEL852013 GOH851992:GOH852013 GYD851992:GYD852013 HHZ851992:HHZ852013 HRV851992:HRV852013 IBR851992:IBR852013 ILN851992:ILN852013 IVJ851992:IVJ852013 JFF851992:JFF852013 JPB851992:JPB852013 JYX851992:JYX852013 KIT851992:KIT852013 KSP851992:KSP852013 LCL851992:LCL852013 LMH851992:LMH852013 LWD851992:LWD852013 MFZ851992:MFZ852013 MPV851992:MPV852013 MZR851992:MZR852013 NJN851992:NJN852013 NTJ851992:NTJ852013 ODF851992:ODF852013 ONB851992:ONB852013 OWX851992:OWX852013 PGT851992:PGT852013 PQP851992:PQP852013 QAL851992:QAL852013 QKH851992:QKH852013 QUD851992:QUD852013 RDZ851992:RDZ852013 RNV851992:RNV852013 RXR851992:RXR852013 SHN851992:SHN852013 SRJ851992:SRJ852013 TBF851992:TBF852013 TLB851992:TLB852013 TUX851992:TUX852013 UET851992:UET852013 UOP851992:UOP852013 UYL851992:UYL852013 VIH851992:VIH852013 VSD851992:VSD852013 WBZ851992:WBZ852013 WLV851992:WLV852013 WVR851992:WVR852013 I917528:I917549 JF917528:JF917549 TB917528:TB917549 ACX917528:ACX917549 AMT917528:AMT917549 AWP917528:AWP917549 BGL917528:BGL917549 BQH917528:BQH917549 CAD917528:CAD917549 CJZ917528:CJZ917549 CTV917528:CTV917549 DDR917528:DDR917549 DNN917528:DNN917549 DXJ917528:DXJ917549 EHF917528:EHF917549 ERB917528:ERB917549 FAX917528:FAX917549 FKT917528:FKT917549 FUP917528:FUP917549 GEL917528:GEL917549 GOH917528:GOH917549 GYD917528:GYD917549 HHZ917528:HHZ917549 HRV917528:HRV917549 IBR917528:IBR917549 ILN917528:ILN917549 IVJ917528:IVJ917549 JFF917528:JFF917549 JPB917528:JPB917549 JYX917528:JYX917549 KIT917528:KIT917549 KSP917528:KSP917549 LCL917528:LCL917549 LMH917528:LMH917549 LWD917528:LWD917549 MFZ917528:MFZ917549 MPV917528:MPV917549 MZR917528:MZR917549 NJN917528:NJN917549 NTJ917528:NTJ917549 ODF917528:ODF917549 ONB917528:ONB917549 OWX917528:OWX917549 PGT917528:PGT917549 PQP917528:PQP917549 QAL917528:QAL917549 QKH917528:QKH917549 QUD917528:QUD917549 RDZ917528:RDZ917549 RNV917528:RNV917549 RXR917528:RXR917549 SHN917528:SHN917549 SRJ917528:SRJ917549 TBF917528:TBF917549 TLB917528:TLB917549 TUX917528:TUX917549 UET917528:UET917549 UOP917528:UOP917549 UYL917528:UYL917549 VIH917528:VIH917549 VSD917528:VSD917549 WBZ917528:WBZ917549 WLV917528:WLV917549 WVR917528:WVR917549 I983064:I983085 JF983064:JF983085 TB983064:TB983085 ACX983064:ACX983085 AMT983064:AMT983085 AWP983064:AWP983085 BGL983064:BGL983085 BQH983064:BQH983085 CAD983064:CAD983085 CJZ983064:CJZ983085 CTV983064:CTV983085 DDR983064:DDR983085 DNN983064:DNN983085 DXJ983064:DXJ983085 EHF983064:EHF983085 ERB983064:ERB983085 FAX983064:FAX983085 FKT983064:FKT983085 FUP983064:FUP983085 GEL983064:GEL983085 GOH983064:GOH983085 GYD983064:GYD983085 HHZ983064:HHZ983085 HRV983064:HRV983085 IBR983064:IBR983085 ILN983064:ILN983085 IVJ983064:IVJ983085 JFF983064:JFF983085 JPB983064:JPB983085 JYX983064:JYX983085 KIT983064:KIT983085 KSP983064:KSP983085 LCL983064:LCL983085 LMH983064:LMH983085 LWD983064:LWD983085 MFZ983064:MFZ983085 MPV983064:MPV983085 MZR983064:MZR983085 NJN983064:NJN983085 NTJ983064:NTJ983085 ODF983064:ODF983085 ONB983064:ONB983085 OWX983064:OWX983085 PGT983064:PGT983085 PQP983064:PQP983085 QAL983064:QAL983085 QKH983064:QKH983085 QUD983064:QUD983085 RDZ983064:RDZ983085 RNV983064:RNV983085 RXR983064:RXR983085 SHN983064:SHN983085 SRJ983064:SRJ983085 TBF983064:TBF983085 TLB983064:TLB983085 TUX983064:TUX983085 UET983064:UET983085 UOP983064:UOP983085 UYL983064:UYL983085 VIH983064:VIH983085 VSD983064:VSD983085 WBZ983064:WBZ983085 WLV983064:WLV983085 JF29:JF45 TB29:TB45 ACX29:ACX45 AMT29:AMT45 AWP29:AWP45 BGL29:BGL45 BQH29:BQH45 CAD29:CAD45 CJZ29:CJZ45 CTV29:CTV45 DDR29:DDR45 DNN29:DNN45 DXJ29:DXJ45 EHF29:EHF45 ERB29:ERB45 FAX29:FAX45 FKT29:FKT45 FUP29:FUP45 GEL29:GEL45 GOH29:GOH45 GYD29:GYD45 HHZ29:HHZ45 HRV29:HRV45 IBR29:IBR45 ILN29:ILN45 IVJ29:IVJ45 JFF29:JFF45 JPB29:JPB45 JYX29:JYX45 KIT29:KIT45 KSP29:KSP45 LCL29:LCL45 LMH29:LMH45 LWD29:LWD45 MFZ29:MFZ45 MPV29:MPV45 MZR29:MZR45 NJN29:NJN45 NTJ29:NTJ45 ODF29:ODF45 ONB29:ONB45 OWX29:OWX45 PGT29:PGT45 PQP29:PQP45 QAL29:QAL45 QKH29:QKH45 QUD29:QUD45 RDZ29:RDZ45 RNV29:RNV45 RXR29:RXR45 SHN29:SHN45 SRJ29:SRJ45 TBF29:TBF45 TLB29:TLB45 TUX29:TUX45 UET29:UET45 UOP29:UOP45 UYL29:UYL45 VIH29:VIH45 VSD29:VSD45 WBZ29:WBZ45 WLV29:WLV45 WVR29:WVR45 I29:I45" xr:uid="{76E13001-873C-4C39-9398-4AF5AD93E5A5}">
      <formula1>"要(緊急),要(通常),未定,否"</formula1>
    </dataValidation>
    <dataValidation type="list" allowBlank="1" showInputMessage="1" showErrorMessage="1" sqref="J65549:O65549 JG65549:JL65549 TC65549:TH65549 ACY65549:ADD65549 AMU65549:AMZ65549 AWQ65549:AWV65549 BGM65549:BGR65549 BQI65549:BQN65549 CAE65549:CAJ65549 CKA65549:CKF65549 CTW65549:CUB65549 DDS65549:DDX65549 DNO65549:DNT65549 DXK65549:DXP65549 EHG65549:EHL65549 ERC65549:ERH65549 FAY65549:FBD65549 FKU65549:FKZ65549 FUQ65549:FUV65549 GEM65549:GER65549 GOI65549:GON65549 GYE65549:GYJ65549 HIA65549:HIF65549 HRW65549:HSB65549 IBS65549:IBX65549 ILO65549:ILT65549 IVK65549:IVP65549 JFG65549:JFL65549 JPC65549:JPH65549 JYY65549:JZD65549 KIU65549:KIZ65549 KSQ65549:KSV65549 LCM65549:LCR65549 LMI65549:LMN65549 LWE65549:LWJ65549 MGA65549:MGF65549 MPW65549:MQB65549 MZS65549:MZX65549 NJO65549:NJT65549 NTK65549:NTP65549 ODG65549:ODL65549 ONC65549:ONH65549 OWY65549:OXD65549 PGU65549:PGZ65549 PQQ65549:PQV65549 QAM65549:QAR65549 QKI65549:QKN65549 QUE65549:QUJ65549 REA65549:REF65549 RNW65549:ROB65549 RXS65549:RXX65549 SHO65549:SHT65549 SRK65549:SRP65549 TBG65549:TBL65549 TLC65549:TLH65549 TUY65549:TVD65549 UEU65549:UEZ65549 UOQ65549:UOV65549 UYM65549:UYR65549 VII65549:VIN65549 VSE65549:VSJ65549 WCA65549:WCF65549 WLW65549:WMB65549 WVS65549:WVX65549 J131085:O131085 JG131085:JL131085 TC131085:TH131085 ACY131085:ADD131085 AMU131085:AMZ131085 AWQ131085:AWV131085 BGM131085:BGR131085 BQI131085:BQN131085 CAE131085:CAJ131085 CKA131085:CKF131085 CTW131085:CUB131085 DDS131085:DDX131085 DNO131085:DNT131085 DXK131085:DXP131085 EHG131085:EHL131085 ERC131085:ERH131085 FAY131085:FBD131085 FKU131085:FKZ131085 FUQ131085:FUV131085 GEM131085:GER131085 GOI131085:GON131085 GYE131085:GYJ131085 HIA131085:HIF131085 HRW131085:HSB131085 IBS131085:IBX131085 ILO131085:ILT131085 IVK131085:IVP131085 JFG131085:JFL131085 JPC131085:JPH131085 JYY131085:JZD131085 KIU131085:KIZ131085 KSQ131085:KSV131085 LCM131085:LCR131085 LMI131085:LMN131085 LWE131085:LWJ131085 MGA131085:MGF131085 MPW131085:MQB131085 MZS131085:MZX131085 NJO131085:NJT131085 NTK131085:NTP131085 ODG131085:ODL131085 ONC131085:ONH131085 OWY131085:OXD131085 PGU131085:PGZ131085 PQQ131085:PQV131085 QAM131085:QAR131085 QKI131085:QKN131085 QUE131085:QUJ131085 REA131085:REF131085 RNW131085:ROB131085 RXS131085:RXX131085 SHO131085:SHT131085 SRK131085:SRP131085 TBG131085:TBL131085 TLC131085:TLH131085 TUY131085:TVD131085 UEU131085:UEZ131085 UOQ131085:UOV131085 UYM131085:UYR131085 VII131085:VIN131085 VSE131085:VSJ131085 WCA131085:WCF131085 WLW131085:WMB131085 WVS131085:WVX131085 J196621:O196621 JG196621:JL196621 TC196621:TH196621 ACY196621:ADD196621 AMU196621:AMZ196621 AWQ196621:AWV196621 BGM196621:BGR196621 BQI196621:BQN196621 CAE196621:CAJ196621 CKA196621:CKF196621 CTW196621:CUB196621 DDS196621:DDX196621 DNO196621:DNT196621 DXK196621:DXP196621 EHG196621:EHL196621 ERC196621:ERH196621 FAY196621:FBD196621 FKU196621:FKZ196621 FUQ196621:FUV196621 GEM196621:GER196621 GOI196621:GON196621 GYE196621:GYJ196621 HIA196621:HIF196621 HRW196621:HSB196621 IBS196621:IBX196621 ILO196621:ILT196621 IVK196621:IVP196621 JFG196621:JFL196621 JPC196621:JPH196621 JYY196621:JZD196621 KIU196621:KIZ196621 KSQ196621:KSV196621 LCM196621:LCR196621 LMI196621:LMN196621 LWE196621:LWJ196621 MGA196621:MGF196621 MPW196621:MQB196621 MZS196621:MZX196621 NJO196621:NJT196621 NTK196621:NTP196621 ODG196621:ODL196621 ONC196621:ONH196621 OWY196621:OXD196621 PGU196621:PGZ196621 PQQ196621:PQV196621 QAM196621:QAR196621 QKI196621:QKN196621 QUE196621:QUJ196621 REA196621:REF196621 RNW196621:ROB196621 RXS196621:RXX196621 SHO196621:SHT196621 SRK196621:SRP196621 TBG196621:TBL196621 TLC196621:TLH196621 TUY196621:TVD196621 UEU196621:UEZ196621 UOQ196621:UOV196621 UYM196621:UYR196621 VII196621:VIN196621 VSE196621:VSJ196621 WCA196621:WCF196621 WLW196621:WMB196621 WVS196621:WVX196621 J262157:O262157 JG262157:JL262157 TC262157:TH262157 ACY262157:ADD262157 AMU262157:AMZ262157 AWQ262157:AWV262157 BGM262157:BGR262157 BQI262157:BQN262157 CAE262157:CAJ262157 CKA262157:CKF262157 CTW262157:CUB262157 DDS262157:DDX262157 DNO262157:DNT262157 DXK262157:DXP262157 EHG262157:EHL262157 ERC262157:ERH262157 FAY262157:FBD262157 FKU262157:FKZ262157 FUQ262157:FUV262157 GEM262157:GER262157 GOI262157:GON262157 GYE262157:GYJ262157 HIA262157:HIF262157 HRW262157:HSB262157 IBS262157:IBX262157 ILO262157:ILT262157 IVK262157:IVP262157 JFG262157:JFL262157 JPC262157:JPH262157 JYY262157:JZD262157 KIU262157:KIZ262157 KSQ262157:KSV262157 LCM262157:LCR262157 LMI262157:LMN262157 LWE262157:LWJ262157 MGA262157:MGF262157 MPW262157:MQB262157 MZS262157:MZX262157 NJO262157:NJT262157 NTK262157:NTP262157 ODG262157:ODL262157 ONC262157:ONH262157 OWY262157:OXD262157 PGU262157:PGZ262157 PQQ262157:PQV262157 QAM262157:QAR262157 QKI262157:QKN262157 QUE262157:QUJ262157 REA262157:REF262157 RNW262157:ROB262157 RXS262157:RXX262157 SHO262157:SHT262157 SRK262157:SRP262157 TBG262157:TBL262157 TLC262157:TLH262157 TUY262157:TVD262157 UEU262157:UEZ262157 UOQ262157:UOV262157 UYM262157:UYR262157 VII262157:VIN262157 VSE262157:VSJ262157 WCA262157:WCF262157 WLW262157:WMB262157 WVS262157:WVX262157 J327693:O327693 JG327693:JL327693 TC327693:TH327693 ACY327693:ADD327693 AMU327693:AMZ327693 AWQ327693:AWV327693 BGM327693:BGR327693 BQI327693:BQN327693 CAE327693:CAJ327693 CKA327693:CKF327693 CTW327693:CUB327693 DDS327693:DDX327693 DNO327693:DNT327693 DXK327693:DXP327693 EHG327693:EHL327693 ERC327693:ERH327693 FAY327693:FBD327693 FKU327693:FKZ327693 FUQ327693:FUV327693 GEM327693:GER327693 GOI327693:GON327693 GYE327693:GYJ327693 HIA327693:HIF327693 HRW327693:HSB327693 IBS327693:IBX327693 ILO327693:ILT327693 IVK327693:IVP327693 JFG327693:JFL327693 JPC327693:JPH327693 JYY327693:JZD327693 KIU327693:KIZ327693 KSQ327693:KSV327693 LCM327693:LCR327693 LMI327693:LMN327693 LWE327693:LWJ327693 MGA327693:MGF327693 MPW327693:MQB327693 MZS327693:MZX327693 NJO327693:NJT327693 NTK327693:NTP327693 ODG327693:ODL327693 ONC327693:ONH327693 OWY327693:OXD327693 PGU327693:PGZ327693 PQQ327693:PQV327693 QAM327693:QAR327693 QKI327693:QKN327693 QUE327693:QUJ327693 REA327693:REF327693 RNW327693:ROB327693 RXS327693:RXX327693 SHO327693:SHT327693 SRK327693:SRP327693 TBG327693:TBL327693 TLC327693:TLH327693 TUY327693:TVD327693 UEU327693:UEZ327693 UOQ327693:UOV327693 UYM327693:UYR327693 VII327693:VIN327693 VSE327693:VSJ327693 WCA327693:WCF327693 WLW327693:WMB327693 WVS327693:WVX327693 J393229:O393229 JG393229:JL393229 TC393229:TH393229 ACY393229:ADD393229 AMU393229:AMZ393229 AWQ393229:AWV393229 BGM393229:BGR393229 BQI393229:BQN393229 CAE393229:CAJ393229 CKA393229:CKF393229 CTW393229:CUB393229 DDS393229:DDX393229 DNO393229:DNT393229 DXK393229:DXP393229 EHG393229:EHL393229 ERC393229:ERH393229 FAY393229:FBD393229 FKU393229:FKZ393229 FUQ393229:FUV393229 GEM393229:GER393229 GOI393229:GON393229 GYE393229:GYJ393229 HIA393229:HIF393229 HRW393229:HSB393229 IBS393229:IBX393229 ILO393229:ILT393229 IVK393229:IVP393229 JFG393229:JFL393229 JPC393229:JPH393229 JYY393229:JZD393229 KIU393229:KIZ393229 KSQ393229:KSV393229 LCM393229:LCR393229 LMI393229:LMN393229 LWE393229:LWJ393229 MGA393229:MGF393229 MPW393229:MQB393229 MZS393229:MZX393229 NJO393229:NJT393229 NTK393229:NTP393229 ODG393229:ODL393229 ONC393229:ONH393229 OWY393229:OXD393229 PGU393229:PGZ393229 PQQ393229:PQV393229 QAM393229:QAR393229 QKI393229:QKN393229 QUE393229:QUJ393229 REA393229:REF393229 RNW393229:ROB393229 RXS393229:RXX393229 SHO393229:SHT393229 SRK393229:SRP393229 TBG393229:TBL393229 TLC393229:TLH393229 TUY393229:TVD393229 UEU393229:UEZ393229 UOQ393229:UOV393229 UYM393229:UYR393229 VII393229:VIN393229 VSE393229:VSJ393229 WCA393229:WCF393229 WLW393229:WMB393229 WVS393229:WVX393229 J458765:O458765 JG458765:JL458765 TC458765:TH458765 ACY458765:ADD458765 AMU458765:AMZ458765 AWQ458765:AWV458765 BGM458765:BGR458765 BQI458765:BQN458765 CAE458765:CAJ458765 CKA458765:CKF458765 CTW458765:CUB458765 DDS458765:DDX458765 DNO458765:DNT458765 DXK458765:DXP458765 EHG458765:EHL458765 ERC458765:ERH458765 FAY458765:FBD458765 FKU458765:FKZ458765 FUQ458765:FUV458765 GEM458765:GER458765 GOI458765:GON458765 GYE458765:GYJ458765 HIA458765:HIF458765 HRW458765:HSB458765 IBS458765:IBX458765 ILO458765:ILT458765 IVK458765:IVP458765 JFG458765:JFL458765 JPC458765:JPH458765 JYY458765:JZD458765 KIU458765:KIZ458765 KSQ458765:KSV458765 LCM458765:LCR458765 LMI458765:LMN458765 LWE458765:LWJ458765 MGA458765:MGF458765 MPW458765:MQB458765 MZS458765:MZX458765 NJO458765:NJT458765 NTK458765:NTP458765 ODG458765:ODL458765 ONC458765:ONH458765 OWY458765:OXD458765 PGU458765:PGZ458765 PQQ458765:PQV458765 QAM458765:QAR458765 QKI458765:QKN458765 QUE458765:QUJ458765 REA458765:REF458765 RNW458765:ROB458765 RXS458765:RXX458765 SHO458765:SHT458765 SRK458765:SRP458765 TBG458765:TBL458765 TLC458765:TLH458765 TUY458765:TVD458765 UEU458765:UEZ458765 UOQ458765:UOV458765 UYM458765:UYR458765 VII458765:VIN458765 VSE458765:VSJ458765 WCA458765:WCF458765 WLW458765:WMB458765 WVS458765:WVX458765 J524301:O524301 JG524301:JL524301 TC524301:TH524301 ACY524301:ADD524301 AMU524301:AMZ524301 AWQ524301:AWV524301 BGM524301:BGR524301 BQI524301:BQN524301 CAE524301:CAJ524301 CKA524301:CKF524301 CTW524301:CUB524301 DDS524301:DDX524301 DNO524301:DNT524301 DXK524301:DXP524301 EHG524301:EHL524301 ERC524301:ERH524301 FAY524301:FBD524301 FKU524301:FKZ524301 FUQ524301:FUV524301 GEM524301:GER524301 GOI524301:GON524301 GYE524301:GYJ524301 HIA524301:HIF524301 HRW524301:HSB524301 IBS524301:IBX524301 ILO524301:ILT524301 IVK524301:IVP524301 JFG524301:JFL524301 JPC524301:JPH524301 JYY524301:JZD524301 KIU524301:KIZ524301 KSQ524301:KSV524301 LCM524301:LCR524301 LMI524301:LMN524301 LWE524301:LWJ524301 MGA524301:MGF524301 MPW524301:MQB524301 MZS524301:MZX524301 NJO524301:NJT524301 NTK524301:NTP524301 ODG524301:ODL524301 ONC524301:ONH524301 OWY524301:OXD524301 PGU524301:PGZ524301 PQQ524301:PQV524301 QAM524301:QAR524301 QKI524301:QKN524301 QUE524301:QUJ524301 REA524301:REF524301 RNW524301:ROB524301 RXS524301:RXX524301 SHO524301:SHT524301 SRK524301:SRP524301 TBG524301:TBL524301 TLC524301:TLH524301 TUY524301:TVD524301 UEU524301:UEZ524301 UOQ524301:UOV524301 UYM524301:UYR524301 VII524301:VIN524301 VSE524301:VSJ524301 WCA524301:WCF524301 WLW524301:WMB524301 WVS524301:WVX524301 J589837:O589837 JG589837:JL589837 TC589837:TH589837 ACY589837:ADD589837 AMU589837:AMZ589837 AWQ589837:AWV589837 BGM589837:BGR589837 BQI589837:BQN589837 CAE589837:CAJ589837 CKA589837:CKF589837 CTW589837:CUB589837 DDS589837:DDX589837 DNO589837:DNT589837 DXK589837:DXP589837 EHG589837:EHL589837 ERC589837:ERH589837 FAY589837:FBD589837 FKU589837:FKZ589837 FUQ589837:FUV589837 GEM589837:GER589837 GOI589837:GON589837 GYE589837:GYJ589837 HIA589837:HIF589837 HRW589837:HSB589837 IBS589837:IBX589837 ILO589837:ILT589837 IVK589837:IVP589837 JFG589837:JFL589837 JPC589837:JPH589837 JYY589837:JZD589837 KIU589837:KIZ589837 KSQ589837:KSV589837 LCM589837:LCR589837 LMI589837:LMN589837 LWE589837:LWJ589837 MGA589837:MGF589837 MPW589837:MQB589837 MZS589837:MZX589837 NJO589837:NJT589837 NTK589837:NTP589837 ODG589837:ODL589837 ONC589837:ONH589837 OWY589837:OXD589837 PGU589837:PGZ589837 PQQ589837:PQV589837 QAM589837:QAR589837 QKI589837:QKN589837 QUE589837:QUJ589837 REA589837:REF589837 RNW589837:ROB589837 RXS589837:RXX589837 SHO589837:SHT589837 SRK589837:SRP589837 TBG589837:TBL589837 TLC589837:TLH589837 TUY589837:TVD589837 UEU589837:UEZ589837 UOQ589837:UOV589837 UYM589837:UYR589837 VII589837:VIN589837 VSE589837:VSJ589837 WCA589837:WCF589837 WLW589837:WMB589837 WVS589837:WVX589837 J655373:O655373 JG655373:JL655373 TC655373:TH655373 ACY655373:ADD655373 AMU655373:AMZ655373 AWQ655373:AWV655373 BGM655373:BGR655373 BQI655373:BQN655373 CAE655373:CAJ655373 CKA655373:CKF655373 CTW655373:CUB655373 DDS655373:DDX655373 DNO655373:DNT655373 DXK655373:DXP655373 EHG655373:EHL655373 ERC655373:ERH655373 FAY655373:FBD655373 FKU655373:FKZ655373 FUQ655373:FUV655373 GEM655373:GER655373 GOI655373:GON655373 GYE655373:GYJ655373 HIA655373:HIF655373 HRW655373:HSB655373 IBS655373:IBX655373 ILO655373:ILT655373 IVK655373:IVP655373 JFG655373:JFL655373 JPC655373:JPH655373 JYY655373:JZD655373 KIU655373:KIZ655373 KSQ655373:KSV655373 LCM655373:LCR655373 LMI655373:LMN655373 LWE655373:LWJ655373 MGA655373:MGF655373 MPW655373:MQB655373 MZS655373:MZX655373 NJO655373:NJT655373 NTK655373:NTP655373 ODG655373:ODL655373 ONC655373:ONH655373 OWY655373:OXD655373 PGU655373:PGZ655373 PQQ655373:PQV655373 QAM655373:QAR655373 QKI655373:QKN655373 QUE655373:QUJ655373 REA655373:REF655373 RNW655373:ROB655373 RXS655373:RXX655373 SHO655373:SHT655373 SRK655373:SRP655373 TBG655373:TBL655373 TLC655373:TLH655373 TUY655373:TVD655373 UEU655373:UEZ655373 UOQ655373:UOV655373 UYM655373:UYR655373 VII655373:VIN655373 VSE655373:VSJ655373 WCA655373:WCF655373 WLW655373:WMB655373 WVS655373:WVX655373 J720909:O720909 JG720909:JL720909 TC720909:TH720909 ACY720909:ADD720909 AMU720909:AMZ720909 AWQ720909:AWV720909 BGM720909:BGR720909 BQI720909:BQN720909 CAE720909:CAJ720909 CKA720909:CKF720909 CTW720909:CUB720909 DDS720909:DDX720909 DNO720909:DNT720909 DXK720909:DXP720909 EHG720909:EHL720909 ERC720909:ERH720909 FAY720909:FBD720909 FKU720909:FKZ720909 FUQ720909:FUV720909 GEM720909:GER720909 GOI720909:GON720909 GYE720909:GYJ720909 HIA720909:HIF720909 HRW720909:HSB720909 IBS720909:IBX720909 ILO720909:ILT720909 IVK720909:IVP720909 JFG720909:JFL720909 JPC720909:JPH720909 JYY720909:JZD720909 KIU720909:KIZ720909 KSQ720909:KSV720909 LCM720909:LCR720909 LMI720909:LMN720909 LWE720909:LWJ720909 MGA720909:MGF720909 MPW720909:MQB720909 MZS720909:MZX720909 NJO720909:NJT720909 NTK720909:NTP720909 ODG720909:ODL720909 ONC720909:ONH720909 OWY720909:OXD720909 PGU720909:PGZ720909 PQQ720909:PQV720909 QAM720909:QAR720909 QKI720909:QKN720909 QUE720909:QUJ720909 REA720909:REF720909 RNW720909:ROB720909 RXS720909:RXX720909 SHO720909:SHT720909 SRK720909:SRP720909 TBG720909:TBL720909 TLC720909:TLH720909 TUY720909:TVD720909 UEU720909:UEZ720909 UOQ720909:UOV720909 UYM720909:UYR720909 VII720909:VIN720909 VSE720909:VSJ720909 WCA720909:WCF720909 WLW720909:WMB720909 WVS720909:WVX720909 J786445:O786445 JG786445:JL786445 TC786445:TH786445 ACY786445:ADD786445 AMU786445:AMZ786445 AWQ786445:AWV786445 BGM786445:BGR786445 BQI786445:BQN786445 CAE786445:CAJ786445 CKA786445:CKF786445 CTW786445:CUB786445 DDS786445:DDX786445 DNO786445:DNT786445 DXK786445:DXP786445 EHG786445:EHL786445 ERC786445:ERH786445 FAY786445:FBD786445 FKU786445:FKZ786445 FUQ786445:FUV786445 GEM786445:GER786445 GOI786445:GON786445 GYE786445:GYJ786445 HIA786445:HIF786445 HRW786445:HSB786445 IBS786445:IBX786445 ILO786445:ILT786445 IVK786445:IVP786445 JFG786445:JFL786445 JPC786445:JPH786445 JYY786445:JZD786445 KIU786445:KIZ786445 KSQ786445:KSV786445 LCM786445:LCR786445 LMI786445:LMN786445 LWE786445:LWJ786445 MGA786445:MGF786445 MPW786445:MQB786445 MZS786445:MZX786445 NJO786445:NJT786445 NTK786445:NTP786445 ODG786445:ODL786445 ONC786445:ONH786445 OWY786445:OXD786445 PGU786445:PGZ786445 PQQ786445:PQV786445 QAM786445:QAR786445 QKI786445:QKN786445 QUE786445:QUJ786445 REA786445:REF786445 RNW786445:ROB786445 RXS786445:RXX786445 SHO786445:SHT786445 SRK786445:SRP786445 TBG786445:TBL786445 TLC786445:TLH786445 TUY786445:TVD786445 UEU786445:UEZ786445 UOQ786445:UOV786445 UYM786445:UYR786445 VII786445:VIN786445 VSE786445:VSJ786445 WCA786445:WCF786445 WLW786445:WMB786445 WVS786445:WVX786445 J851981:O851981 JG851981:JL851981 TC851981:TH851981 ACY851981:ADD851981 AMU851981:AMZ851981 AWQ851981:AWV851981 BGM851981:BGR851981 BQI851981:BQN851981 CAE851981:CAJ851981 CKA851981:CKF851981 CTW851981:CUB851981 DDS851981:DDX851981 DNO851981:DNT851981 DXK851981:DXP851981 EHG851981:EHL851981 ERC851981:ERH851981 FAY851981:FBD851981 FKU851981:FKZ851981 FUQ851981:FUV851981 GEM851981:GER851981 GOI851981:GON851981 GYE851981:GYJ851981 HIA851981:HIF851981 HRW851981:HSB851981 IBS851981:IBX851981 ILO851981:ILT851981 IVK851981:IVP851981 JFG851981:JFL851981 JPC851981:JPH851981 JYY851981:JZD851981 KIU851981:KIZ851981 KSQ851981:KSV851981 LCM851981:LCR851981 LMI851981:LMN851981 LWE851981:LWJ851981 MGA851981:MGF851981 MPW851981:MQB851981 MZS851981:MZX851981 NJO851981:NJT851981 NTK851981:NTP851981 ODG851981:ODL851981 ONC851981:ONH851981 OWY851981:OXD851981 PGU851981:PGZ851981 PQQ851981:PQV851981 QAM851981:QAR851981 QKI851981:QKN851981 QUE851981:QUJ851981 REA851981:REF851981 RNW851981:ROB851981 RXS851981:RXX851981 SHO851981:SHT851981 SRK851981:SRP851981 TBG851981:TBL851981 TLC851981:TLH851981 TUY851981:TVD851981 UEU851981:UEZ851981 UOQ851981:UOV851981 UYM851981:UYR851981 VII851981:VIN851981 VSE851981:VSJ851981 WCA851981:WCF851981 WLW851981:WMB851981 WVS851981:WVX851981 J917517:O917517 JG917517:JL917517 TC917517:TH917517 ACY917517:ADD917517 AMU917517:AMZ917517 AWQ917517:AWV917517 BGM917517:BGR917517 BQI917517:BQN917517 CAE917517:CAJ917517 CKA917517:CKF917517 CTW917517:CUB917517 DDS917517:DDX917517 DNO917517:DNT917517 DXK917517:DXP917517 EHG917517:EHL917517 ERC917517:ERH917517 FAY917517:FBD917517 FKU917517:FKZ917517 FUQ917517:FUV917517 GEM917517:GER917517 GOI917517:GON917517 GYE917517:GYJ917517 HIA917517:HIF917517 HRW917517:HSB917517 IBS917517:IBX917517 ILO917517:ILT917517 IVK917517:IVP917517 JFG917517:JFL917517 JPC917517:JPH917517 JYY917517:JZD917517 KIU917517:KIZ917517 KSQ917517:KSV917517 LCM917517:LCR917517 LMI917517:LMN917517 LWE917517:LWJ917517 MGA917517:MGF917517 MPW917517:MQB917517 MZS917517:MZX917517 NJO917517:NJT917517 NTK917517:NTP917517 ODG917517:ODL917517 ONC917517:ONH917517 OWY917517:OXD917517 PGU917517:PGZ917517 PQQ917517:PQV917517 QAM917517:QAR917517 QKI917517:QKN917517 QUE917517:QUJ917517 REA917517:REF917517 RNW917517:ROB917517 RXS917517:RXX917517 SHO917517:SHT917517 SRK917517:SRP917517 TBG917517:TBL917517 TLC917517:TLH917517 TUY917517:TVD917517 UEU917517:UEZ917517 UOQ917517:UOV917517 UYM917517:UYR917517 VII917517:VIN917517 VSE917517:VSJ917517 WCA917517:WCF917517 WLW917517:WMB917517 WVS917517:WVX917517 J983053:O983053 JG983053:JL983053 TC983053:TH983053 ACY983053:ADD983053 AMU983053:AMZ983053 AWQ983053:AWV983053 BGM983053:BGR983053 BQI983053:BQN983053 CAE983053:CAJ983053 CKA983053:CKF983053 CTW983053:CUB983053 DDS983053:DDX983053 DNO983053:DNT983053 DXK983053:DXP983053 EHG983053:EHL983053 ERC983053:ERH983053 FAY983053:FBD983053 FKU983053:FKZ983053 FUQ983053:FUV983053 GEM983053:GER983053 GOI983053:GON983053 GYE983053:GYJ983053 HIA983053:HIF983053 HRW983053:HSB983053 IBS983053:IBX983053 ILO983053:ILT983053 IVK983053:IVP983053 JFG983053:JFL983053 JPC983053:JPH983053 JYY983053:JZD983053 KIU983053:KIZ983053 KSQ983053:KSV983053 LCM983053:LCR983053 LMI983053:LMN983053 LWE983053:LWJ983053 MGA983053:MGF983053 MPW983053:MQB983053 MZS983053:MZX983053 NJO983053:NJT983053 NTK983053:NTP983053 ODG983053:ODL983053 ONC983053:ONH983053 OWY983053:OXD983053 PGU983053:PGZ983053 PQQ983053:PQV983053 QAM983053:QAR983053 QKI983053:QKN983053 QUE983053:QUJ983053 REA983053:REF983053 RNW983053:ROB983053 RXS983053:RXX983053 SHO983053:SHT983053 SRK983053:SRP983053 TBG983053:TBL983053 TLC983053:TLH983053 TUY983053:TVD983053 UEU983053:UEZ983053 UOQ983053:UOV983053 UYM983053:UYR983053 VII983053:VIN983053 VSE983053:VSJ983053 WCA983053:WCF983053 WLW983053:WMB983053 WVS983053:WVX983053" xr:uid="{89D13A4A-BCF7-41FD-AEFC-3F6D61E8C8EE}">
      <formula1>"合格,条件付き合格,要再レビュー,その他"</formula1>
    </dataValidation>
  </dataValidations>
  <pageMargins left="0.7" right="0.7" top="0.75" bottom="0.75" header="0.3" footer="0.3"/>
  <pageSetup paperSize="9" scale="82" fitToHeight="0" orientation="landscape" horizontalDpi="300" verticalDpi="300" r:id="rId1"/>
  <headerFooter alignWithMargins="0">
    <oddHeader>&amp;L&amp;"ＭＳ ゴシック,太字"&amp;12【&amp;A】&amp;RVer2.0 2010/08/17</oddHead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BJ37"/>
  <sheetViews>
    <sheetView showGridLines="0" view="pageBreakPreview" topLeftCell="A16" zoomScaleNormal="100" zoomScaleSheetLayoutView="100" workbookViewId="0">
      <selection activeCell="X41" sqref="X41"/>
    </sheetView>
  </sheetViews>
  <sheetFormatPr defaultColWidth="2.625" defaultRowHeight="18.75"/>
  <cols>
    <col min="1" max="1" width="2.875" style="51" customWidth="1"/>
    <col min="2" max="4" width="2.625" style="51"/>
    <col min="5" max="8" width="2.625" style="51" customWidth="1"/>
    <col min="9" max="9" width="2.625" style="51"/>
    <col min="10" max="10" width="2.625" style="51" customWidth="1"/>
    <col min="11" max="12" width="2.625" style="51"/>
    <col min="13" max="13" width="2.625" style="51" customWidth="1"/>
    <col min="14" max="24" width="2.625" style="51"/>
    <col min="25" max="25" width="2.625" style="51" customWidth="1"/>
    <col min="26" max="28" width="2.625" style="51"/>
    <col min="29" max="29" width="2.625" style="51" customWidth="1"/>
    <col min="30" max="33" width="2.625" style="51"/>
    <col min="34" max="34" width="2.625" style="51" customWidth="1"/>
    <col min="35" max="35" width="2.625" style="51"/>
    <col min="36" max="36" width="3.75" style="51" bestFit="1" customWidth="1"/>
    <col min="37" max="37" width="2.625" style="51"/>
    <col min="38" max="38" width="2.625" style="51" customWidth="1"/>
    <col min="39" max="43" width="2.625" style="51"/>
    <col min="44" max="45" width="2.625" style="51" customWidth="1"/>
    <col min="46" max="46" width="2.625" style="51"/>
    <col min="47" max="48" width="2.625" style="51" customWidth="1"/>
    <col min="49" max="260" width="2.625" style="51"/>
    <col min="261" max="264" width="2.625" style="51" customWidth="1"/>
    <col min="265" max="265" width="2.625" style="51"/>
    <col min="266" max="266" width="2.625" style="51" customWidth="1"/>
    <col min="267" max="268" width="2.625" style="51"/>
    <col min="269" max="269" width="2.625" style="51" customWidth="1"/>
    <col min="270" max="280" width="2.625" style="51"/>
    <col min="281" max="281" width="2.625" style="51" customWidth="1"/>
    <col min="282" max="284" width="2.625" style="51"/>
    <col min="285" max="285" width="2.625" style="51" customWidth="1"/>
    <col min="286" max="289" width="2.625" style="51"/>
    <col min="290" max="290" width="2.625" style="51" customWidth="1"/>
    <col min="291" max="291" width="2.625" style="51"/>
    <col min="292" max="292" width="3.75" style="51" bestFit="1" customWidth="1"/>
    <col min="293" max="293" width="2.625" style="51"/>
    <col min="294" max="294" width="2.625" style="51" customWidth="1"/>
    <col min="295" max="299" width="2.625" style="51"/>
    <col min="300" max="301" width="2.625" style="51" customWidth="1"/>
    <col min="302" max="302" width="2.625" style="51"/>
    <col min="303" max="304" width="2.625" style="51" customWidth="1"/>
    <col min="305" max="516" width="2.625" style="51"/>
    <col min="517" max="520" width="2.625" style="51" customWidth="1"/>
    <col min="521" max="521" width="2.625" style="51"/>
    <col min="522" max="522" width="2.625" style="51" customWidth="1"/>
    <col min="523" max="524" width="2.625" style="51"/>
    <col min="525" max="525" width="2.625" style="51" customWidth="1"/>
    <col min="526" max="536" width="2.625" style="51"/>
    <col min="537" max="537" width="2.625" style="51" customWidth="1"/>
    <col min="538" max="540" width="2.625" style="51"/>
    <col min="541" max="541" width="2.625" style="51" customWidth="1"/>
    <col min="542" max="545" width="2.625" style="51"/>
    <col min="546" max="546" width="2.625" style="51" customWidth="1"/>
    <col min="547" max="547" width="2.625" style="51"/>
    <col min="548" max="548" width="3.75" style="51" bestFit="1" customWidth="1"/>
    <col min="549" max="549" width="2.625" style="51"/>
    <col min="550" max="550" width="2.625" style="51" customWidth="1"/>
    <col min="551" max="555" width="2.625" style="51"/>
    <col min="556" max="557" width="2.625" style="51" customWidth="1"/>
    <col min="558" max="558" width="2.625" style="51"/>
    <col min="559" max="560" width="2.625" style="51" customWidth="1"/>
    <col min="561" max="772" width="2.625" style="51"/>
    <col min="773" max="776" width="2.625" style="51" customWidth="1"/>
    <col min="777" max="777" width="2.625" style="51"/>
    <col min="778" max="778" width="2.625" style="51" customWidth="1"/>
    <col min="779" max="780" width="2.625" style="51"/>
    <col min="781" max="781" width="2.625" style="51" customWidth="1"/>
    <col min="782" max="792" width="2.625" style="51"/>
    <col min="793" max="793" width="2.625" style="51" customWidth="1"/>
    <col min="794" max="796" width="2.625" style="51"/>
    <col min="797" max="797" width="2.625" style="51" customWidth="1"/>
    <col min="798" max="801" width="2.625" style="51"/>
    <col min="802" max="802" width="2.625" style="51" customWidth="1"/>
    <col min="803" max="803" width="2.625" style="51"/>
    <col min="804" max="804" width="3.75" style="51" bestFit="1" customWidth="1"/>
    <col min="805" max="805" width="2.625" style="51"/>
    <col min="806" max="806" width="2.625" style="51" customWidth="1"/>
    <col min="807" max="811" width="2.625" style="51"/>
    <col min="812" max="813" width="2.625" style="51" customWidth="1"/>
    <col min="814" max="814" width="2.625" style="51"/>
    <col min="815" max="816" width="2.625" style="51" customWidth="1"/>
    <col min="817" max="1028" width="2.625" style="51"/>
    <col min="1029" max="1032" width="2.625" style="51" customWidth="1"/>
    <col min="1033" max="1033" width="2.625" style="51"/>
    <col min="1034" max="1034" width="2.625" style="51" customWidth="1"/>
    <col min="1035" max="1036" width="2.625" style="51"/>
    <col min="1037" max="1037" width="2.625" style="51" customWidth="1"/>
    <col min="1038" max="1048" width="2.625" style="51"/>
    <col min="1049" max="1049" width="2.625" style="51" customWidth="1"/>
    <col min="1050" max="1052" width="2.625" style="51"/>
    <col min="1053" max="1053" width="2.625" style="51" customWidth="1"/>
    <col min="1054" max="1057" width="2.625" style="51"/>
    <col min="1058" max="1058" width="2.625" style="51" customWidth="1"/>
    <col min="1059" max="1059" width="2.625" style="51"/>
    <col min="1060" max="1060" width="3.75" style="51" bestFit="1" customWidth="1"/>
    <col min="1061" max="1061" width="2.625" style="51"/>
    <col min="1062" max="1062" width="2.625" style="51" customWidth="1"/>
    <col min="1063" max="1067" width="2.625" style="51"/>
    <col min="1068" max="1069" width="2.625" style="51" customWidth="1"/>
    <col min="1070" max="1070" width="2.625" style="51"/>
    <col min="1071" max="1072" width="2.625" style="51" customWidth="1"/>
    <col min="1073" max="1284" width="2.625" style="51"/>
    <col min="1285" max="1288" width="2.625" style="51" customWidth="1"/>
    <col min="1289" max="1289" width="2.625" style="51"/>
    <col min="1290" max="1290" width="2.625" style="51" customWidth="1"/>
    <col min="1291" max="1292" width="2.625" style="51"/>
    <col min="1293" max="1293" width="2.625" style="51" customWidth="1"/>
    <col min="1294" max="1304" width="2.625" style="51"/>
    <col min="1305" max="1305" width="2.625" style="51" customWidth="1"/>
    <col min="1306" max="1308" width="2.625" style="51"/>
    <col min="1309" max="1309" width="2.625" style="51" customWidth="1"/>
    <col min="1310" max="1313" width="2.625" style="51"/>
    <col min="1314" max="1314" width="2.625" style="51" customWidth="1"/>
    <col min="1315" max="1315" width="2.625" style="51"/>
    <col min="1316" max="1316" width="3.75" style="51" bestFit="1" customWidth="1"/>
    <col min="1317" max="1317" width="2.625" style="51"/>
    <col min="1318" max="1318" width="2.625" style="51" customWidth="1"/>
    <col min="1319" max="1323" width="2.625" style="51"/>
    <col min="1324" max="1325" width="2.625" style="51" customWidth="1"/>
    <col min="1326" max="1326" width="2.625" style="51"/>
    <col min="1327" max="1328" width="2.625" style="51" customWidth="1"/>
    <col min="1329" max="1540" width="2.625" style="51"/>
    <col min="1541" max="1544" width="2.625" style="51" customWidth="1"/>
    <col min="1545" max="1545" width="2.625" style="51"/>
    <col min="1546" max="1546" width="2.625" style="51" customWidth="1"/>
    <col min="1547" max="1548" width="2.625" style="51"/>
    <col min="1549" max="1549" width="2.625" style="51" customWidth="1"/>
    <col min="1550" max="1560" width="2.625" style="51"/>
    <col min="1561" max="1561" width="2.625" style="51" customWidth="1"/>
    <col min="1562" max="1564" width="2.625" style="51"/>
    <col min="1565" max="1565" width="2.625" style="51" customWidth="1"/>
    <col min="1566" max="1569" width="2.625" style="51"/>
    <col min="1570" max="1570" width="2.625" style="51" customWidth="1"/>
    <col min="1571" max="1571" width="2.625" style="51"/>
    <col min="1572" max="1572" width="3.75" style="51" bestFit="1" customWidth="1"/>
    <col min="1573" max="1573" width="2.625" style="51"/>
    <col min="1574" max="1574" width="2.625" style="51" customWidth="1"/>
    <col min="1575" max="1579" width="2.625" style="51"/>
    <col min="1580" max="1581" width="2.625" style="51" customWidth="1"/>
    <col min="1582" max="1582" width="2.625" style="51"/>
    <col min="1583" max="1584" width="2.625" style="51" customWidth="1"/>
    <col min="1585" max="1796" width="2.625" style="51"/>
    <col min="1797" max="1800" width="2.625" style="51" customWidth="1"/>
    <col min="1801" max="1801" width="2.625" style="51"/>
    <col min="1802" max="1802" width="2.625" style="51" customWidth="1"/>
    <col min="1803" max="1804" width="2.625" style="51"/>
    <col min="1805" max="1805" width="2.625" style="51" customWidth="1"/>
    <col min="1806" max="1816" width="2.625" style="51"/>
    <col min="1817" max="1817" width="2.625" style="51" customWidth="1"/>
    <col min="1818" max="1820" width="2.625" style="51"/>
    <col min="1821" max="1821" width="2.625" style="51" customWidth="1"/>
    <col min="1822" max="1825" width="2.625" style="51"/>
    <col min="1826" max="1826" width="2.625" style="51" customWidth="1"/>
    <col min="1827" max="1827" width="2.625" style="51"/>
    <col min="1828" max="1828" width="3.75" style="51" bestFit="1" customWidth="1"/>
    <col min="1829" max="1829" width="2.625" style="51"/>
    <col min="1830" max="1830" width="2.625" style="51" customWidth="1"/>
    <col min="1831" max="1835" width="2.625" style="51"/>
    <col min="1836" max="1837" width="2.625" style="51" customWidth="1"/>
    <col min="1838" max="1838" width="2.625" style="51"/>
    <col min="1839" max="1840" width="2.625" style="51" customWidth="1"/>
    <col min="1841" max="2052" width="2.625" style="51"/>
    <col min="2053" max="2056" width="2.625" style="51" customWidth="1"/>
    <col min="2057" max="2057" width="2.625" style="51"/>
    <col min="2058" max="2058" width="2.625" style="51" customWidth="1"/>
    <col min="2059" max="2060" width="2.625" style="51"/>
    <col min="2061" max="2061" width="2.625" style="51" customWidth="1"/>
    <col min="2062" max="2072" width="2.625" style="51"/>
    <col min="2073" max="2073" width="2.625" style="51" customWidth="1"/>
    <col min="2074" max="2076" width="2.625" style="51"/>
    <col min="2077" max="2077" width="2.625" style="51" customWidth="1"/>
    <col min="2078" max="2081" width="2.625" style="51"/>
    <col min="2082" max="2082" width="2.625" style="51" customWidth="1"/>
    <col min="2083" max="2083" width="2.625" style="51"/>
    <col min="2084" max="2084" width="3.75" style="51" bestFit="1" customWidth="1"/>
    <col min="2085" max="2085" width="2.625" style="51"/>
    <col min="2086" max="2086" width="2.625" style="51" customWidth="1"/>
    <col min="2087" max="2091" width="2.625" style="51"/>
    <col min="2092" max="2093" width="2.625" style="51" customWidth="1"/>
    <col min="2094" max="2094" width="2.625" style="51"/>
    <col min="2095" max="2096" width="2.625" style="51" customWidth="1"/>
    <col min="2097" max="2308" width="2.625" style="51"/>
    <col min="2309" max="2312" width="2.625" style="51" customWidth="1"/>
    <col min="2313" max="2313" width="2.625" style="51"/>
    <col min="2314" max="2314" width="2.625" style="51" customWidth="1"/>
    <col min="2315" max="2316" width="2.625" style="51"/>
    <col min="2317" max="2317" width="2.625" style="51" customWidth="1"/>
    <col min="2318" max="2328" width="2.625" style="51"/>
    <col min="2329" max="2329" width="2.625" style="51" customWidth="1"/>
    <col min="2330" max="2332" width="2.625" style="51"/>
    <col min="2333" max="2333" width="2.625" style="51" customWidth="1"/>
    <col min="2334" max="2337" width="2.625" style="51"/>
    <col min="2338" max="2338" width="2.625" style="51" customWidth="1"/>
    <col min="2339" max="2339" width="2.625" style="51"/>
    <col min="2340" max="2340" width="3.75" style="51" bestFit="1" customWidth="1"/>
    <col min="2341" max="2341" width="2.625" style="51"/>
    <col min="2342" max="2342" width="2.625" style="51" customWidth="1"/>
    <col min="2343" max="2347" width="2.625" style="51"/>
    <col min="2348" max="2349" width="2.625" style="51" customWidth="1"/>
    <col min="2350" max="2350" width="2.625" style="51"/>
    <col min="2351" max="2352" width="2.625" style="51" customWidth="1"/>
    <col min="2353" max="2564" width="2.625" style="51"/>
    <col min="2565" max="2568" width="2.625" style="51" customWidth="1"/>
    <col min="2569" max="2569" width="2.625" style="51"/>
    <col min="2570" max="2570" width="2.625" style="51" customWidth="1"/>
    <col min="2571" max="2572" width="2.625" style="51"/>
    <col min="2573" max="2573" width="2.625" style="51" customWidth="1"/>
    <col min="2574" max="2584" width="2.625" style="51"/>
    <col min="2585" max="2585" width="2.625" style="51" customWidth="1"/>
    <col min="2586" max="2588" width="2.625" style="51"/>
    <col min="2589" max="2589" width="2.625" style="51" customWidth="1"/>
    <col min="2590" max="2593" width="2.625" style="51"/>
    <col min="2594" max="2594" width="2.625" style="51" customWidth="1"/>
    <col min="2595" max="2595" width="2.625" style="51"/>
    <col min="2596" max="2596" width="3.75" style="51" bestFit="1" customWidth="1"/>
    <col min="2597" max="2597" width="2.625" style="51"/>
    <col min="2598" max="2598" width="2.625" style="51" customWidth="1"/>
    <col min="2599" max="2603" width="2.625" style="51"/>
    <col min="2604" max="2605" width="2.625" style="51" customWidth="1"/>
    <col min="2606" max="2606" width="2.625" style="51"/>
    <col min="2607" max="2608" width="2.625" style="51" customWidth="1"/>
    <col min="2609" max="2820" width="2.625" style="51"/>
    <col min="2821" max="2824" width="2.625" style="51" customWidth="1"/>
    <col min="2825" max="2825" width="2.625" style="51"/>
    <col min="2826" max="2826" width="2.625" style="51" customWidth="1"/>
    <col min="2827" max="2828" width="2.625" style="51"/>
    <col min="2829" max="2829" width="2.625" style="51" customWidth="1"/>
    <col min="2830" max="2840" width="2.625" style="51"/>
    <col min="2841" max="2841" width="2.625" style="51" customWidth="1"/>
    <col min="2842" max="2844" width="2.625" style="51"/>
    <col min="2845" max="2845" width="2.625" style="51" customWidth="1"/>
    <col min="2846" max="2849" width="2.625" style="51"/>
    <col min="2850" max="2850" width="2.625" style="51" customWidth="1"/>
    <col min="2851" max="2851" width="2.625" style="51"/>
    <col min="2852" max="2852" width="3.75" style="51" bestFit="1" customWidth="1"/>
    <col min="2853" max="2853" width="2.625" style="51"/>
    <col min="2854" max="2854" width="2.625" style="51" customWidth="1"/>
    <col min="2855" max="2859" width="2.625" style="51"/>
    <col min="2860" max="2861" width="2.625" style="51" customWidth="1"/>
    <col min="2862" max="2862" width="2.625" style="51"/>
    <col min="2863" max="2864" width="2.625" style="51" customWidth="1"/>
    <col min="2865" max="3076" width="2.625" style="51"/>
    <col min="3077" max="3080" width="2.625" style="51" customWidth="1"/>
    <col min="3081" max="3081" width="2.625" style="51"/>
    <col min="3082" max="3082" width="2.625" style="51" customWidth="1"/>
    <col min="3083" max="3084" width="2.625" style="51"/>
    <col min="3085" max="3085" width="2.625" style="51" customWidth="1"/>
    <col min="3086" max="3096" width="2.625" style="51"/>
    <col min="3097" max="3097" width="2.625" style="51" customWidth="1"/>
    <col min="3098" max="3100" width="2.625" style="51"/>
    <col min="3101" max="3101" width="2.625" style="51" customWidth="1"/>
    <col min="3102" max="3105" width="2.625" style="51"/>
    <col min="3106" max="3106" width="2.625" style="51" customWidth="1"/>
    <col min="3107" max="3107" width="2.625" style="51"/>
    <col min="3108" max="3108" width="3.75" style="51" bestFit="1" customWidth="1"/>
    <col min="3109" max="3109" width="2.625" style="51"/>
    <col min="3110" max="3110" width="2.625" style="51" customWidth="1"/>
    <col min="3111" max="3115" width="2.625" style="51"/>
    <col min="3116" max="3117" width="2.625" style="51" customWidth="1"/>
    <col min="3118" max="3118" width="2.625" style="51"/>
    <col min="3119" max="3120" width="2.625" style="51" customWidth="1"/>
    <col min="3121" max="3332" width="2.625" style="51"/>
    <col min="3333" max="3336" width="2.625" style="51" customWidth="1"/>
    <col min="3337" max="3337" width="2.625" style="51"/>
    <col min="3338" max="3338" width="2.625" style="51" customWidth="1"/>
    <col min="3339" max="3340" width="2.625" style="51"/>
    <col min="3341" max="3341" width="2.625" style="51" customWidth="1"/>
    <col min="3342" max="3352" width="2.625" style="51"/>
    <col min="3353" max="3353" width="2.625" style="51" customWidth="1"/>
    <col min="3354" max="3356" width="2.625" style="51"/>
    <col min="3357" max="3357" width="2.625" style="51" customWidth="1"/>
    <col min="3358" max="3361" width="2.625" style="51"/>
    <col min="3362" max="3362" width="2.625" style="51" customWidth="1"/>
    <col min="3363" max="3363" width="2.625" style="51"/>
    <col min="3364" max="3364" width="3.75" style="51" bestFit="1" customWidth="1"/>
    <col min="3365" max="3365" width="2.625" style="51"/>
    <col min="3366" max="3366" width="2.625" style="51" customWidth="1"/>
    <col min="3367" max="3371" width="2.625" style="51"/>
    <col min="3372" max="3373" width="2.625" style="51" customWidth="1"/>
    <col min="3374" max="3374" width="2.625" style="51"/>
    <col min="3375" max="3376" width="2.625" style="51" customWidth="1"/>
    <col min="3377" max="3588" width="2.625" style="51"/>
    <col min="3589" max="3592" width="2.625" style="51" customWidth="1"/>
    <col min="3593" max="3593" width="2.625" style="51"/>
    <col min="3594" max="3594" width="2.625" style="51" customWidth="1"/>
    <col min="3595" max="3596" width="2.625" style="51"/>
    <col min="3597" max="3597" width="2.625" style="51" customWidth="1"/>
    <col min="3598" max="3608" width="2.625" style="51"/>
    <col min="3609" max="3609" width="2.625" style="51" customWidth="1"/>
    <col min="3610" max="3612" width="2.625" style="51"/>
    <col min="3613" max="3613" width="2.625" style="51" customWidth="1"/>
    <col min="3614" max="3617" width="2.625" style="51"/>
    <col min="3618" max="3618" width="2.625" style="51" customWidth="1"/>
    <col min="3619" max="3619" width="2.625" style="51"/>
    <col min="3620" max="3620" width="3.75" style="51" bestFit="1" customWidth="1"/>
    <col min="3621" max="3621" width="2.625" style="51"/>
    <col min="3622" max="3622" width="2.625" style="51" customWidth="1"/>
    <col min="3623" max="3627" width="2.625" style="51"/>
    <col min="3628" max="3629" width="2.625" style="51" customWidth="1"/>
    <col min="3630" max="3630" width="2.625" style="51"/>
    <col min="3631" max="3632" width="2.625" style="51" customWidth="1"/>
    <col min="3633" max="3844" width="2.625" style="51"/>
    <col min="3845" max="3848" width="2.625" style="51" customWidth="1"/>
    <col min="3849" max="3849" width="2.625" style="51"/>
    <col min="3850" max="3850" width="2.625" style="51" customWidth="1"/>
    <col min="3851" max="3852" width="2.625" style="51"/>
    <col min="3853" max="3853" width="2.625" style="51" customWidth="1"/>
    <col min="3854" max="3864" width="2.625" style="51"/>
    <col min="3865" max="3865" width="2.625" style="51" customWidth="1"/>
    <col min="3866" max="3868" width="2.625" style="51"/>
    <col min="3869" max="3869" width="2.625" style="51" customWidth="1"/>
    <col min="3870" max="3873" width="2.625" style="51"/>
    <col min="3874" max="3874" width="2.625" style="51" customWidth="1"/>
    <col min="3875" max="3875" width="2.625" style="51"/>
    <col min="3876" max="3876" width="3.75" style="51" bestFit="1" customWidth="1"/>
    <col min="3877" max="3877" width="2.625" style="51"/>
    <col min="3878" max="3878" width="2.625" style="51" customWidth="1"/>
    <col min="3879" max="3883" width="2.625" style="51"/>
    <col min="3884" max="3885" width="2.625" style="51" customWidth="1"/>
    <col min="3886" max="3886" width="2.625" style="51"/>
    <col min="3887" max="3888" width="2.625" style="51" customWidth="1"/>
    <col min="3889" max="4100" width="2.625" style="51"/>
    <col min="4101" max="4104" width="2.625" style="51" customWidth="1"/>
    <col min="4105" max="4105" width="2.625" style="51"/>
    <col min="4106" max="4106" width="2.625" style="51" customWidth="1"/>
    <col min="4107" max="4108" width="2.625" style="51"/>
    <col min="4109" max="4109" width="2.625" style="51" customWidth="1"/>
    <col min="4110" max="4120" width="2.625" style="51"/>
    <col min="4121" max="4121" width="2.625" style="51" customWidth="1"/>
    <col min="4122" max="4124" width="2.625" style="51"/>
    <col min="4125" max="4125" width="2.625" style="51" customWidth="1"/>
    <col min="4126" max="4129" width="2.625" style="51"/>
    <col min="4130" max="4130" width="2.625" style="51" customWidth="1"/>
    <col min="4131" max="4131" width="2.625" style="51"/>
    <col min="4132" max="4132" width="3.75" style="51" bestFit="1" customWidth="1"/>
    <col min="4133" max="4133" width="2.625" style="51"/>
    <col min="4134" max="4134" width="2.625" style="51" customWidth="1"/>
    <col min="4135" max="4139" width="2.625" style="51"/>
    <col min="4140" max="4141" width="2.625" style="51" customWidth="1"/>
    <col min="4142" max="4142" width="2.625" style="51"/>
    <col min="4143" max="4144" width="2.625" style="51" customWidth="1"/>
    <col min="4145" max="4356" width="2.625" style="51"/>
    <col min="4357" max="4360" width="2.625" style="51" customWidth="1"/>
    <col min="4361" max="4361" width="2.625" style="51"/>
    <col min="4362" max="4362" width="2.625" style="51" customWidth="1"/>
    <col min="4363" max="4364" width="2.625" style="51"/>
    <col min="4365" max="4365" width="2.625" style="51" customWidth="1"/>
    <col min="4366" max="4376" width="2.625" style="51"/>
    <col min="4377" max="4377" width="2.625" style="51" customWidth="1"/>
    <col min="4378" max="4380" width="2.625" style="51"/>
    <col min="4381" max="4381" width="2.625" style="51" customWidth="1"/>
    <col min="4382" max="4385" width="2.625" style="51"/>
    <col min="4386" max="4386" width="2.625" style="51" customWidth="1"/>
    <col min="4387" max="4387" width="2.625" style="51"/>
    <col min="4388" max="4388" width="3.75" style="51" bestFit="1" customWidth="1"/>
    <col min="4389" max="4389" width="2.625" style="51"/>
    <col min="4390" max="4390" width="2.625" style="51" customWidth="1"/>
    <col min="4391" max="4395" width="2.625" style="51"/>
    <col min="4396" max="4397" width="2.625" style="51" customWidth="1"/>
    <col min="4398" max="4398" width="2.625" style="51"/>
    <col min="4399" max="4400" width="2.625" style="51" customWidth="1"/>
    <col min="4401" max="4612" width="2.625" style="51"/>
    <col min="4613" max="4616" width="2.625" style="51" customWidth="1"/>
    <col min="4617" max="4617" width="2.625" style="51"/>
    <col min="4618" max="4618" width="2.625" style="51" customWidth="1"/>
    <col min="4619" max="4620" width="2.625" style="51"/>
    <col min="4621" max="4621" width="2.625" style="51" customWidth="1"/>
    <col min="4622" max="4632" width="2.625" style="51"/>
    <col min="4633" max="4633" width="2.625" style="51" customWidth="1"/>
    <col min="4634" max="4636" width="2.625" style="51"/>
    <col min="4637" max="4637" width="2.625" style="51" customWidth="1"/>
    <col min="4638" max="4641" width="2.625" style="51"/>
    <col min="4642" max="4642" width="2.625" style="51" customWidth="1"/>
    <col min="4643" max="4643" width="2.625" style="51"/>
    <col min="4644" max="4644" width="3.75" style="51" bestFit="1" customWidth="1"/>
    <col min="4645" max="4645" width="2.625" style="51"/>
    <col min="4646" max="4646" width="2.625" style="51" customWidth="1"/>
    <col min="4647" max="4651" width="2.625" style="51"/>
    <col min="4652" max="4653" width="2.625" style="51" customWidth="1"/>
    <col min="4654" max="4654" width="2.625" style="51"/>
    <col min="4655" max="4656" width="2.625" style="51" customWidth="1"/>
    <col min="4657" max="4868" width="2.625" style="51"/>
    <col min="4869" max="4872" width="2.625" style="51" customWidth="1"/>
    <col min="4873" max="4873" width="2.625" style="51"/>
    <col min="4874" max="4874" width="2.625" style="51" customWidth="1"/>
    <col min="4875" max="4876" width="2.625" style="51"/>
    <col min="4877" max="4877" width="2.625" style="51" customWidth="1"/>
    <col min="4878" max="4888" width="2.625" style="51"/>
    <col min="4889" max="4889" width="2.625" style="51" customWidth="1"/>
    <col min="4890" max="4892" width="2.625" style="51"/>
    <col min="4893" max="4893" width="2.625" style="51" customWidth="1"/>
    <col min="4894" max="4897" width="2.625" style="51"/>
    <col min="4898" max="4898" width="2.625" style="51" customWidth="1"/>
    <col min="4899" max="4899" width="2.625" style="51"/>
    <col min="4900" max="4900" width="3.75" style="51" bestFit="1" customWidth="1"/>
    <col min="4901" max="4901" width="2.625" style="51"/>
    <col min="4902" max="4902" width="2.625" style="51" customWidth="1"/>
    <col min="4903" max="4907" width="2.625" style="51"/>
    <col min="4908" max="4909" width="2.625" style="51" customWidth="1"/>
    <col min="4910" max="4910" width="2.625" style="51"/>
    <col min="4911" max="4912" width="2.625" style="51" customWidth="1"/>
    <col min="4913" max="5124" width="2.625" style="51"/>
    <col min="5125" max="5128" width="2.625" style="51" customWidth="1"/>
    <col min="5129" max="5129" width="2.625" style="51"/>
    <col min="5130" max="5130" width="2.625" style="51" customWidth="1"/>
    <col min="5131" max="5132" width="2.625" style="51"/>
    <col min="5133" max="5133" width="2.625" style="51" customWidth="1"/>
    <col min="5134" max="5144" width="2.625" style="51"/>
    <col min="5145" max="5145" width="2.625" style="51" customWidth="1"/>
    <col min="5146" max="5148" width="2.625" style="51"/>
    <col min="5149" max="5149" width="2.625" style="51" customWidth="1"/>
    <col min="5150" max="5153" width="2.625" style="51"/>
    <col min="5154" max="5154" width="2.625" style="51" customWidth="1"/>
    <col min="5155" max="5155" width="2.625" style="51"/>
    <col min="5156" max="5156" width="3.75" style="51" bestFit="1" customWidth="1"/>
    <col min="5157" max="5157" width="2.625" style="51"/>
    <col min="5158" max="5158" width="2.625" style="51" customWidth="1"/>
    <col min="5159" max="5163" width="2.625" style="51"/>
    <col min="5164" max="5165" width="2.625" style="51" customWidth="1"/>
    <col min="5166" max="5166" width="2.625" style="51"/>
    <col min="5167" max="5168" width="2.625" style="51" customWidth="1"/>
    <col min="5169" max="5380" width="2.625" style="51"/>
    <col min="5381" max="5384" width="2.625" style="51" customWidth="1"/>
    <col min="5385" max="5385" width="2.625" style="51"/>
    <col min="5386" max="5386" width="2.625" style="51" customWidth="1"/>
    <col min="5387" max="5388" width="2.625" style="51"/>
    <col min="5389" max="5389" width="2.625" style="51" customWidth="1"/>
    <col min="5390" max="5400" width="2.625" style="51"/>
    <col min="5401" max="5401" width="2.625" style="51" customWidth="1"/>
    <col min="5402" max="5404" width="2.625" style="51"/>
    <col min="5405" max="5405" width="2.625" style="51" customWidth="1"/>
    <col min="5406" max="5409" width="2.625" style="51"/>
    <col min="5410" max="5410" width="2.625" style="51" customWidth="1"/>
    <col min="5411" max="5411" width="2.625" style="51"/>
    <col min="5412" max="5412" width="3.75" style="51" bestFit="1" customWidth="1"/>
    <col min="5413" max="5413" width="2.625" style="51"/>
    <col min="5414" max="5414" width="2.625" style="51" customWidth="1"/>
    <col min="5415" max="5419" width="2.625" style="51"/>
    <col min="5420" max="5421" width="2.625" style="51" customWidth="1"/>
    <col min="5422" max="5422" width="2.625" style="51"/>
    <col min="5423" max="5424" width="2.625" style="51" customWidth="1"/>
    <col min="5425" max="5636" width="2.625" style="51"/>
    <col min="5637" max="5640" width="2.625" style="51" customWidth="1"/>
    <col min="5641" max="5641" width="2.625" style="51"/>
    <col min="5642" max="5642" width="2.625" style="51" customWidth="1"/>
    <col min="5643" max="5644" width="2.625" style="51"/>
    <col min="5645" max="5645" width="2.625" style="51" customWidth="1"/>
    <col min="5646" max="5656" width="2.625" style="51"/>
    <col min="5657" max="5657" width="2.625" style="51" customWidth="1"/>
    <col min="5658" max="5660" width="2.625" style="51"/>
    <col min="5661" max="5661" width="2.625" style="51" customWidth="1"/>
    <col min="5662" max="5665" width="2.625" style="51"/>
    <col min="5666" max="5666" width="2.625" style="51" customWidth="1"/>
    <col min="5667" max="5667" width="2.625" style="51"/>
    <col min="5668" max="5668" width="3.75" style="51" bestFit="1" customWidth="1"/>
    <col min="5669" max="5669" width="2.625" style="51"/>
    <col min="5670" max="5670" width="2.625" style="51" customWidth="1"/>
    <col min="5671" max="5675" width="2.625" style="51"/>
    <col min="5676" max="5677" width="2.625" style="51" customWidth="1"/>
    <col min="5678" max="5678" width="2.625" style="51"/>
    <col min="5679" max="5680" width="2.625" style="51" customWidth="1"/>
    <col min="5681" max="5892" width="2.625" style="51"/>
    <col min="5893" max="5896" width="2.625" style="51" customWidth="1"/>
    <col min="5897" max="5897" width="2.625" style="51"/>
    <col min="5898" max="5898" width="2.625" style="51" customWidth="1"/>
    <col min="5899" max="5900" width="2.625" style="51"/>
    <col min="5901" max="5901" width="2.625" style="51" customWidth="1"/>
    <col min="5902" max="5912" width="2.625" style="51"/>
    <col min="5913" max="5913" width="2.625" style="51" customWidth="1"/>
    <col min="5914" max="5916" width="2.625" style="51"/>
    <col min="5917" max="5917" width="2.625" style="51" customWidth="1"/>
    <col min="5918" max="5921" width="2.625" style="51"/>
    <col min="5922" max="5922" width="2.625" style="51" customWidth="1"/>
    <col min="5923" max="5923" width="2.625" style="51"/>
    <col min="5924" max="5924" width="3.75" style="51" bestFit="1" customWidth="1"/>
    <col min="5925" max="5925" width="2.625" style="51"/>
    <col min="5926" max="5926" width="2.625" style="51" customWidth="1"/>
    <col min="5927" max="5931" width="2.625" style="51"/>
    <col min="5932" max="5933" width="2.625" style="51" customWidth="1"/>
    <col min="5934" max="5934" width="2.625" style="51"/>
    <col min="5935" max="5936" width="2.625" style="51" customWidth="1"/>
    <col min="5937" max="6148" width="2.625" style="51"/>
    <col min="6149" max="6152" width="2.625" style="51" customWidth="1"/>
    <col min="6153" max="6153" width="2.625" style="51"/>
    <col min="6154" max="6154" width="2.625" style="51" customWidth="1"/>
    <col min="6155" max="6156" width="2.625" style="51"/>
    <col min="6157" max="6157" width="2.625" style="51" customWidth="1"/>
    <col min="6158" max="6168" width="2.625" style="51"/>
    <col min="6169" max="6169" width="2.625" style="51" customWidth="1"/>
    <col min="6170" max="6172" width="2.625" style="51"/>
    <col min="6173" max="6173" width="2.625" style="51" customWidth="1"/>
    <col min="6174" max="6177" width="2.625" style="51"/>
    <col min="6178" max="6178" width="2.625" style="51" customWidth="1"/>
    <col min="6179" max="6179" width="2.625" style="51"/>
    <col min="6180" max="6180" width="3.75" style="51" bestFit="1" customWidth="1"/>
    <col min="6181" max="6181" width="2.625" style="51"/>
    <col min="6182" max="6182" width="2.625" style="51" customWidth="1"/>
    <col min="6183" max="6187" width="2.625" style="51"/>
    <col min="6188" max="6189" width="2.625" style="51" customWidth="1"/>
    <col min="6190" max="6190" width="2.625" style="51"/>
    <col min="6191" max="6192" width="2.625" style="51" customWidth="1"/>
    <col min="6193" max="6404" width="2.625" style="51"/>
    <col min="6405" max="6408" width="2.625" style="51" customWidth="1"/>
    <col min="6409" max="6409" width="2.625" style="51"/>
    <col min="6410" max="6410" width="2.625" style="51" customWidth="1"/>
    <col min="6411" max="6412" width="2.625" style="51"/>
    <col min="6413" max="6413" width="2.625" style="51" customWidth="1"/>
    <col min="6414" max="6424" width="2.625" style="51"/>
    <col min="6425" max="6425" width="2.625" style="51" customWidth="1"/>
    <col min="6426" max="6428" width="2.625" style="51"/>
    <col min="6429" max="6429" width="2.625" style="51" customWidth="1"/>
    <col min="6430" max="6433" width="2.625" style="51"/>
    <col min="6434" max="6434" width="2.625" style="51" customWidth="1"/>
    <col min="6435" max="6435" width="2.625" style="51"/>
    <col min="6436" max="6436" width="3.75" style="51" bestFit="1" customWidth="1"/>
    <col min="6437" max="6437" width="2.625" style="51"/>
    <col min="6438" max="6438" width="2.625" style="51" customWidth="1"/>
    <col min="6439" max="6443" width="2.625" style="51"/>
    <col min="6444" max="6445" width="2.625" style="51" customWidth="1"/>
    <col min="6446" max="6446" width="2.625" style="51"/>
    <col min="6447" max="6448" width="2.625" style="51" customWidth="1"/>
    <col min="6449" max="6660" width="2.625" style="51"/>
    <col min="6661" max="6664" width="2.625" style="51" customWidth="1"/>
    <col min="6665" max="6665" width="2.625" style="51"/>
    <col min="6666" max="6666" width="2.625" style="51" customWidth="1"/>
    <col min="6667" max="6668" width="2.625" style="51"/>
    <col min="6669" max="6669" width="2.625" style="51" customWidth="1"/>
    <col min="6670" max="6680" width="2.625" style="51"/>
    <col min="6681" max="6681" width="2.625" style="51" customWidth="1"/>
    <col min="6682" max="6684" width="2.625" style="51"/>
    <col min="6685" max="6685" width="2.625" style="51" customWidth="1"/>
    <col min="6686" max="6689" width="2.625" style="51"/>
    <col min="6690" max="6690" width="2.625" style="51" customWidth="1"/>
    <col min="6691" max="6691" width="2.625" style="51"/>
    <col min="6692" max="6692" width="3.75" style="51" bestFit="1" customWidth="1"/>
    <col min="6693" max="6693" width="2.625" style="51"/>
    <col min="6694" max="6694" width="2.625" style="51" customWidth="1"/>
    <col min="6695" max="6699" width="2.625" style="51"/>
    <col min="6700" max="6701" width="2.625" style="51" customWidth="1"/>
    <col min="6702" max="6702" width="2.625" style="51"/>
    <col min="6703" max="6704" width="2.625" style="51" customWidth="1"/>
    <col min="6705" max="6916" width="2.625" style="51"/>
    <col min="6917" max="6920" width="2.625" style="51" customWidth="1"/>
    <col min="6921" max="6921" width="2.625" style="51"/>
    <col min="6922" max="6922" width="2.625" style="51" customWidth="1"/>
    <col min="6923" max="6924" width="2.625" style="51"/>
    <col min="6925" max="6925" width="2.625" style="51" customWidth="1"/>
    <col min="6926" max="6936" width="2.625" style="51"/>
    <col min="6937" max="6937" width="2.625" style="51" customWidth="1"/>
    <col min="6938" max="6940" width="2.625" style="51"/>
    <col min="6941" max="6941" width="2.625" style="51" customWidth="1"/>
    <col min="6942" max="6945" width="2.625" style="51"/>
    <col min="6946" max="6946" width="2.625" style="51" customWidth="1"/>
    <col min="6947" max="6947" width="2.625" style="51"/>
    <col min="6948" max="6948" width="3.75" style="51" bestFit="1" customWidth="1"/>
    <col min="6949" max="6949" width="2.625" style="51"/>
    <col min="6950" max="6950" width="2.625" style="51" customWidth="1"/>
    <col min="6951" max="6955" width="2.625" style="51"/>
    <col min="6956" max="6957" width="2.625" style="51" customWidth="1"/>
    <col min="6958" max="6958" width="2.625" style="51"/>
    <col min="6959" max="6960" width="2.625" style="51" customWidth="1"/>
    <col min="6961" max="7172" width="2.625" style="51"/>
    <col min="7173" max="7176" width="2.625" style="51" customWidth="1"/>
    <col min="7177" max="7177" width="2.625" style="51"/>
    <col min="7178" max="7178" width="2.625" style="51" customWidth="1"/>
    <col min="7179" max="7180" width="2.625" style="51"/>
    <col min="7181" max="7181" width="2.625" style="51" customWidth="1"/>
    <col min="7182" max="7192" width="2.625" style="51"/>
    <col min="7193" max="7193" width="2.625" style="51" customWidth="1"/>
    <col min="7194" max="7196" width="2.625" style="51"/>
    <col min="7197" max="7197" width="2.625" style="51" customWidth="1"/>
    <col min="7198" max="7201" width="2.625" style="51"/>
    <col min="7202" max="7202" width="2.625" style="51" customWidth="1"/>
    <col min="7203" max="7203" width="2.625" style="51"/>
    <col min="7204" max="7204" width="3.75" style="51" bestFit="1" customWidth="1"/>
    <col min="7205" max="7205" width="2.625" style="51"/>
    <col min="7206" max="7206" width="2.625" style="51" customWidth="1"/>
    <col min="7207" max="7211" width="2.625" style="51"/>
    <col min="7212" max="7213" width="2.625" style="51" customWidth="1"/>
    <col min="7214" max="7214" width="2.625" style="51"/>
    <col min="7215" max="7216" width="2.625" style="51" customWidth="1"/>
    <col min="7217" max="7428" width="2.625" style="51"/>
    <col min="7429" max="7432" width="2.625" style="51" customWidth="1"/>
    <col min="7433" max="7433" width="2.625" style="51"/>
    <col min="7434" max="7434" width="2.625" style="51" customWidth="1"/>
    <col min="7435" max="7436" width="2.625" style="51"/>
    <col min="7437" max="7437" width="2.625" style="51" customWidth="1"/>
    <col min="7438" max="7448" width="2.625" style="51"/>
    <col min="7449" max="7449" width="2.625" style="51" customWidth="1"/>
    <col min="7450" max="7452" width="2.625" style="51"/>
    <col min="7453" max="7453" width="2.625" style="51" customWidth="1"/>
    <col min="7454" max="7457" width="2.625" style="51"/>
    <col min="7458" max="7458" width="2.625" style="51" customWidth="1"/>
    <col min="7459" max="7459" width="2.625" style="51"/>
    <col min="7460" max="7460" width="3.75" style="51" bestFit="1" customWidth="1"/>
    <col min="7461" max="7461" width="2.625" style="51"/>
    <col min="7462" max="7462" width="2.625" style="51" customWidth="1"/>
    <col min="7463" max="7467" width="2.625" style="51"/>
    <col min="7468" max="7469" width="2.625" style="51" customWidth="1"/>
    <col min="7470" max="7470" width="2.625" style="51"/>
    <col min="7471" max="7472" width="2.625" style="51" customWidth="1"/>
    <col min="7473" max="7684" width="2.625" style="51"/>
    <col min="7685" max="7688" width="2.625" style="51" customWidth="1"/>
    <col min="7689" max="7689" width="2.625" style="51"/>
    <col min="7690" max="7690" width="2.625" style="51" customWidth="1"/>
    <col min="7691" max="7692" width="2.625" style="51"/>
    <col min="7693" max="7693" width="2.625" style="51" customWidth="1"/>
    <col min="7694" max="7704" width="2.625" style="51"/>
    <col min="7705" max="7705" width="2.625" style="51" customWidth="1"/>
    <col min="7706" max="7708" width="2.625" style="51"/>
    <col min="7709" max="7709" width="2.625" style="51" customWidth="1"/>
    <col min="7710" max="7713" width="2.625" style="51"/>
    <col min="7714" max="7714" width="2.625" style="51" customWidth="1"/>
    <col min="7715" max="7715" width="2.625" style="51"/>
    <col min="7716" max="7716" width="3.75" style="51" bestFit="1" customWidth="1"/>
    <col min="7717" max="7717" width="2.625" style="51"/>
    <col min="7718" max="7718" width="2.625" style="51" customWidth="1"/>
    <col min="7719" max="7723" width="2.625" style="51"/>
    <col min="7724" max="7725" width="2.625" style="51" customWidth="1"/>
    <col min="7726" max="7726" width="2.625" style="51"/>
    <col min="7727" max="7728" width="2.625" style="51" customWidth="1"/>
    <col min="7729" max="7940" width="2.625" style="51"/>
    <col min="7941" max="7944" width="2.625" style="51" customWidth="1"/>
    <col min="7945" max="7945" width="2.625" style="51"/>
    <col min="7946" max="7946" width="2.625" style="51" customWidth="1"/>
    <col min="7947" max="7948" width="2.625" style="51"/>
    <col min="7949" max="7949" width="2.625" style="51" customWidth="1"/>
    <col min="7950" max="7960" width="2.625" style="51"/>
    <col min="7961" max="7961" width="2.625" style="51" customWidth="1"/>
    <col min="7962" max="7964" width="2.625" style="51"/>
    <col min="7965" max="7965" width="2.625" style="51" customWidth="1"/>
    <col min="7966" max="7969" width="2.625" style="51"/>
    <col min="7970" max="7970" width="2.625" style="51" customWidth="1"/>
    <col min="7971" max="7971" width="2.625" style="51"/>
    <col min="7972" max="7972" width="3.75" style="51" bestFit="1" customWidth="1"/>
    <col min="7973" max="7973" width="2.625" style="51"/>
    <col min="7974" max="7974" width="2.625" style="51" customWidth="1"/>
    <col min="7975" max="7979" width="2.625" style="51"/>
    <col min="7980" max="7981" width="2.625" style="51" customWidth="1"/>
    <col min="7982" max="7982" width="2.625" style="51"/>
    <col min="7983" max="7984" width="2.625" style="51" customWidth="1"/>
    <col min="7985" max="8196" width="2.625" style="51"/>
    <col min="8197" max="8200" width="2.625" style="51" customWidth="1"/>
    <col min="8201" max="8201" width="2.625" style="51"/>
    <col min="8202" max="8202" width="2.625" style="51" customWidth="1"/>
    <col min="8203" max="8204" width="2.625" style="51"/>
    <col min="8205" max="8205" width="2.625" style="51" customWidth="1"/>
    <col min="8206" max="8216" width="2.625" style="51"/>
    <col min="8217" max="8217" width="2.625" style="51" customWidth="1"/>
    <col min="8218" max="8220" width="2.625" style="51"/>
    <col min="8221" max="8221" width="2.625" style="51" customWidth="1"/>
    <col min="8222" max="8225" width="2.625" style="51"/>
    <col min="8226" max="8226" width="2.625" style="51" customWidth="1"/>
    <col min="8227" max="8227" width="2.625" style="51"/>
    <col min="8228" max="8228" width="3.75" style="51" bestFit="1" customWidth="1"/>
    <col min="8229" max="8229" width="2.625" style="51"/>
    <col min="8230" max="8230" width="2.625" style="51" customWidth="1"/>
    <col min="8231" max="8235" width="2.625" style="51"/>
    <col min="8236" max="8237" width="2.625" style="51" customWidth="1"/>
    <col min="8238" max="8238" width="2.625" style="51"/>
    <col min="8239" max="8240" width="2.625" style="51" customWidth="1"/>
    <col min="8241" max="8452" width="2.625" style="51"/>
    <col min="8453" max="8456" width="2.625" style="51" customWidth="1"/>
    <col min="8457" max="8457" width="2.625" style="51"/>
    <col min="8458" max="8458" width="2.625" style="51" customWidth="1"/>
    <col min="8459" max="8460" width="2.625" style="51"/>
    <col min="8461" max="8461" width="2.625" style="51" customWidth="1"/>
    <col min="8462" max="8472" width="2.625" style="51"/>
    <col min="8473" max="8473" width="2.625" style="51" customWidth="1"/>
    <col min="8474" max="8476" width="2.625" style="51"/>
    <col min="8477" max="8477" width="2.625" style="51" customWidth="1"/>
    <col min="8478" max="8481" width="2.625" style="51"/>
    <col min="8482" max="8482" width="2.625" style="51" customWidth="1"/>
    <col min="8483" max="8483" width="2.625" style="51"/>
    <col min="8484" max="8484" width="3.75" style="51" bestFit="1" customWidth="1"/>
    <col min="8485" max="8485" width="2.625" style="51"/>
    <col min="8486" max="8486" width="2.625" style="51" customWidth="1"/>
    <col min="8487" max="8491" width="2.625" style="51"/>
    <col min="8492" max="8493" width="2.625" style="51" customWidth="1"/>
    <col min="8494" max="8494" width="2.625" style="51"/>
    <col min="8495" max="8496" width="2.625" style="51" customWidth="1"/>
    <col min="8497" max="8708" width="2.625" style="51"/>
    <col min="8709" max="8712" width="2.625" style="51" customWidth="1"/>
    <col min="8713" max="8713" width="2.625" style="51"/>
    <col min="8714" max="8714" width="2.625" style="51" customWidth="1"/>
    <col min="8715" max="8716" width="2.625" style="51"/>
    <col min="8717" max="8717" width="2.625" style="51" customWidth="1"/>
    <col min="8718" max="8728" width="2.625" style="51"/>
    <col min="8729" max="8729" width="2.625" style="51" customWidth="1"/>
    <col min="8730" max="8732" width="2.625" style="51"/>
    <col min="8733" max="8733" width="2.625" style="51" customWidth="1"/>
    <col min="8734" max="8737" width="2.625" style="51"/>
    <col min="8738" max="8738" width="2.625" style="51" customWidth="1"/>
    <col min="8739" max="8739" width="2.625" style="51"/>
    <col min="8740" max="8740" width="3.75" style="51" bestFit="1" customWidth="1"/>
    <col min="8741" max="8741" width="2.625" style="51"/>
    <col min="8742" max="8742" width="2.625" style="51" customWidth="1"/>
    <col min="8743" max="8747" width="2.625" style="51"/>
    <col min="8748" max="8749" width="2.625" style="51" customWidth="1"/>
    <col min="8750" max="8750" width="2.625" style="51"/>
    <col min="8751" max="8752" width="2.625" style="51" customWidth="1"/>
    <col min="8753" max="8964" width="2.625" style="51"/>
    <col min="8965" max="8968" width="2.625" style="51" customWidth="1"/>
    <col min="8969" max="8969" width="2.625" style="51"/>
    <col min="8970" max="8970" width="2.625" style="51" customWidth="1"/>
    <col min="8971" max="8972" width="2.625" style="51"/>
    <col min="8973" max="8973" width="2.625" style="51" customWidth="1"/>
    <col min="8974" max="8984" width="2.625" style="51"/>
    <col min="8985" max="8985" width="2.625" style="51" customWidth="1"/>
    <col min="8986" max="8988" width="2.625" style="51"/>
    <col min="8989" max="8989" width="2.625" style="51" customWidth="1"/>
    <col min="8990" max="8993" width="2.625" style="51"/>
    <col min="8994" max="8994" width="2.625" style="51" customWidth="1"/>
    <col min="8995" max="8995" width="2.625" style="51"/>
    <col min="8996" max="8996" width="3.75" style="51" bestFit="1" customWidth="1"/>
    <col min="8997" max="8997" width="2.625" style="51"/>
    <col min="8998" max="8998" width="2.625" style="51" customWidth="1"/>
    <col min="8999" max="9003" width="2.625" style="51"/>
    <col min="9004" max="9005" width="2.625" style="51" customWidth="1"/>
    <col min="9006" max="9006" width="2.625" style="51"/>
    <col min="9007" max="9008" width="2.625" style="51" customWidth="1"/>
    <col min="9009" max="9220" width="2.625" style="51"/>
    <col min="9221" max="9224" width="2.625" style="51" customWidth="1"/>
    <col min="9225" max="9225" width="2.625" style="51"/>
    <col min="9226" max="9226" width="2.625" style="51" customWidth="1"/>
    <col min="9227" max="9228" width="2.625" style="51"/>
    <col min="9229" max="9229" width="2.625" style="51" customWidth="1"/>
    <col min="9230" max="9240" width="2.625" style="51"/>
    <col min="9241" max="9241" width="2.625" style="51" customWidth="1"/>
    <col min="9242" max="9244" width="2.625" style="51"/>
    <col min="9245" max="9245" width="2.625" style="51" customWidth="1"/>
    <col min="9246" max="9249" width="2.625" style="51"/>
    <col min="9250" max="9250" width="2.625" style="51" customWidth="1"/>
    <col min="9251" max="9251" width="2.625" style="51"/>
    <col min="9252" max="9252" width="3.75" style="51" bestFit="1" customWidth="1"/>
    <col min="9253" max="9253" width="2.625" style="51"/>
    <col min="9254" max="9254" width="2.625" style="51" customWidth="1"/>
    <col min="9255" max="9259" width="2.625" style="51"/>
    <col min="9260" max="9261" width="2.625" style="51" customWidth="1"/>
    <col min="9262" max="9262" width="2.625" style="51"/>
    <col min="9263" max="9264" width="2.625" style="51" customWidth="1"/>
    <col min="9265" max="9476" width="2.625" style="51"/>
    <col min="9477" max="9480" width="2.625" style="51" customWidth="1"/>
    <col min="9481" max="9481" width="2.625" style="51"/>
    <col min="9482" max="9482" width="2.625" style="51" customWidth="1"/>
    <col min="9483" max="9484" width="2.625" style="51"/>
    <col min="9485" max="9485" width="2.625" style="51" customWidth="1"/>
    <col min="9486" max="9496" width="2.625" style="51"/>
    <col min="9497" max="9497" width="2.625" style="51" customWidth="1"/>
    <col min="9498" max="9500" width="2.625" style="51"/>
    <col min="9501" max="9501" width="2.625" style="51" customWidth="1"/>
    <col min="9502" max="9505" width="2.625" style="51"/>
    <col min="9506" max="9506" width="2.625" style="51" customWidth="1"/>
    <col min="9507" max="9507" width="2.625" style="51"/>
    <col min="9508" max="9508" width="3.75" style="51" bestFit="1" customWidth="1"/>
    <col min="9509" max="9509" width="2.625" style="51"/>
    <col min="9510" max="9510" width="2.625" style="51" customWidth="1"/>
    <col min="9511" max="9515" width="2.625" style="51"/>
    <col min="9516" max="9517" width="2.625" style="51" customWidth="1"/>
    <col min="9518" max="9518" width="2.625" style="51"/>
    <col min="9519" max="9520" width="2.625" style="51" customWidth="1"/>
    <col min="9521" max="9732" width="2.625" style="51"/>
    <col min="9733" max="9736" width="2.625" style="51" customWidth="1"/>
    <col min="9737" max="9737" width="2.625" style="51"/>
    <col min="9738" max="9738" width="2.625" style="51" customWidth="1"/>
    <col min="9739" max="9740" width="2.625" style="51"/>
    <col min="9741" max="9741" width="2.625" style="51" customWidth="1"/>
    <col min="9742" max="9752" width="2.625" style="51"/>
    <col min="9753" max="9753" width="2.625" style="51" customWidth="1"/>
    <col min="9754" max="9756" width="2.625" style="51"/>
    <col min="9757" max="9757" width="2.625" style="51" customWidth="1"/>
    <col min="9758" max="9761" width="2.625" style="51"/>
    <col min="9762" max="9762" width="2.625" style="51" customWidth="1"/>
    <col min="9763" max="9763" width="2.625" style="51"/>
    <col min="9764" max="9764" width="3.75" style="51" bestFit="1" customWidth="1"/>
    <col min="9765" max="9765" width="2.625" style="51"/>
    <col min="9766" max="9766" width="2.625" style="51" customWidth="1"/>
    <col min="9767" max="9771" width="2.625" style="51"/>
    <col min="9772" max="9773" width="2.625" style="51" customWidth="1"/>
    <col min="9774" max="9774" width="2.625" style="51"/>
    <col min="9775" max="9776" width="2.625" style="51" customWidth="1"/>
    <col min="9777" max="9988" width="2.625" style="51"/>
    <col min="9989" max="9992" width="2.625" style="51" customWidth="1"/>
    <col min="9993" max="9993" width="2.625" style="51"/>
    <col min="9994" max="9994" width="2.625" style="51" customWidth="1"/>
    <col min="9995" max="9996" width="2.625" style="51"/>
    <col min="9997" max="9997" width="2.625" style="51" customWidth="1"/>
    <col min="9998" max="10008" width="2.625" style="51"/>
    <col min="10009" max="10009" width="2.625" style="51" customWidth="1"/>
    <col min="10010" max="10012" width="2.625" style="51"/>
    <col min="10013" max="10013" width="2.625" style="51" customWidth="1"/>
    <col min="10014" max="10017" width="2.625" style="51"/>
    <col min="10018" max="10018" width="2.625" style="51" customWidth="1"/>
    <col min="10019" max="10019" width="2.625" style="51"/>
    <col min="10020" max="10020" width="3.75" style="51" bestFit="1" customWidth="1"/>
    <col min="10021" max="10021" width="2.625" style="51"/>
    <col min="10022" max="10022" width="2.625" style="51" customWidth="1"/>
    <col min="10023" max="10027" width="2.625" style="51"/>
    <col min="10028" max="10029" width="2.625" style="51" customWidth="1"/>
    <col min="10030" max="10030" width="2.625" style="51"/>
    <col min="10031" max="10032" width="2.625" style="51" customWidth="1"/>
    <col min="10033" max="10244" width="2.625" style="51"/>
    <col min="10245" max="10248" width="2.625" style="51" customWidth="1"/>
    <col min="10249" max="10249" width="2.625" style="51"/>
    <col min="10250" max="10250" width="2.625" style="51" customWidth="1"/>
    <col min="10251" max="10252" width="2.625" style="51"/>
    <col min="10253" max="10253" width="2.625" style="51" customWidth="1"/>
    <col min="10254" max="10264" width="2.625" style="51"/>
    <col min="10265" max="10265" width="2.625" style="51" customWidth="1"/>
    <col min="10266" max="10268" width="2.625" style="51"/>
    <col min="10269" max="10269" width="2.625" style="51" customWidth="1"/>
    <col min="10270" max="10273" width="2.625" style="51"/>
    <col min="10274" max="10274" width="2.625" style="51" customWidth="1"/>
    <col min="10275" max="10275" width="2.625" style="51"/>
    <col min="10276" max="10276" width="3.75" style="51" bestFit="1" customWidth="1"/>
    <col min="10277" max="10277" width="2.625" style="51"/>
    <col min="10278" max="10278" width="2.625" style="51" customWidth="1"/>
    <col min="10279" max="10283" width="2.625" style="51"/>
    <col min="10284" max="10285" width="2.625" style="51" customWidth="1"/>
    <col min="10286" max="10286" width="2.625" style="51"/>
    <col min="10287" max="10288" width="2.625" style="51" customWidth="1"/>
    <col min="10289" max="10500" width="2.625" style="51"/>
    <col min="10501" max="10504" width="2.625" style="51" customWidth="1"/>
    <col min="10505" max="10505" width="2.625" style="51"/>
    <col min="10506" max="10506" width="2.625" style="51" customWidth="1"/>
    <col min="10507" max="10508" width="2.625" style="51"/>
    <col min="10509" max="10509" width="2.625" style="51" customWidth="1"/>
    <col min="10510" max="10520" width="2.625" style="51"/>
    <col min="10521" max="10521" width="2.625" style="51" customWidth="1"/>
    <col min="10522" max="10524" width="2.625" style="51"/>
    <col min="10525" max="10525" width="2.625" style="51" customWidth="1"/>
    <col min="10526" max="10529" width="2.625" style="51"/>
    <col min="10530" max="10530" width="2.625" style="51" customWidth="1"/>
    <col min="10531" max="10531" width="2.625" style="51"/>
    <col min="10532" max="10532" width="3.75" style="51" bestFit="1" customWidth="1"/>
    <col min="10533" max="10533" width="2.625" style="51"/>
    <col min="10534" max="10534" width="2.625" style="51" customWidth="1"/>
    <col min="10535" max="10539" width="2.625" style="51"/>
    <col min="10540" max="10541" width="2.625" style="51" customWidth="1"/>
    <col min="10542" max="10542" width="2.625" style="51"/>
    <col min="10543" max="10544" width="2.625" style="51" customWidth="1"/>
    <col min="10545" max="10756" width="2.625" style="51"/>
    <col min="10757" max="10760" width="2.625" style="51" customWidth="1"/>
    <col min="10761" max="10761" width="2.625" style="51"/>
    <col min="10762" max="10762" width="2.625" style="51" customWidth="1"/>
    <col min="10763" max="10764" width="2.625" style="51"/>
    <col min="10765" max="10765" width="2.625" style="51" customWidth="1"/>
    <col min="10766" max="10776" width="2.625" style="51"/>
    <col min="10777" max="10777" width="2.625" style="51" customWidth="1"/>
    <col min="10778" max="10780" width="2.625" style="51"/>
    <col min="10781" max="10781" width="2.625" style="51" customWidth="1"/>
    <col min="10782" max="10785" width="2.625" style="51"/>
    <col min="10786" max="10786" width="2.625" style="51" customWidth="1"/>
    <col min="10787" max="10787" width="2.625" style="51"/>
    <col min="10788" max="10788" width="3.75" style="51" bestFit="1" customWidth="1"/>
    <col min="10789" max="10789" width="2.625" style="51"/>
    <col min="10790" max="10790" width="2.625" style="51" customWidth="1"/>
    <col min="10791" max="10795" width="2.625" style="51"/>
    <col min="10796" max="10797" width="2.625" style="51" customWidth="1"/>
    <col min="10798" max="10798" width="2.625" style="51"/>
    <col min="10799" max="10800" width="2.625" style="51" customWidth="1"/>
    <col min="10801" max="11012" width="2.625" style="51"/>
    <col min="11013" max="11016" width="2.625" style="51" customWidth="1"/>
    <col min="11017" max="11017" width="2.625" style="51"/>
    <col min="11018" max="11018" width="2.625" style="51" customWidth="1"/>
    <col min="11019" max="11020" width="2.625" style="51"/>
    <col min="11021" max="11021" width="2.625" style="51" customWidth="1"/>
    <col min="11022" max="11032" width="2.625" style="51"/>
    <col min="11033" max="11033" width="2.625" style="51" customWidth="1"/>
    <col min="11034" max="11036" width="2.625" style="51"/>
    <col min="11037" max="11037" width="2.625" style="51" customWidth="1"/>
    <col min="11038" max="11041" width="2.625" style="51"/>
    <col min="11042" max="11042" width="2.625" style="51" customWidth="1"/>
    <col min="11043" max="11043" width="2.625" style="51"/>
    <col min="11044" max="11044" width="3.75" style="51" bestFit="1" customWidth="1"/>
    <col min="11045" max="11045" width="2.625" style="51"/>
    <col min="11046" max="11046" width="2.625" style="51" customWidth="1"/>
    <col min="11047" max="11051" width="2.625" style="51"/>
    <col min="11052" max="11053" width="2.625" style="51" customWidth="1"/>
    <col min="11054" max="11054" width="2.625" style="51"/>
    <col min="11055" max="11056" width="2.625" style="51" customWidth="1"/>
    <col min="11057" max="11268" width="2.625" style="51"/>
    <col min="11269" max="11272" width="2.625" style="51" customWidth="1"/>
    <col min="11273" max="11273" width="2.625" style="51"/>
    <col min="11274" max="11274" width="2.625" style="51" customWidth="1"/>
    <col min="11275" max="11276" width="2.625" style="51"/>
    <col min="11277" max="11277" width="2.625" style="51" customWidth="1"/>
    <col min="11278" max="11288" width="2.625" style="51"/>
    <col min="11289" max="11289" width="2.625" style="51" customWidth="1"/>
    <col min="11290" max="11292" width="2.625" style="51"/>
    <col min="11293" max="11293" width="2.625" style="51" customWidth="1"/>
    <col min="11294" max="11297" width="2.625" style="51"/>
    <col min="11298" max="11298" width="2.625" style="51" customWidth="1"/>
    <col min="11299" max="11299" width="2.625" style="51"/>
    <col min="11300" max="11300" width="3.75" style="51" bestFit="1" customWidth="1"/>
    <col min="11301" max="11301" width="2.625" style="51"/>
    <col min="11302" max="11302" width="2.625" style="51" customWidth="1"/>
    <col min="11303" max="11307" width="2.625" style="51"/>
    <col min="11308" max="11309" width="2.625" style="51" customWidth="1"/>
    <col min="11310" max="11310" width="2.625" style="51"/>
    <col min="11311" max="11312" width="2.625" style="51" customWidth="1"/>
    <col min="11313" max="11524" width="2.625" style="51"/>
    <col min="11525" max="11528" width="2.625" style="51" customWidth="1"/>
    <col min="11529" max="11529" width="2.625" style="51"/>
    <col min="11530" max="11530" width="2.625" style="51" customWidth="1"/>
    <col min="11531" max="11532" width="2.625" style="51"/>
    <col min="11533" max="11533" width="2.625" style="51" customWidth="1"/>
    <col min="11534" max="11544" width="2.625" style="51"/>
    <col min="11545" max="11545" width="2.625" style="51" customWidth="1"/>
    <col min="11546" max="11548" width="2.625" style="51"/>
    <col min="11549" max="11549" width="2.625" style="51" customWidth="1"/>
    <col min="11550" max="11553" width="2.625" style="51"/>
    <col min="11554" max="11554" width="2.625" style="51" customWidth="1"/>
    <col min="11555" max="11555" width="2.625" style="51"/>
    <col min="11556" max="11556" width="3.75" style="51" bestFit="1" customWidth="1"/>
    <col min="11557" max="11557" width="2.625" style="51"/>
    <col min="11558" max="11558" width="2.625" style="51" customWidth="1"/>
    <col min="11559" max="11563" width="2.625" style="51"/>
    <col min="11564" max="11565" width="2.625" style="51" customWidth="1"/>
    <col min="11566" max="11566" width="2.625" style="51"/>
    <col min="11567" max="11568" width="2.625" style="51" customWidth="1"/>
    <col min="11569" max="11780" width="2.625" style="51"/>
    <col min="11781" max="11784" width="2.625" style="51" customWidth="1"/>
    <col min="11785" max="11785" width="2.625" style="51"/>
    <col min="11786" max="11786" width="2.625" style="51" customWidth="1"/>
    <col min="11787" max="11788" width="2.625" style="51"/>
    <col min="11789" max="11789" width="2.625" style="51" customWidth="1"/>
    <col min="11790" max="11800" width="2.625" style="51"/>
    <col min="11801" max="11801" width="2.625" style="51" customWidth="1"/>
    <col min="11802" max="11804" width="2.625" style="51"/>
    <col min="11805" max="11805" width="2.625" style="51" customWidth="1"/>
    <col min="11806" max="11809" width="2.625" style="51"/>
    <col min="11810" max="11810" width="2.625" style="51" customWidth="1"/>
    <col min="11811" max="11811" width="2.625" style="51"/>
    <col min="11812" max="11812" width="3.75" style="51" bestFit="1" customWidth="1"/>
    <col min="11813" max="11813" width="2.625" style="51"/>
    <col min="11814" max="11814" width="2.625" style="51" customWidth="1"/>
    <col min="11815" max="11819" width="2.625" style="51"/>
    <col min="11820" max="11821" width="2.625" style="51" customWidth="1"/>
    <col min="11822" max="11822" width="2.625" style="51"/>
    <col min="11823" max="11824" width="2.625" style="51" customWidth="1"/>
    <col min="11825" max="12036" width="2.625" style="51"/>
    <col min="12037" max="12040" width="2.625" style="51" customWidth="1"/>
    <col min="12041" max="12041" width="2.625" style="51"/>
    <col min="12042" max="12042" width="2.625" style="51" customWidth="1"/>
    <col min="12043" max="12044" width="2.625" style="51"/>
    <col min="12045" max="12045" width="2.625" style="51" customWidth="1"/>
    <col min="12046" max="12056" width="2.625" style="51"/>
    <col min="12057" max="12057" width="2.625" style="51" customWidth="1"/>
    <col min="12058" max="12060" width="2.625" style="51"/>
    <col min="12061" max="12061" width="2.625" style="51" customWidth="1"/>
    <col min="12062" max="12065" width="2.625" style="51"/>
    <col min="12066" max="12066" width="2.625" style="51" customWidth="1"/>
    <col min="12067" max="12067" width="2.625" style="51"/>
    <col min="12068" max="12068" width="3.75" style="51" bestFit="1" customWidth="1"/>
    <col min="12069" max="12069" width="2.625" style="51"/>
    <col min="12070" max="12070" width="2.625" style="51" customWidth="1"/>
    <col min="12071" max="12075" width="2.625" style="51"/>
    <col min="12076" max="12077" width="2.625" style="51" customWidth="1"/>
    <col min="12078" max="12078" width="2.625" style="51"/>
    <col min="12079" max="12080" width="2.625" style="51" customWidth="1"/>
    <col min="12081" max="12292" width="2.625" style="51"/>
    <col min="12293" max="12296" width="2.625" style="51" customWidth="1"/>
    <col min="12297" max="12297" width="2.625" style="51"/>
    <col min="12298" max="12298" width="2.625" style="51" customWidth="1"/>
    <col min="12299" max="12300" width="2.625" style="51"/>
    <col min="12301" max="12301" width="2.625" style="51" customWidth="1"/>
    <col min="12302" max="12312" width="2.625" style="51"/>
    <col min="12313" max="12313" width="2.625" style="51" customWidth="1"/>
    <col min="12314" max="12316" width="2.625" style="51"/>
    <col min="12317" max="12317" width="2.625" style="51" customWidth="1"/>
    <col min="12318" max="12321" width="2.625" style="51"/>
    <col min="12322" max="12322" width="2.625" style="51" customWidth="1"/>
    <col min="12323" max="12323" width="2.625" style="51"/>
    <col min="12324" max="12324" width="3.75" style="51" bestFit="1" customWidth="1"/>
    <col min="12325" max="12325" width="2.625" style="51"/>
    <col min="12326" max="12326" width="2.625" style="51" customWidth="1"/>
    <col min="12327" max="12331" width="2.625" style="51"/>
    <col min="12332" max="12333" width="2.625" style="51" customWidth="1"/>
    <col min="12334" max="12334" width="2.625" style="51"/>
    <col min="12335" max="12336" width="2.625" style="51" customWidth="1"/>
    <col min="12337" max="12548" width="2.625" style="51"/>
    <col min="12549" max="12552" width="2.625" style="51" customWidth="1"/>
    <col min="12553" max="12553" width="2.625" style="51"/>
    <col min="12554" max="12554" width="2.625" style="51" customWidth="1"/>
    <col min="12555" max="12556" width="2.625" style="51"/>
    <col min="12557" max="12557" width="2.625" style="51" customWidth="1"/>
    <col min="12558" max="12568" width="2.625" style="51"/>
    <col min="12569" max="12569" width="2.625" style="51" customWidth="1"/>
    <col min="12570" max="12572" width="2.625" style="51"/>
    <col min="12573" max="12573" width="2.625" style="51" customWidth="1"/>
    <col min="12574" max="12577" width="2.625" style="51"/>
    <col min="12578" max="12578" width="2.625" style="51" customWidth="1"/>
    <col min="12579" max="12579" width="2.625" style="51"/>
    <col min="12580" max="12580" width="3.75" style="51" bestFit="1" customWidth="1"/>
    <col min="12581" max="12581" width="2.625" style="51"/>
    <col min="12582" max="12582" width="2.625" style="51" customWidth="1"/>
    <col min="12583" max="12587" width="2.625" style="51"/>
    <col min="12588" max="12589" width="2.625" style="51" customWidth="1"/>
    <col min="12590" max="12590" width="2.625" style="51"/>
    <col min="12591" max="12592" width="2.625" style="51" customWidth="1"/>
    <col min="12593" max="12804" width="2.625" style="51"/>
    <col min="12805" max="12808" width="2.625" style="51" customWidth="1"/>
    <col min="12809" max="12809" width="2.625" style="51"/>
    <col min="12810" max="12810" width="2.625" style="51" customWidth="1"/>
    <col min="12811" max="12812" width="2.625" style="51"/>
    <col min="12813" max="12813" width="2.625" style="51" customWidth="1"/>
    <col min="12814" max="12824" width="2.625" style="51"/>
    <col min="12825" max="12825" width="2.625" style="51" customWidth="1"/>
    <col min="12826" max="12828" width="2.625" style="51"/>
    <col min="12829" max="12829" width="2.625" style="51" customWidth="1"/>
    <col min="12830" max="12833" width="2.625" style="51"/>
    <col min="12834" max="12834" width="2.625" style="51" customWidth="1"/>
    <col min="12835" max="12835" width="2.625" style="51"/>
    <col min="12836" max="12836" width="3.75" style="51" bestFit="1" customWidth="1"/>
    <col min="12837" max="12837" width="2.625" style="51"/>
    <col min="12838" max="12838" width="2.625" style="51" customWidth="1"/>
    <col min="12839" max="12843" width="2.625" style="51"/>
    <col min="12844" max="12845" width="2.625" style="51" customWidth="1"/>
    <col min="12846" max="12846" width="2.625" style="51"/>
    <col min="12847" max="12848" width="2.625" style="51" customWidth="1"/>
    <col min="12849" max="13060" width="2.625" style="51"/>
    <col min="13061" max="13064" width="2.625" style="51" customWidth="1"/>
    <col min="13065" max="13065" width="2.625" style="51"/>
    <col min="13066" max="13066" width="2.625" style="51" customWidth="1"/>
    <col min="13067" max="13068" width="2.625" style="51"/>
    <col min="13069" max="13069" width="2.625" style="51" customWidth="1"/>
    <col min="13070" max="13080" width="2.625" style="51"/>
    <col min="13081" max="13081" width="2.625" style="51" customWidth="1"/>
    <col min="13082" max="13084" width="2.625" style="51"/>
    <col min="13085" max="13085" width="2.625" style="51" customWidth="1"/>
    <col min="13086" max="13089" width="2.625" style="51"/>
    <col min="13090" max="13090" width="2.625" style="51" customWidth="1"/>
    <col min="13091" max="13091" width="2.625" style="51"/>
    <col min="13092" max="13092" width="3.75" style="51" bestFit="1" customWidth="1"/>
    <col min="13093" max="13093" width="2.625" style="51"/>
    <col min="13094" max="13094" width="2.625" style="51" customWidth="1"/>
    <col min="13095" max="13099" width="2.625" style="51"/>
    <col min="13100" max="13101" width="2.625" style="51" customWidth="1"/>
    <col min="13102" max="13102" width="2.625" style="51"/>
    <col min="13103" max="13104" width="2.625" style="51" customWidth="1"/>
    <col min="13105" max="13316" width="2.625" style="51"/>
    <col min="13317" max="13320" width="2.625" style="51" customWidth="1"/>
    <col min="13321" max="13321" width="2.625" style="51"/>
    <col min="13322" max="13322" width="2.625" style="51" customWidth="1"/>
    <col min="13323" max="13324" width="2.625" style="51"/>
    <col min="13325" max="13325" width="2.625" style="51" customWidth="1"/>
    <col min="13326" max="13336" width="2.625" style="51"/>
    <col min="13337" max="13337" width="2.625" style="51" customWidth="1"/>
    <col min="13338" max="13340" width="2.625" style="51"/>
    <col min="13341" max="13341" width="2.625" style="51" customWidth="1"/>
    <col min="13342" max="13345" width="2.625" style="51"/>
    <col min="13346" max="13346" width="2.625" style="51" customWidth="1"/>
    <col min="13347" max="13347" width="2.625" style="51"/>
    <col min="13348" max="13348" width="3.75" style="51" bestFit="1" customWidth="1"/>
    <col min="13349" max="13349" width="2.625" style="51"/>
    <col min="13350" max="13350" width="2.625" style="51" customWidth="1"/>
    <col min="13351" max="13355" width="2.625" style="51"/>
    <col min="13356" max="13357" width="2.625" style="51" customWidth="1"/>
    <col min="13358" max="13358" width="2.625" style="51"/>
    <col min="13359" max="13360" width="2.625" style="51" customWidth="1"/>
    <col min="13361" max="13572" width="2.625" style="51"/>
    <col min="13573" max="13576" width="2.625" style="51" customWidth="1"/>
    <col min="13577" max="13577" width="2.625" style="51"/>
    <col min="13578" max="13578" width="2.625" style="51" customWidth="1"/>
    <col min="13579" max="13580" width="2.625" style="51"/>
    <col min="13581" max="13581" width="2.625" style="51" customWidth="1"/>
    <col min="13582" max="13592" width="2.625" style="51"/>
    <col min="13593" max="13593" width="2.625" style="51" customWidth="1"/>
    <col min="13594" max="13596" width="2.625" style="51"/>
    <col min="13597" max="13597" width="2.625" style="51" customWidth="1"/>
    <col min="13598" max="13601" width="2.625" style="51"/>
    <col min="13602" max="13602" width="2.625" style="51" customWidth="1"/>
    <col min="13603" max="13603" width="2.625" style="51"/>
    <col min="13604" max="13604" width="3.75" style="51" bestFit="1" customWidth="1"/>
    <col min="13605" max="13605" width="2.625" style="51"/>
    <col min="13606" max="13606" width="2.625" style="51" customWidth="1"/>
    <col min="13607" max="13611" width="2.625" style="51"/>
    <col min="13612" max="13613" width="2.625" style="51" customWidth="1"/>
    <col min="13614" max="13614" width="2.625" style="51"/>
    <col min="13615" max="13616" width="2.625" style="51" customWidth="1"/>
    <col min="13617" max="13828" width="2.625" style="51"/>
    <col min="13829" max="13832" width="2.625" style="51" customWidth="1"/>
    <col min="13833" max="13833" width="2.625" style="51"/>
    <col min="13834" max="13834" width="2.625" style="51" customWidth="1"/>
    <col min="13835" max="13836" width="2.625" style="51"/>
    <col min="13837" max="13837" width="2.625" style="51" customWidth="1"/>
    <col min="13838" max="13848" width="2.625" style="51"/>
    <col min="13849" max="13849" width="2.625" style="51" customWidth="1"/>
    <col min="13850" max="13852" width="2.625" style="51"/>
    <col min="13853" max="13853" width="2.625" style="51" customWidth="1"/>
    <col min="13854" max="13857" width="2.625" style="51"/>
    <col min="13858" max="13858" width="2.625" style="51" customWidth="1"/>
    <col min="13859" max="13859" width="2.625" style="51"/>
    <col min="13860" max="13860" width="3.75" style="51" bestFit="1" customWidth="1"/>
    <col min="13861" max="13861" width="2.625" style="51"/>
    <col min="13862" max="13862" width="2.625" style="51" customWidth="1"/>
    <col min="13863" max="13867" width="2.625" style="51"/>
    <col min="13868" max="13869" width="2.625" style="51" customWidth="1"/>
    <col min="13870" max="13870" width="2.625" style="51"/>
    <col min="13871" max="13872" width="2.625" style="51" customWidth="1"/>
    <col min="13873" max="14084" width="2.625" style="51"/>
    <col min="14085" max="14088" width="2.625" style="51" customWidth="1"/>
    <col min="14089" max="14089" width="2.625" style="51"/>
    <col min="14090" max="14090" width="2.625" style="51" customWidth="1"/>
    <col min="14091" max="14092" width="2.625" style="51"/>
    <col min="14093" max="14093" width="2.625" style="51" customWidth="1"/>
    <col min="14094" max="14104" width="2.625" style="51"/>
    <col min="14105" max="14105" width="2.625" style="51" customWidth="1"/>
    <col min="14106" max="14108" width="2.625" style="51"/>
    <col min="14109" max="14109" width="2.625" style="51" customWidth="1"/>
    <col min="14110" max="14113" width="2.625" style="51"/>
    <col min="14114" max="14114" width="2.625" style="51" customWidth="1"/>
    <col min="14115" max="14115" width="2.625" style="51"/>
    <col min="14116" max="14116" width="3.75" style="51" bestFit="1" customWidth="1"/>
    <col min="14117" max="14117" width="2.625" style="51"/>
    <col min="14118" max="14118" width="2.625" style="51" customWidth="1"/>
    <col min="14119" max="14123" width="2.625" style="51"/>
    <col min="14124" max="14125" width="2.625" style="51" customWidth="1"/>
    <col min="14126" max="14126" width="2.625" style="51"/>
    <col min="14127" max="14128" width="2.625" style="51" customWidth="1"/>
    <col min="14129" max="14340" width="2.625" style="51"/>
    <col min="14341" max="14344" width="2.625" style="51" customWidth="1"/>
    <col min="14345" max="14345" width="2.625" style="51"/>
    <col min="14346" max="14346" width="2.625" style="51" customWidth="1"/>
    <col min="14347" max="14348" width="2.625" style="51"/>
    <col min="14349" max="14349" width="2.625" style="51" customWidth="1"/>
    <col min="14350" max="14360" width="2.625" style="51"/>
    <col min="14361" max="14361" width="2.625" style="51" customWidth="1"/>
    <col min="14362" max="14364" width="2.625" style="51"/>
    <col min="14365" max="14365" width="2.625" style="51" customWidth="1"/>
    <col min="14366" max="14369" width="2.625" style="51"/>
    <col min="14370" max="14370" width="2.625" style="51" customWidth="1"/>
    <col min="14371" max="14371" width="2.625" style="51"/>
    <col min="14372" max="14372" width="3.75" style="51" bestFit="1" customWidth="1"/>
    <col min="14373" max="14373" width="2.625" style="51"/>
    <col min="14374" max="14374" width="2.625" style="51" customWidth="1"/>
    <col min="14375" max="14379" width="2.625" style="51"/>
    <col min="14380" max="14381" width="2.625" style="51" customWidth="1"/>
    <col min="14382" max="14382" width="2.625" style="51"/>
    <col min="14383" max="14384" width="2.625" style="51" customWidth="1"/>
    <col min="14385" max="14596" width="2.625" style="51"/>
    <col min="14597" max="14600" width="2.625" style="51" customWidth="1"/>
    <col min="14601" max="14601" width="2.625" style="51"/>
    <col min="14602" max="14602" width="2.625" style="51" customWidth="1"/>
    <col min="14603" max="14604" width="2.625" style="51"/>
    <col min="14605" max="14605" width="2.625" style="51" customWidth="1"/>
    <col min="14606" max="14616" width="2.625" style="51"/>
    <col min="14617" max="14617" width="2.625" style="51" customWidth="1"/>
    <col min="14618" max="14620" width="2.625" style="51"/>
    <col min="14621" max="14621" width="2.625" style="51" customWidth="1"/>
    <col min="14622" max="14625" width="2.625" style="51"/>
    <col min="14626" max="14626" width="2.625" style="51" customWidth="1"/>
    <col min="14627" max="14627" width="2.625" style="51"/>
    <col min="14628" max="14628" width="3.75" style="51" bestFit="1" customWidth="1"/>
    <col min="14629" max="14629" width="2.625" style="51"/>
    <col min="14630" max="14630" width="2.625" style="51" customWidth="1"/>
    <col min="14631" max="14635" width="2.625" style="51"/>
    <col min="14636" max="14637" width="2.625" style="51" customWidth="1"/>
    <col min="14638" max="14638" width="2.625" style="51"/>
    <col min="14639" max="14640" width="2.625" style="51" customWidth="1"/>
    <col min="14641" max="14852" width="2.625" style="51"/>
    <col min="14853" max="14856" width="2.625" style="51" customWidth="1"/>
    <col min="14857" max="14857" width="2.625" style="51"/>
    <col min="14858" max="14858" width="2.625" style="51" customWidth="1"/>
    <col min="14859" max="14860" width="2.625" style="51"/>
    <col min="14861" max="14861" width="2.625" style="51" customWidth="1"/>
    <col min="14862" max="14872" width="2.625" style="51"/>
    <col min="14873" max="14873" width="2.625" style="51" customWidth="1"/>
    <col min="14874" max="14876" width="2.625" style="51"/>
    <col min="14877" max="14877" width="2.625" style="51" customWidth="1"/>
    <col min="14878" max="14881" width="2.625" style="51"/>
    <col min="14882" max="14882" width="2.625" style="51" customWidth="1"/>
    <col min="14883" max="14883" width="2.625" style="51"/>
    <col min="14884" max="14884" width="3.75" style="51" bestFit="1" customWidth="1"/>
    <col min="14885" max="14885" width="2.625" style="51"/>
    <col min="14886" max="14886" width="2.625" style="51" customWidth="1"/>
    <col min="14887" max="14891" width="2.625" style="51"/>
    <col min="14892" max="14893" width="2.625" style="51" customWidth="1"/>
    <col min="14894" max="14894" width="2.625" style="51"/>
    <col min="14895" max="14896" width="2.625" style="51" customWidth="1"/>
    <col min="14897" max="15108" width="2.625" style="51"/>
    <col min="15109" max="15112" width="2.625" style="51" customWidth="1"/>
    <col min="15113" max="15113" width="2.625" style="51"/>
    <col min="15114" max="15114" width="2.625" style="51" customWidth="1"/>
    <col min="15115" max="15116" width="2.625" style="51"/>
    <col min="15117" max="15117" width="2.625" style="51" customWidth="1"/>
    <col min="15118" max="15128" width="2.625" style="51"/>
    <col min="15129" max="15129" width="2.625" style="51" customWidth="1"/>
    <col min="15130" max="15132" width="2.625" style="51"/>
    <col min="15133" max="15133" width="2.625" style="51" customWidth="1"/>
    <col min="15134" max="15137" width="2.625" style="51"/>
    <col min="15138" max="15138" width="2.625" style="51" customWidth="1"/>
    <col min="15139" max="15139" width="2.625" style="51"/>
    <col min="15140" max="15140" width="3.75" style="51" bestFit="1" customWidth="1"/>
    <col min="15141" max="15141" width="2.625" style="51"/>
    <col min="15142" max="15142" width="2.625" style="51" customWidth="1"/>
    <col min="15143" max="15147" width="2.625" style="51"/>
    <col min="15148" max="15149" width="2.625" style="51" customWidth="1"/>
    <col min="15150" max="15150" width="2.625" style="51"/>
    <col min="15151" max="15152" width="2.625" style="51" customWidth="1"/>
    <col min="15153" max="15364" width="2.625" style="51"/>
    <col min="15365" max="15368" width="2.625" style="51" customWidth="1"/>
    <col min="15369" max="15369" width="2.625" style="51"/>
    <col min="15370" max="15370" width="2.625" style="51" customWidth="1"/>
    <col min="15371" max="15372" width="2.625" style="51"/>
    <col min="15373" max="15373" width="2.625" style="51" customWidth="1"/>
    <col min="15374" max="15384" width="2.625" style="51"/>
    <col min="15385" max="15385" width="2.625" style="51" customWidth="1"/>
    <col min="15386" max="15388" width="2.625" style="51"/>
    <col min="15389" max="15389" width="2.625" style="51" customWidth="1"/>
    <col min="15390" max="15393" width="2.625" style="51"/>
    <col min="15394" max="15394" width="2.625" style="51" customWidth="1"/>
    <col min="15395" max="15395" width="2.625" style="51"/>
    <col min="15396" max="15396" width="3.75" style="51" bestFit="1" customWidth="1"/>
    <col min="15397" max="15397" width="2.625" style="51"/>
    <col min="15398" max="15398" width="2.625" style="51" customWidth="1"/>
    <col min="15399" max="15403" width="2.625" style="51"/>
    <col min="15404" max="15405" width="2.625" style="51" customWidth="1"/>
    <col min="15406" max="15406" width="2.625" style="51"/>
    <col min="15407" max="15408" width="2.625" style="51" customWidth="1"/>
    <col min="15409" max="15620" width="2.625" style="51"/>
    <col min="15621" max="15624" width="2.625" style="51" customWidth="1"/>
    <col min="15625" max="15625" width="2.625" style="51"/>
    <col min="15626" max="15626" width="2.625" style="51" customWidth="1"/>
    <col min="15627" max="15628" width="2.625" style="51"/>
    <col min="15629" max="15629" width="2.625" style="51" customWidth="1"/>
    <col min="15630" max="15640" width="2.625" style="51"/>
    <col min="15641" max="15641" width="2.625" style="51" customWidth="1"/>
    <col min="15642" max="15644" width="2.625" style="51"/>
    <col min="15645" max="15645" width="2.625" style="51" customWidth="1"/>
    <col min="15646" max="15649" width="2.625" style="51"/>
    <col min="15650" max="15650" width="2.625" style="51" customWidth="1"/>
    <col min="15651" max="15651" width="2.625" style="51"/>
    <col min="15652" max="15652" width="3.75" style="51" bestFit="1" customWidth="1"/>
    <col min="15653" max="15653" width="2.625" style="51"/>
    <col min="15654" max="15654" width="2.625" style="51" customWidth="1"/>
    <col min="15655" max="15659" width="2.625" style="51"/>
    <col min="15660" max="15661" width="2.625" style="51" customWidth="1"/>
    <col min="15662" max="15662" width="2.625" style="51"/>
    <col min="15663" max="15664" width="2.625" style="51" customWidth="1"/>
    <col min="15665" max="15876" width="2.625" style="51"/>
    <col min="15877" max="15880" width="2.625" style="51" customWidth="1"/>
    <col min="15881" max="15881" width="2.625" style="51"/>
    <col min="15882" max="15882" width="2.625" style="51" customWidth="1"/>
    <col min="15883" max="15884" width="2.625" style="51"/>
    <col min="15885" max="15885" width="2.625" style="51" customWidth="1"/>
    <col min="15886" max="15896" width="2.625" style="51"/>
    <col min="15897" max="15897" width="2.625" style="51" customWidth="1"/>
    <col min="15898" max="15900" width="2.625" style="51"/>
    <col min="15901" max="15901" width="2.625" style="51" customWidth="1"/>
    <col min="15902" max="15905" width="2.625" style="51"/>
    <col min="15906" max="15906" width="2.625" style="51" customWidth="1"/>
    <col min="15907" max="15907" width="2.625" style="51"/>
    <col min="15908" max="15908" width="3.75" style="51" bestFit="1" customWidth="1"/>
    <col min="15909" max="15909" width="2.625" style="51"/>
    <col min="15910" max="15910" width="2.625" style="51" customWidth="1"/>
    <col min="15911" max="15915" width="2.625" style="51"/>
    <col min="15916" max="15917" width="2.625" style="51" customWidth="1"/>
    <col min="15918" max="15918" width="2.625" style="51"/>
    <col min="15919" max="15920" width="2.625" style="51" customWidth="1"/>
    <col min="15921" max="16132" width="2.625" style="51"/>
    <col min="16133" max="16136" width="2.625" style="51" customWidth="1"/>
    <col min="16137" max="16137" width="2.625" style="51"/>
    <col min="16138" max="16138" width="2.625" style="51" customWidth="1"/>
    <col min="16139" max="16140" width="2.625" style="51"/>
    <col min="16141" max="16141" width="2.625" style="51" customWidth="1"/>
    <col min="16142" max="16152" width="2.625" style="51"/>
    <col min="16153" max="16153" width="2.625" style="51" customWidth="1"/>
    <col min="16154" max="16156" width="2.625" style="51"/>
    <col min="16157" max="16157" width="2.625" style="51" customWidth="1"/>
    <col min="16158" max="16161" width="2.625" style="51"/>
    <col min="16162" max="16162" width="2.625" style="51" customWidth="1"/>
    <col min="16163" max="16163" width="2.625" style="51"/>
    <col min="16164" max="16164" width="3.75" style="51" bestFit="1" customWidth="1"/>
    <col min="16165" max="16165" width="2.625" style="51"/>
    <col min="16166" max="16166" width="2.625" style="51" customWidth="1"/>
    <col min="16167" max="16171" width="2.625" style="51"/>
    <col min="16172" max="16173" width="2.625" style="51" customWidth="1"/>
    <col min="16174" max="16174" width="2.625" style="51"/>
    <col min="16175" max="16176" width="2.625" style="51" customWidth="1"/>
    <col min="16177" max="16384" width="2.625" style="51"/>
  </cols>
  <sheetData>
    <row r="1" spans="1:62" s="50" customFormat="1" ht="18.75" customHeight="1">
      <c r="A1" s="405" t="s">
        <v>39</v>
      </c>
      <c r="B1" s="406"/>
      <c r="C1" s="406"/>
      <c r="D1" s="406"/>
      <c r="E1" s="406"/>
      <c r="F1" s="407"/>
      <c r="G1" s="405" t="s">
        <v>40</v>
      </c>
      <c r="H1" s="406"/>
      <c r="I1" s="406"/>
      <c r="J1" s="406"/>
      <c r="K1" s="406"/>
      <c r="L1" s="406"/>
      <c r="M1" s="406"/>
      <c r="N1" s="406"/>
      <c r="O1" s="406"/>
      <c r="P1" s="406"/>
      <c r="Q1" s="406"/>
      <c r="R1" s="406"/>
      <c r="S1" s="406"/>
      <c r="T1" s="407"/>
      <c r="U1" s="400" t="s">
        <v>0</v>
      </c>
      <c r="V1" s="400"/>
      <c r="W1" s="400"/>
      <c r="X1" s="400"/>
      <c r="Y1" s="403" t="s">
        <v>69</v>
      </c>
      <c r="Z1" s="403"/>
      <c r="AA1" s="403"/>
      <c r="AB1" s="403"/>
      <c r="AC1" s="403"/>
      <c r="AD1" s="403"/>
      <c r="AE1" s="403"/>
      <c r="AF1" s="403"/>
      <c r="AG1" s="403"/>
      <c r="AH1" s="403"/>
      <c r="AI1" s="403"/>
      <c r="AJ1" s="400" t="s">
        <v>37</v>
      </c>
      <c r="AK1" s="400"/>
      <c r="AL1" s="400"/>
      <c r="AM1" s="404"/>
      <c r="AN1" s="404"/>
      <c r="AO1" s="404"/>
      <c r="AP1" s="404"/>
      <c r="AQ1" s="404"/>
      <c r="AR1" s="404"/>
      <c r="AS1" s="404"/>
      <c r="AT1" s="404"/>
      <c r="AU1" s="404"/>
      <c r="AV1" s="404"/>
      <c r="AW1" s="404"/>
      <c r="AX1" s="400" t="s">
        <v>1</v>
      </c>
      <c r="AY1" s="400"/>
      <c r="AZ1" s="400"/>
      <c r="BA1" s="401">
        <v>43089</v>
      </c>
      <c r="BB1" s="402"/>
      <c r="BC1" s="402"/>
      <c r="BD1" s="402"/>
      <c r="BE1" s="402"/>
      <c r="BF1" s="402"/>
      <c r="BG1" s="402"/>
      <c r="BH1" s="402"/>
      <c r="BI1" s="402"/>
    </row>
    <row r="2" spans="1:62" s="50" customFormat="1" ht="18.75" customHeight="1">
      <c r="A2" s="408"/>
      <c r="B2" s="409"/>
      <c r="C2" s="409"/>
      <c r="D2" s="409"/>
      <c r="E2" s="409"/>
      <c r="F2" s="410"/>
      <c r="G2" s="408"/>
      <c r="H2" s="409"/>
      <c r="I2" s="409"/>
      <c r="J2" s="409"/>
      <c r="K2" s="409"/>
      <c r="L2" s="409"/>
      <c r="M2" s="409"/>
      <c r="N2" s="409"/>
      <c r="O2" s="409"/>
      <c r="P2" s="409"/>
      <c r="Q2" s="409"/>
      <c r="R2" s="409"/>
      <c r="S2" s="409"/>
      <c r="T2" s="410"/>
      <c r="U2" s="400"/>
      <c r="V2" s="400"/>
      <c r="W2" s="400"/>
      <c r="X2" s="400"/>
      <c r="Y2" s="403"/>
      <c r="Z2" s="403"/>
      <c r="AA2" s="403"/>
      <c r="AB2" s="403"/>
      <c r="AC2" s="403"/>
      <c r="AD2" s="403"/>
      <c r="AE2" s="403"/>
      <c r="AF2" s="403"/>
      <c r="AG2" s="403"/>
      <c r="AH2" s="403"/>
      <c r="AI2" s="403"/>
      <c r="AJ2" s="400" t="s">
        <v>30</v>
      </c>
      <c r="AK2" s="400"/>
      <c r="AL2" s="400"/>
      <c r="AM2" s="404" t="s">
        <v>206</v>
      </c>
      <c r="AN2" s="404"/>
      <c r="AO2" s="404"/>
      <c r="AP2" s="404"/>
      <c r="AQ2" s="404"/>
      <c r="AR2" s="404"/>
      <c r="AS2" s="404"/>
      <c r="AT2" s="404"/>
      <c r="AU2" s="404"/>
      <c r="AV2" s="404"/>
      <c r="AW2" s="404"/>
      <c r="AX2" s="400" t="s">
        <v>38</v>
      </c>
      <c r="AY2" s="400"/>
      <c r="AZ2" s="400"/>
      <c r="BA2" s="404" t="s">
        <v>202</v>
      </c>
      <c r="BB2" s="404"/>
      <c r="BC2" s="404"/>
      <c r="BD2" s="404"/>
      <c r="BE2" s="404"/>
      <c r="BF2" s="404"/>
      <c r="BG2" s="404"/>
      <c r="BH2" s="404"/>
      <c r="BI2" s="404"/>
    </row>
    <row r="3" spans="1:62" ht="15" customHeight="1">
      <c r="A3" s="217"/>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c r="AK3" s="217"/>
      <c r="AL3" s="217"/>
      <c r="AM3" s="217"/>
      <c r="AN3" s="217"/>
      <c r="AO3" s="217"/>
      <c r="AP3" s="217"/>
      <c r="AQ3" s="217"/>
      <c r="AR3" s="217"/>
      <c r="AS3" s="217"/>
      <c r="AT3" s="217"/>
      <c r="AU3" s="217"/>
      <c r="AV3" s="217"/>
      <c r="AW3" s="217"/>
      <c r="AX3" s="217"/>
      <c r="AY3" s="217"/>
      <c r="AZ3" s="217"/>
      <c r="BA3" s="217"/>
      <c r="BB3" s="217"/>
    </row>
    <row r="4" spans="1:62">
      <c r="A4" s="217"/>
      <c r="B4" s="40"/>
      <c r="C4" s="411" t="s">
        <v>32</v>
      </c>
      <c r="D4" s="412"/>
      <c r="E4" s="412"/>
      <c r="F4" s="412"/>
      <c r="G4" s="413"/>
      <c r="H4" s="411" t="s">
        <v>31</v>
      </c>
      <c r="I4" s="412"/>
      <c r="J4" s="412"/>
      <c r="K4" s="412"/>
      <c r="L4" s="412"/>
      <c r="M4" s="412"/>
      <c r="N4" s="412"/>
      <c r="O4" s="412"/>
      <c r="P4" s="412"/>
      <c r="Q4" s="412"/>
      <c r="R4" s="413"/>
      <c r="S4" s="414" t="s">
        <v>42</v>
      </c>
      <c r="T4" s="415"/>
      <c r="U4" s="415"/>
      <c r="V4" s="415"/>
      <c r="W4" s="415"/>
      <c r="X4" s="415"/>
      <c r="Y4" s="415"/>
      <c r="Z4" s="415"/>
      <c r="AA4" s="415"/>
      <c r="AB4" s="415"/>
      <c r="AC4" s="415"/>
      <c r="AD4" s="415"/>
      <c r="AE4" s="415"/>
      <c r="AF4" s="415"/>
      <c r="AG4" s="415"/>
      <c r="AH4" s="415"/>
      <c r="AI4" s="415"/>
      <c r="AJ4" s="415"/>
      <c r="AK4" s="415"/>
      <c r="AL4" s="415"/>
      <c r="AM4" s="415"/>
      <c r="AN4" s="415"/>
      <c r="AO4" s="415"/>
      <c r="AP4" s="415"/>
      <c r="AQ4" s="415"/>
      <c r="AR4" s="415"/>
      <c r="AS4" s="415"/>
      <c r="AT4" s="415"/>
      <c r="AU4" s="415"/>
      <c r="AV4" s="415"/>
      <c r="AW4" s="416"/>
      <c r="AX4" s="40"/>
      <c r="AY4" s="40"/>
      <c r="AZ4" s="40"/>
      <c r="BA4" s="40"/>
      <c r="BB4" s="40"/>
      <c r="BC4" s="53"/>
      <c r="BD4" s="53"/>
      <c r="BE4" s="53"/>
      <c r="BF4" s="53"/>
      <c r="BG4" s="53"/>
      <c r="BH4" s="53"/>
    </row>
    <row r="5" spans="1:62" ht="20.25" customHeight="1">
      <c r="A5" s="217"/>
      <c r="B5" s="218"/>
      <c r="C5" s="417" t="s">
        <v>230</v>
      </c>
      <c r="D5" s="418"/>
      <c r="E5" s="418"/>
      <c r="F5" s="418"/>
      <c r="G5" s="419"/>
      <c r="H5" s="417" t="s">
        <v>268</v>
      </c>
      <c r="I5" s="418"/>
      <c r="J5" s="418"/>
      <c r="K5" s="418"/>
      <c r="L5" s="418"/>
      <c r="M5" s="418"/>
      <c r="N5" s="418"/>
      <c r="O5" s="418"/>
      <c r="P5" s="418"/>
      <c r="Q5" s="418"/>
      <c r="R5" s="419"/>
      <c r="S5" s="420" t="s">
        <v>231</v>
      </c>
      <c r="T5" s="421"/>
      <c r="U5" s="421"/>
      <c r="V5" s="421"/>
      <c r="W5" s="421"/>
      <c r="X5" s="421"/>
      <c r="Y5" s="421"/>
      <c r="Z5" s="421"/>
      <c r="AA5" s="421"/>
      <c r="AB5" s="421"/>
      <c r="AC5" s="421"/>
      <c r="AD5" s="421"/>
      <c r="AE5" s="421"/>
      <c r="AF5" s="421"/>
      <c r="AG5" s="421"/>
      <c r="AH5" s="421"/>
      <c r="AI5" s="421"/>
      <c r="AJ5" s="421"/>
      <c r="AK5" s="421"/>
      <c r="AL5" s="421"/>
      <c r="AM5" s="421"/>
      <c r="AN5" s="421"/>
      <c r="AO5" s="421"/>
      <c r="AP5" s="421"/>
      <c r="AQ5" s="421"/>
      <c r="AR5" s="421"/>
      <c r="AS5" s="421"/>
      <c r="AT5" s="421"/>
      <c r="AU5" s="421"/>
      <c r="AV5" s="421"/>
      <c r="AW5" s="422"/>
      <c r="AX5" s="40"/>
      <c r="AY5" s="40"/>
      <c r="AZ5" s="40"/>
      <c r="BA5" s="40"/>
      <c r="BB5" s="40"/>
      <c r="BC5" s="53"/>
      <c r="BD5" s="54"/>
      <c r="BE5" s="52"/>
      <c r="BF5" s="52"/>
      <c r="BG5" s="52"/>
      <c r="BH5" s="52"/>
    </row>
    <row r="6" spans="1:62" ht="22.5" customHeight="1">
      <c r="A6" s="217"/>
      <c r="B6" s="218"/>
      <c r="C6" s="218"/>
      <c r="D6" s="218"/>
      <c r="E6" s="218"/>
      <c r="F6" s="218"/>
      <c r="G6" s="218"/>
      <c r="H6" s="218"/>
      <c r="I6" s="218"/>
      <c r="J6" s="218"/>
      <c r="K6" s="218"/>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53"/>
      <c r="BD6" s="52"/>
      <c r="BE6" s="52"/>
      <c r="BF6" s="52"/>
      <c r="BG6" s="52"/>
      <c r="BH6" s="52"/>
    </row>
    <row r="7" spans="1:62" s="41" customFormat="1">
      <c r="C7" s="504" t="s">
        <v>269</v>
      </c>
      <c r="D7" s="505"/>
      <c r="E7" s="505"/>
      <c r="F7" s="505"/>
      <c r="G7" s="505"/>
      <c r="H7" s="505"/>
      <c r="I7" s="505"/>
      <c r="J7" s="505"/>
      <c r="K7" s="505"/>
      <c r="L7" s="505"/>
      <c r="M7" s="505"/>
      <c r="N7" s="505"/>
      <c r="O7" s="505"/>
      <c r="P7" s="505"/>
      <c r="Q7" s="505"/>
      <c r="R7" s="505"/>
      <c r="S7" s="505"/>
      <c r="T7" s="505"/>
      <c r="U7" s="505"/>
      <c r="V7" s="505"/>
      <c r="W7" s="505"/>
      <c r="X7" s="505"/>
      <c r="Y7" s="505"/>
      <c r="Z7" s="505"/>
      <c r="AA7" s="505"/>
      <c r="AB7" s="505"/>
      <c r="AC7" s="505"/>
      <c r="AD7" s="506"/>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J7" s="47"/>
    </row>
    <row r="8" spans="1:62" s="41" customFormat="1">
      <c r="C8" s="210"/>
      <c r="D8" s="507"/>
      <c r="E8" s="508"/>
      <c r="F8" s="508"/>
      <c r="G8" s="508"/>
      <c r="H8" s="508"/>
      <c r="I8" s="508"/>
      <c r="J8" s="508"/>
      <c r="K8" s="508"/>
      <c r="L8" s="508"/>
      <c r="M8" s="508"/>
      <c r="N8" s="508"/>
      <c r="O8" s="508"/>
      <c r="P8" s="508"/>
      <c r="Q8" s="508"/>
      <c r="R8" s="508"/>
      <c r="S8" s="508"/>
      <c r="T8" s="508"/>
      <c r="U8" s="508"/>
      <c r="V8" s="508"/>
      <c r="W8" s="508"/>
      <c r="X8" s="508"/>
      <c r="Y8" s="508"/>
      <c r="Z8" s="508"/>
      <c r="AA8" s="508"/>
      <c r="AB8" s="508"/>
      <c r="AC8" s="509"/>
      <c r="AD8" s="518"/>
      <c r="AE8" s="315"/>
      <c r="AF8" s="315"/>
      <c r="AG8" s="315"/>
      <c r="AH8" s="315"/>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47"/>
      <c r="BJ8" s="47"/>
    </row>
    <row r="9" spans="1:62" s="41" customFormat="1">
      <c r="C9" s="210"/>
      <c r="D9" s="300"/>
      <c r="E9" s="238"/>
      <c r="F9" s="238"/>
      <c r="G9" s="238"/>
      <c r="H9" s="238"/>
      <c r="I9" s="238"/>
      <c r="J9" s="238"/>
      <c r="K9" s="238"/>
      <c r="L9" s="238"/>
      <c r="M9" s="238"/>
      <c r="N9" s="238"/>
      <c r="O9" s="238"/>
      <c r="P9" s="238"/>
      <c r="Q9" s="238"/>
      <c r="R9" s="238"/>
      <c r="S9" s="238"/>
      <c r="T9" s="238"/>
      <c r="U9" s="238"/>
      <c r="V9" s="238"/>
      <c r="W9" s="238"/>
      <c r="X9" s="238"/>
      <c r="Y9" s="238"/>
      <c r="Z9" s="238"/>
      <c r="AA9" s="238"/>
      <c r="AB9" s="238"/>
      <c r="AC9" s="301"/>
      <c r="AD9" s="301"/>
      <c r="AE9" s="238"/>
      <c r="AF9" s="238"/>
      <c r="AG9" s="238"/>
      <c r="AH9" s="238"/>
      <c r="AI9" s="238"/>
      <c r="AJ9" s="238"/>
      <c r="AK9" s="238"/>
      <c r="AL9" s="238"/>
      <c r="AM9" s="238"/>
      <c r="AN9" s="238"/>
      <c r="AO9" s="238"/>
      <c r="AP9" s="238"/>
      <c r="AQ9" s="238"/>
      <c r="AR9" s="238"/>
      <c r="AS9" s="238"/>
      <c r="AT9" s="238"/>
      <c r="AU9" s="238"/>
      <c r="AV9" s="238"/>
      <c r="AW9" s="238"/>
      <c r="AX9" s="238"/>
      <c r="AY9" s="238"/>
      <c r="AZ9" s="238"/>
      <c r="BA9" s="238"/>
      <c r="BB9" s="238"/>
      <c r="BC9" s="238"/>
      <c r="BD9" s="238"/>
      <c r="BE9" s="238"/>
      <c r="BF9" s="238"/>
      <c r="BG9" s="238"/>
      <c r="BH9" s="47"/>
      <c r="BJ9" s="47"/>
    </row>
    <row r="10" spans="1:62" s="41" customFormat="1">
      <c r="C10" s="210"/>
      <c r="D10" s="300"/>
      <c r="E10" s="238"/>
      <c r="F10" s="238"/>
      <c r="G10" s="238"/>
      <c r="H10" s="238"/>
      <c r="I10" s="238"/>
      <c r="J10" s="238"/>
      <c r="K10" s="238"/>
      <c r="L10" s="238"/>
      <c r="M10" s="238"/>
      <c r="N10" s="238"/>
      <c r="O10" s="238"/>
      <c r="P10" s="238"/>
      <c r="Q10" s="238"/>
      <c r="R10" s="238"/>
      <c r="S10" s="238"/>
      <c r="T10" s="238"/>
      <c r="U10" s="238"/>
      <c r="V10" s="238"/>
      <c r="W10" s="238"/>
      <c r="X10" s="238"/>
      <c r="Y10" s="238"/>
      <c r="Z10" s="238"/>
      <c r="AA10" s="238"/>
      <c r="AB10" s="238"/>
      <c r="AC10" s="301"/>
      <c r="AD10" s="301"/>
      <c r="AE10" s="238"/>
      <c r="AF10" s="238"/>
      <c r="AG10" s="238"/>
      <c r="AH10" s="238"/>
      <c r="AI10" s="238"/>
      <c r="AJ10" s="238"/>
      <c r="AK10" s="238"/>
      <c r="AL10" s="238"/>
      <c r="AM10" s="238"/>
      <c r="AN10" s="238"/>
      <c r="AO10" s="238"/>
      <c r="AP10" s="238"/>
      <c r="AQ10" s="238"/>
      <c r="AR10" s="238"/>
      <c r="AS10" s="238"/>
      <c r="AT10" s="238"/>
      <c r="AU10" s="238"/>
      <c r="AV10" s="238"/>
      <c r="AW10" s="238"/>
      <c r="AX10" s="238"/>
      <c r="AY10" s="238"/>
      <c r="AZ10" s="238"/>
      <c r="BA10" s="238"/>
      <c r="BB10" s="238"/>
      <c r="BC10" s="238"/>
      <c r="BD10" s="238"/>
      <c r="BE10" s="238"/>
      <c r="BF10" s="238"/>
      <c r="BG10" s="238"/>
      <c r="BH10" s="47"/>
      <c r="BJ10" s="47"/>
    </row>
    <row r="11" spans="1:62" s="41" customFormat="1">
      <c r="C11" s="210"/>
      <c r="D11" s="300"/>
      <c r="E11" s="238"/>
      <c r="F11" s="238"/>
      <c r="G11" s="238"/>
      <c r="H11" s="238"/>
      <c r="I11" s="238"/>
      <c r="J11" s="238"/>
      <c r="K11" s="238"/>
      <c r="L11" s="238"/>
      <c r="M11" s="238"/>
      <c r="N11" s="238"/>
      <c r="O11" s="238"/>
      <c r="P11" s="238"/>
      <c r="Q11" s="238"/>
      <c r="R11" s="238"/>
      <c r="S11" s="238"/>
      <c r="T11" s="238"/>
      <c r="U11" s="238"/>
      <c r="V11" s="238"/>
      <c r="W11" s="238"/>
      <c r="X11" s="238"/>
      <c r="Y11" s="238"/>
      <c r="Z11" s="238"/>
      <c r="AA11" s="238"/>
      <c r="AB11" s="238"/>
      <c r="AC11" s="301"/>
      <c r="AD11" s="301"/>
      <c r="AE11" s="238"/>
      <c r="AF11" s="238"/>
      <c r="AG11" s="238"/>
      <c r="AH11" s="238"/>
      <c r="AI11" s="238"/>
      <c r="AJ11" s="238"/>
      <c r="AK11" s="238"/>
      <c r="AL11" s="238"/>
      <c r="AM11" s="238"/>
      <c r="AN11" s="238"/>
      <c r="AO11" s="238"/>
      <c r="AP11" s="238"/>
      <c r="AQ11" s="238"/>
      <c r="AR11" s="238"/>
      <c r="AS11" s="238"/>
      <c r="AT11" s="238"/>
      <c r="AU11" s="238"/>
      <c r="AV11" s="238"/>
      <c r="AW11" s="238"/>
      <c r="AX11" s="238"/>
      <c r="AY11" s="238"/>
      <c r="AZ11" s="238"/>
      <c r="BA11" s="238"/>
      <c r="BB11" s="238"/>
      <c r="BC11" s="238"/>
      <c r="BD11" s="238"/>
      <c r="BE11" s="238"/>
      <c r="BF11" s="238"/>
      <c r="BG11" s="238"/>
      <c r="BH11" s="47"/>
      <c r="BJ11" s="47"/>
    </row>
    <row r="12" spans="1:62" s="41" customFormat="1">
      <c r="C12" s="210"/>
      <c r="D12" s="319"/>
      <c r="E12" s="316"/>
      <c r="F12" s="316"/>
      <c r="G12" s="316"/>
      <c r="H12" s="316"/>
      <c r="I12" s="317"/>
      <c r="J12" s="316"/>
      <c r="K12" s="316"/>
      <c r="L12" s="316"/>
      <c r="M12" s="316"/>
      <c r="N12" s="316"/>
      <c r="O12" s="238"/>
      <c r="P12" s="316"/>
      <c r="Q12" s="316"/>
      <c r="R12" s="316"/>
      <c r="S12" s="238"/>
      <c r="T12" s="316"/>
      <c r="U12" s="316"/>
      <c r="V12" s="316"/>
      <c r="W12" s="316"/>
      <c r="X12" s="316"/>
      <c r="Y12" s="238"/>
      <c r="Z12" s="316"/>
      <c r="AA12" s="238"/>
      <c r="AB12" s="238"/>
      <c r="AC12" s="324"/>
      <c r="AD12" s="301"/>
      <c r="AE12" s="316"/>
      <c r="AF12" s="316"/>
      <c r="AG12" s="238"/>
      <c r="AH12" s="238"/>
      <c r="AI12" s="316"/>
      <c r="AJ12" s="316"/>
      <c r="AK12" s="238"/>
      <c r="AL12" s="316"/>
      <c r="AM12" s="316"/>
      <c r="AN12" s="316"/>
      <c r="AO12" s="316"/>
      <c r="AP12" s="238"/>
      <c r="AQ12" s="316"/>
      <c r="AR12" s="316"/>
      <c r="AS12" s="316"/>
      <c r="AT12" s="316"/>
      <c r="AU12" s="316"/>
      <c r="AV12" s="238"/>
      <c r="AW12" s="316"/>
      <c r="AX12" s="316"/>
      <c r="AY12" s="316"/>
      <c r="AZ12" s="316"/>
      <c r="BA12" s="316"/>
      <c r="BB12" s="317"/>
      <c r="BC12" s="316"/>
      <c r="BD12" s="316"/>
      <c r="BE12" s="316"/>
      <c r="BF12" s="316"/>
      <c r="BG12" s="316"/>
      <c r="BH12" s="47"/>
      <c r="BJ12" s="47"/>
    </row>
    <row r="13" spans="1:62" s="41" customFormat="1">
      <c r="C13" s="210"/>
      <c r="D13" s="320"/>
      <c r="E13" s="318"/>
      <c r="F13" s="318"/>
      <c r="G13" s="318"/>
      <c r="H13" s="318"/>
      <c r="I13" s="238"/>
      <c r="J13" s="318"/>
      <c r="K13" s="318"/>
      <c r="L13" s="318"/>
      <c r="M13" s="318"/>
      <c r="N13" s="318"/>
      <c r="O13" s="318"/>
      <c r="P13" s="318"/>
      <c r="Q13" s="318"/>
      <c r="R13" s="318"/>
      <c r="S13" s="318"/>
      <c r="T13" s="318"/>
      <c r="U13" s="318"/>
      <c r="V13" s="318"/>
      <c r="W13" s="318"/>
      <c r="X13" s="318"/>
      <c r="Y13" s="318"/>
      <c r="Z13" s="318"/>
      <c r="AA13" s="318"/>
      <c r="AB13" s="318"/>
      <c r="AC13" s="321"/>
      <c r="AD13" s="321"/>
      <c r="AE13" s="318"/>
      <c r="AF13" s="318"/>
      <c r="AG13" s="318"/>
      <c r="AH13" s="318"/>
      <c r="AI13" s="318"/>
      <c r="AJ13" s="318"/>
      <c r="AK13" s="318"/>
      <c r="AL13" s="318"/>
      <c r="AM13" s="318"/>
      <c r="AN13" s="318"/>
      <c r="AO13" s="318"/>
      <c r="AP13" s="318"/>
      <c r="AQ13" s="318"/>
      <c r="AR13" s="318"/>
      <c r="AS13" s="318"/>
      <c r="AT13" s="318"/>
      <c r="AU13" s="318"/>
      <c r="AV13" s="318"/>
      <c r="AW13" s="318"/>
      <c r="AX13" s="318"/>
      <c r="AY13" s="318"/>
      <c r="AZ13" s="318"/>
      <c r="BA13" s="318"/>
      <c r="BB13" s="318"/>
      <c r="BC13" s="318"/>
      <c r="BD13" s="318"/>
      <c r="BE13" s="318"/>
      <c r="BF13" s="318"/>
      <c r="BG13" s="318"/>
      <c r="BH13" s="47"/>
      <c r="BJ13" s="47"/>
    </row>
    <row r="14" spans="1:62" s="41" customFormat="1">
      <c r="C14" s="210"/>
      <c r="D14" s="320"/>
      <c r="E14" s="318"/>
      <c r="F14" s="318"/>
      <c r="G14" s="318"/>
      <c r="H14" s="318"/>
      <c r="I14" s="238"/>
      <c r="J14" s="318"/>
      <c r="K14" s="318"/>
      <c r="L14" s="318"/>
      <c r="M14" s="318"/>
      <c r="N14" s="318"/>
      <c r="O14" s="318"/>
      <c r="P14" s="318"/>
      <c r="Q14" s="318"/>
      <c r="R14" s="318"/>
      <c r="S14" s="318"/>
      <c r="T14" s="318"/>
      <c r="U14" s="318"/>
      <c r="V14" s="318"/>
      <c r="W14" s="318"/>
      <c r="X14" s="318"/>
      <c r="Y14" s="318"/>
      <c r="Z14" s="318"/>
      <c r="AA14" s="318"/>
      <c r="AB14" s="318"/>
      <c r="AC14" s="321"/>
      <c r="AD14" s="321"/>
      <c r="AE14" s="318"/>
      <c r="AF14" s="318"/>
      <c r="AG14" s="318"/>
      <c r="AH14" s="318"/>
      <c r="AI14" s="318"/>
      <c r="AJ14" s="318"/>
      <c r="AK14" s="318"/>
      <c r="AL14" s="318"/>
      <c r="AM14" s="318"/>
      <c r="AN14" s="318"/>
      <c r="AO14" s="318"/>
      <c r="AP14" s="318"/>
      <c r="AQ14" s="318"/>
      <c r="AR14" s="318"/>
      <c r="AS14" s="318"/>
      <c r="AT14" s="318"/>
      <c r="AU14" s="318"/>
      <c r="AV14" s="318"/>
      <c r="AW14" s="318"/>
      <c r="AX14" s="318"/>
      <c r="AY14" s="318"/>
      <c r="AZ14" s="318"/>
      <c r="BA14" s="318"/>
      <c r="BB14" s="318"/>
      <c r="BC14" s="318"/>
      <c r="BD14" s="318"/>
      <c r="BE14" s="318"/>
      <c r="BF14" s="318"/>
      <c r="BG14" s="318"/>
      <c r="BH14" s="47"/>
      <c r="BJ14" s="47"/>
    </row>
    <row r="15" spans="1:62" s="41" customFormat="1">
      <c r="C15" s="210"/>
      <c r="D15" s="320"/>
      <c r="E15" s="318"/>
      <c r="F15" s="318"/>
      <c r="G15" s="318"/>
      <c r="H15" s="318"/>
      <c r="I15" s="238"/>
      <c r="J15" s="318"/>
      <c r="K15" s="318"/>
      <c r="L15" s="318"/>
      <c r="M15" s="318"/>
      <c r="N15" s="318"/>
      <c r="O15" s="318"/>
      <c r="P15" s="318"/>
      <c r="Q15" s="238"/>
      <c r="R15" s="318"/>
      <c r="S15" s="318"/>
      <c r="T15" s="318"/>
      <c r="U15" s="318"/>
      <c r="V15" s="318"/>
      <c r="W15" s="318"/>
      <c r="X15" s="318"/>
      <c r="Y15" s="318"/>
      <c r="Z15" s="318"/>
      <c r="AA15" s="318"/>
      <c r="AB15" s="318"/>
      <c r="AC15" s="321"/>
      <c r="AD15" s="321"/>
      <c r="AE15" s="318"/>
      <c r="AF15" s="318"/>
      <c r="AG15" s="318"/>
      <c r="AH15" s="318"/>
      <c r="AI15" s="318"/>
      <c r="AJ15" s="318"/>
      <c r="AK15" s="318"/>
      <c r="AL15" s="318"/>
      <c r="AM15" s="318"/>
      <c r="AN15" s="318"/>
      <c r="AO15" s="318"/>
      <c r="AP15" s="318"/>
      <c r="AQ15" s="318"/>
      <c r="AR15" s="318"/>
      <c r="AS15" s="318"/>
      <c r="AT15" s="318"/>
      <c r="AU15" s="318"/>
      <c r="AV15" s="318"/>
      <c r="AW15" s="318"/>
      <c r="AX15" s="318"/>
      <c r="AY15" s="318"/>
      <c r="AZ15" s="318"/>
      <c r="BA15" s="318"/>
      <c r="BB15" s="318"/>
      <c r="BC15" s="318"/>
      <c r="BD15" s="318"/>
      <c r="BE15" s="318"/>
      <c r="BF15" s="318"/>
      <c r="BG15" s="318"/>
      <c r="BH15" s="47"/>
      <c r="BJ15" s="47"/>
    </row>
    <row r="16" spans="1:62" s="41" customFormat="1">
      <c r="C16" s="210"/>
      <c r="D16" s="320"/>
      <c r="E16" s="318"/>
      <c r="F16" s="318"/>
      <c r="G16" s="318"/>
      <c r="H16" s="318"/>
      <c r="I16" s="238"/>
      <c r="J16" s="318"/>
      <c r="K16" s="318"/>
      <c r="L16" s="318"/>
      <c r="M16" s="318"/>
      <c r="N16" s="318"/>
      <c r="O16" s="318"/>
      <c r="P16" s="318"/>
      <c r="Q16" s="318"/>
      <c r="R16" s="318"/>
      <c r="S16" s="318"/>
      <c r="T16" s="318"/>
      <c r="U16" s="318"/>
      <c r="V16" s="318"/>
      <c r="W16" s="318"/>
      <c r="X16" s="318"/>
      <c r="Y16" s="318"/>
      <c r="Z16" s="318"/>
      <c r="AA16" s="318"/>
      <c r="AB16" s="318"/>
      <c r="AC16" s="321"/>
      <c r="AD16" s="321"/>
      <c r="AE16" s="318"/>
      <c r="AF16" s="318"/>
      <c r="AG16" s="318"/>
      <c r="AH16" s="318"/>
      <c r="AI16" s="318"/>
      <c r="AJ16" s="318"/>
      <c r="AK16" s="318"/>
      <c r="AL16" s="318"/>
      <c r="AM16" s="318"/>
      <c r="AN16" s="318"/>
      <c r="AO16" s="318"/>
      <c r="AP16" s="318"/>
      <c r="AQ16" s="318"/>
      <c r="AR16" s="318"/>
      <c r="AS16" s="318"/>
      <c r="AT16" s="318"/>
      <c r="AU16" s="318"/>
      <c r="AV16" s="318"/>
      <c r="AW16" s="318"/>
      <c r="AX16" s="318"/>
      <c r="AY16" s="318"/>
      <c r="AZ16" s="318"/>
      <c r="BA16" s="318"/>
      <c r="BB16" s="318"/>
      <c r="BC16" s="318"/>
      <c r="BD16" s="318"/>
      <c r="BE16" s="318"/>
      <c r="BF16" s="318"/>
      <c r="BG16" s="318"/>
      <c r="BH16" s="47"/>
      <c r="BJ16" s="47"/>
    </row>
    <row r="17" spans="2:62" s="41" customFormat="1">
      <c r="C17" s="210"/>
      <c r="D17" s="320"/>
      <c r="E17" s="318"/>
      <c r="F17" s="318"/>
      <c r="G17" s="318"/>
      <c r="H17" s="318"/>
      <c r="I17" s="318"/>
      <c r="J17" s="318"/>
      <c r="K17" s="318"/>
      <c r="L17" s="318"/>
      <c r="M17" s="318"/>
      <c r="N17" s="318"/>
      <c r="O17" s="318"/>
      <c r="P17" s="318"/>
      <c r="Q17" s="318"/>
      <c r="R17" s="318"/>
      <c r="S17" s="318"/>
      <c r="T17" s="318"/>
      <c r="U17" s="318"/>
      <c r="V17" s="318"/>
      <c r="W17" s="318"/>
      <c r="X17" s="318"/>
      <c r="Y17" s="318"/>
      <c r="Z17" s="318"/>
      <c r="AA17" s="318"/>
      <c r="AB17" s="318"/>
      <c r="AC17" s="321"/>
      <c r="AD17" s="321"/>
      <c r="AE17" s="318"/>
      <c r="AF17" s="318"/>
      <c r="AG17" s="318"/>
      <c r="AH17" s="318"/>
      <c r="AI17" s="318"/>
      <c r="AJ17" s="318"/>
      <c r="AK17" s="318"/>
      <c r="AL17" s="318"/>
      <c r="AM17" s="318"/>
      <c r="AN17" s="318"/>
      <c r="AO17" s="318"/>
      <c r="AP17" s="318"/>
      <c r="AQ17" s="318"/>
      <c r="AR17" s="318"/>
      <c r="AS17" s="318"/>
      <c r="AT17" s="318"/>
      <c r="AU17" s="318"/>
      <c r="AV17" s="318"/>
      <c r="AW17" s="318"/>
      <c r="AX17" s="318"/>
      <c r="AY17" s="318"/>
      <c r="AZ17" s="318"/>
      <c r="BA17" s="318"/>
      <c r="BB17" s="318"/>
      <c r="BC17" s="318"/>
      <c r="BD17" s="318"/>
      <c r="BE17" s="318"/>
      <c r="BF17" s="318"/>
      <c r="BG17" s="318"/>
      <c r="BH17" s="47"/>
      <c r="BJ17" s="47"/>
    </row>
    <row r="18" spans="2:62" s="41" customFormat="1">
      <c r="C18" s="210"/>
      <c r="D18" s="320"/>
      <c r="E18" s="318"/>
      <c r="F18" s="318"/>
      <c r="G18" s="318"/>
      <c r="H18" s="318"/>
      <c r="I18" s="318"/>
      <c r="J18" s="318"/>
      <c r="K18" s="318"/>
      <c r="L18" s="318"/>
      <c r="M18" s="318"/>
      <c r="N18" s="318"/>
      <c r="O18" s="318"/>
      <c r="P18" s="318"/>
      <c r="Q18" s="318"/>
      <c r="R18" s="318"/>
      <c r="S18" s="318"/>
      <c r="T18" s="318"/>
      <c r="U18" s="318"/>
      <c r="V18" s="318"/>
      <c r="W18" s="318"/>
      <c r="X18" s="318"/>
      <c r="Y18" s="318"/>
      <c r="Z18" s="318"/>
      <c r="AA18" s="318"/>
      <c r="AB18" s="318"/>
      <c r="AC18" s="321"/>
      <c r="AD18" s="321"/>
      <c r="AE18" s="318"/>
      <c r="AF18" s="318"/>
      <c r="AG18" s="318"/>
      <c r="AH18" s="318"/>
      <c r="AI18" s="318"/>
      <c r="AJ18" s="318"/>
      <c r="AK18" s="318"/>
      <c r="AL18" s="318"/>
      <c r="AM18" s="318"/>
      <c r="AN18" s="318"/>
      <c r="AO18" s="318"/>
      <c r="AP18" s="318"/>
      <c r="AQ18" s="318"/>
      <c r="AR18" s="318"/>
      <c r="AS18" s="318"/>
      <c r="AT18" s="318"/>
      <c r="AU18" s="318"/>
      <c r="AV18" s="318"/>
      <c r="AW18" s="318"/>
      <c r="AX18" s="318"/>
      <c r="AY18" s="318"/>
      <c r="AZ18" s="318"/>
      <c r="BA18" s="318"/>
      <c r="BB18" s="318"/>
      <c r="BC18" s="318"/>
      <c r="BD18" s="318"/>
      <c r="BE18" s="318"/>
      <c r="BF18" s="318"/>
      <c r="BG18" s="318"/>
      <c r="BH18" s="47"/>
      <c r="BJ18" s="47"/>
    </row>
    <row r="19" spans="2:62" s="41" customFormat="1">
      <c r="C19" s="210"/>
      <c r="D19" s="320"/>
      <c r="E19" s="318"/>
      <c r="F19" s="318"/>
      <c r="G19" s="318"/>
      <c r="H19" s="318"/>
      <c r="I19" s="318"/>
      <c r="J19" s="318"/>
      <c r="K19" s="318"/>
      <c r="L19" s="318"/>
      <c r="M19" s="318"/>
      <c r="N19" s="318"/>
      <c r="O19" s="318"/>
      <c r="P19" s="318"/>
      <c r="Q19" s="318"/>
      <c r="R19" s="318"/>
      <c r="S19" s="318"/>
      <c r="T19" s="318"/>
      <c r="U19" s="318"/>
      <c r="V19" s="318"/>
      <c r="W19" s="318"/>
      <c r="X19" s="318"/>
      <c r="Y19" s="318"/>
      <c r="Z19" s="318"/>
      <c r="AA19" s="318"/>
      <c r="AB19" s="318"/>
      <c r="AC19" s="321"/>
      <c r="AD19" s="321"/>
      <c r="AE19" s="318"/>
      <c r="AF19" s="318"/>
      <c r="AG19" s="318"/>
      <c r="AH19" s="318"/>
      <c r="AI19" s="318"/>
      <c r="AJ19" s="318"/>
      <c r="AK19" s="318"/>
      <c r="AL19" s="318"/>
      <c r="AM19" s="318"/>
      <c r="AN19" s="318"/>
      <c r="AO19" s="318"/>
      <c r="AP19" s="318"/>
      <c r="AQ19" s="318"/>
      <c r="AR19" s="318"/>
      <c r="AS19" s="318"/>
      <c r="AT19" s="318"/>
      <c r="AU19" s="318"/>
      <c r="AV19" s="318"/>
      <c r="AW19" s="318"/>
      <c r="AX19" s="318"/>
      <c r="AY19" s="318"/>
      <c r="AZ19" s="318"/>
      <c r="BA19" s="318"/>
      <c r="BB19" s="318"/>
      <c r="BC19" s="318"/>
      <c r="BD19" s="318"/>
      <c r="BE19" s="318"/>
      <c r="BF19" s="318"/>
      <c r="BG19" s="318"/>
      <c r="BH19" s="47"/>
      <c r="BJ19" s="47"/>
    </row>
    <row r="20" spans="2:62" s="41" customFormat="1">
      <c r="C20" s="210"/>
      <c r="D20" s="320"/>
      <c r="E20" s="318"/>
      <c r="F20" s="318"/>
      <c r="G20" s="318"/>
      <c r="H20" s="318"/>
      <c r="I20" s="318"/>
      <c r="J20" s="318"/>
      <c r="K20" s="318"/>
      <c r="L20" s="318"/>
      <c r="M20" s="318"/>
      <c r="N20" s="318"/>
      <c r="O20" s="318"/>
      <c r="P20" s="318"/>
      <c r="Q20" s="318"/>
      <c r="R20" s="318"/>
      <c r="S20" s="318"/>
      <c r="T20" s="318"/>
      <c r="U20" s="318"/>
      <c r="V20" s="318"/>
      <c r="W20" s="318"/>
      <c r="X20" s="318"/>
      <c r="Y20" s="318"/>
      <c r="Z20" s="318"/>
      <c r="AA20" s="318"/>
      <c r="AB20" s="318"/>
      <c r="AC20" s="321"/>
      <c r="AD20" s="321"/>
      <c r="AE20" s="318"/>
      <c r="AF20" s="318"/>
      <c r="AG20" s="318"/>
      <c r="AH20" s="318"/>
      <c r="AI20" s="318"/>
      <c r="AJ20" s="318"/>
      <c r="AK20" s="318"/>
      <c r="AL20" s="318"/>
      <c r="AM20" s="318"/>
      <c r="AN20" s="318"/>
      <c r="AO20" s="318"/>
      <c r="AP20" s="318"/>
      <c r="AQ20" s="318"/>
      <c r="AR20" s="318"/>
      <c r="AS20" s="318"/>
      <c r="AT20" s="318"/>
      <c r="AU20" s="318"/>
      <c r="AV20" s="318"/>
      <c r="AW20" s="318"/>
      <c r="AX20" s="318"/>
      <c r="AY20" s="318"/>
      <c r="AZ20" s="318"/>
      <c r="BA20" s="318"/>
      <c r="BB20" s="318"/>
      <c r="BC20" s="318"/>
      <c r="BD20" s="318"/>
      <c r="BE20" s="318"/>
      <c r="BF20" s="318"/>
      <c r="BG20" s="318"/>
      <c r="BH20" s="47"/>
      <c r="BJ20" s="47"/>
    </row>
    <row r="21" spans="2:62" s="41" customFormat="1">
      <c r="C21" s="210"/>
      <c r="D21" s="320"/>
      <c r="E21" s="318"/>
      <c r="F21" s="318"/>
      <c r="G21" s="318"/>
      <c r="H21" s="318"/>
      <c r="I21" s="318"/>
      <c r="J21" s="318"/>
      <c r="K21" s="318"/>
      <c r="L21" s="318"/>
      <c r="M21" s="318"/>
      <c r="N21" s="318"/>
      <c r="O21" s="318"/>
      <c r="P21" s="318"/>
      <c r="Q21" s="318"/>
      <c r="R21" s="318"/>
      <c r="S21" s="318"/>
      <c r="T21" s="318"/>
      <c r="U21" s="318"/>
      <c r="V21" s="318"/>
      <c r="W21" s="318"/>
      <c r="X21" s="318"/>
      <c r="Y21" s="318"/>
      <c r="Z21" s="318"/>
      <c r="AA21" s="318"/>
      <c r="AB21" s="318"/>
      <c r="AC21" s="321"/>
      <c r="AD21" s="321"/>
      <c r="AE21" s="318"/>
      <c r="AF21" s="318"/>
      <c r="AG21" s="318"/>
      <c r="AH21" s="318"/>
      <c r="AI21" s="318"/>
      <c r="AJ21" s="318"/>
      <c r="AK21" s="318"/>
      <c r="AL21" s="318"/>
      <c r="AM21" s="318"/>
      <c r="AN21" s="318"/>
      <c r="AO21" s="318"/>
      <c r="AP21" s="318"/>
      <c r="AQ21" s="318"/>
      <c r="AR21" s="318"/>
      <c r="AS21" s="318"/>
      <c r="AT21" s="318"/>
      <c r="AU21" s="318"/>
      <c r="AV21" s="318"/>
      <c r="AW21" s="318"/>
      <c r="AX21" s="318"/>
      <c r="AY21" s="318"/>
      <c r="AZ21" s="318"/>
      <c r="BA21" s="318"/>
      <c r="BB21" s="318"/>
      <c r="BC21" s="318"/>
      <c r="BD21" s="318"/>
      <c r="BE21" s="318"/>
      <c r="BF21" s="318"/>
      <c r="BG21" s="318"/>
      <c r="BH21" s="47"/>
      <c r="BJ21" s="47"/>
    </row>
    <row r="22" spans="2:62" s="41" customFormat="1">
      <c r="C22" s="210"/>
      <c r="D22" s="320"/>
      <c r="E22" s="318"/>
      <c r="F22" s="318"/>
      <c r="G22" s="318"/>
      <c r="H22" s="318"/>
      <c r="I22" s="318"/>
      <c r="J22" s="318"/>
      <c r="K22" s="318"/>
      <c r="L22" s="318"/>
      <c r="M22" s="318"/>
      <c r="N22" s="318"/>
      <c r="O22" s="318"/>
      <c r="P22" s="318"/>
      <c r="Q22" s="318"/>
      <c r="R22" s="318"/>
      <c r="S22" s="318"/>
      <c r="T22" s="318"/>
      <c r="U22" s="318"/>
      <c r="V22" s="318"/>
      <c r="W22" s="318"/>
      <c r="X22" s="318"/>
      <c r="Y22" s="318"/>
      <c r="Z22" s="318"/>
      <c r="AA22" s="318"/>
      <c r="AB22" s="318"/>
      <c r="AC22" s="321"/>
      <c r="AD22" s="321"/>
      <c r="AE22" s="318"/>
      <c r="AF22" s="318"/>
      <c r="AG22" s="318"/>
      <c r="AH22" s="318"/>
      <c r="AI22" s="318"/>
      <c r="AJ22" s="318"/>
      <c r="AK22" s="318"/>
      <c r="AL22" s="318"/>
      <c r="AM22" s="318"/>
      <c r="AN22" s="318"/>
      <c r="AO22" s="318"/>
      <c r="AP22" s="318"/>
      <c r="AQ22" s="318"/>
      <c r="AR22" s="318"/>
      <c r="AS22" s="318"/>
      <c r="AT22" s="318"/>
      <c r="AU22" s="318"/>
      <c r="AV22" s="318"/>
      <c r="AW22" s="318"/>
      <c r="AX22" s="318"/>
      <c r="AY22" s="318"/>
      <c r="AZ22" s="318"/>
      <c r="BA22" s="318"/>
      <c r="BB22" s="318"/>
      <c r="BC22" s="318"/>
      <c r="BD22" s="318"/>
      <c r="BE22" s="318"/>
      <c r="BF22" s="318"/>
      <c r="BG22" s="318"/>
      <c r="BH22" s="47"/>
      <c r="BJ22" s="47"/>
    </row>
    <row r="23" spans="2:62" s="41" customFormat="1">
      <c r="C23" s="210"/>
      <c r="D23" s="320"/>
      <c r="E23" s="318"/>
      <c r="F23" s="318"/>
      <c r="G23" s="318"/>
      <c r="H23" s="318"/>
      <c r="I23" s="318"/>
      <c r="J23" s="318"/>
      <c r="K23" s="318"/>
      <c r="L23" s="318"/>
      <c r="M23" s="318"/>
      <c r="N23" s="318"/>
      <c r="O23" s="318"/>
      <c r="P23" s="318"/>
      <c r="Q23" s="318"/>
      <c r="R23" s="318"/>
      <c r="S23" s="318"/>
      <c r="T23" s="318"/>
      <c r="U23" s="318"/>
      <c r="V23" s="318"/>
      <c r="W23" s="318"/>
      <c r="X23" s="318"/>
      <c r="Y23" s="318"/>
      <c r="Z23" s="318"/>
      <c r="AA23" s="318"/>
      <c r="AB23" s="318"/>
      <c r="AC23" s="321"/>
      <c r="AD23" s="321"/>
      <c r="AE23" s="318"/>
      <c r="AF23" s="318"/>
      <c r="AG23" s="318"/>
      <c r="AH23" s="318"/>
      <c r="AI23" s="318"/>
      <c r="AJ23" s="318"/>
      <c r="AK23" s="318"/>
      <c r="AL23" s="318"/>
      <c r="AM23" s="318"/>
      <c r="AN23" s="318"/>
      <c r="AO23" s="318"/>
      <c r="AP23" s="318"/>
      <c r="AQ23" s="318"/>
      <c r="AR23" s="318"/>
      <c r="AS23" s="318"/>
      <c r="AT23" s="318"/>
      <c r="AU23" s="318"/>
      <c r="AV23" s="318"/>
      <c r="AW23" s="318"/>
      <c r="AX23" s="318"/>
      <c r="AY23" s="318"/>
      <c r="AZ23" s="318"/>
      <c r="BA23" s="318"/>
      <c r="BB23" s="318"/>
      <c r="BC23" s="318"/>
      <c r="BD23" s="318"/>
      <c r="BE23" s="318"/>
      <c r="BF23" s="318"/>
      <c r="BG23" s="318"/>
      <c r="BH23" s="47"/>
      <c r="BJ23" s="47"/>
    </row>
    <row r="24" spans="2:62" s="41" customFormat="1">
      <c r="C24" s="210"/>
      <c r="D24" s="320"/>
      <c r="E24" s="318"/>
      <c r="F24" s="318"/>
      <c r="G24" s="318"/>
      <c r="H24" s="318"/>
      <c r="I24" s="318"/>
      <c r="J24" s="318"/>
      <c r="K24" s="318"/>
      <c r="L24" s="318"/>
      <c r="M24" s="318"/>
      <c r="N24" s="318"/>
      <c r="O24" s="318"/>
      <c r="P24" s="318"/>
      <c r="Q24" s="318"/>
      <c r="R24" s="318"/>
      <c r="S24" s="318"/>
      <c r="T24" s="318"/>
      <c r="U24" s="318"/>
      <c r="V24" s="318"/>
      <c r="W24" s="318"/>
      <c r="X24" s="318"/>
      <c r="Y24" s="318"/>
      <c r="Z24" s="318"/>
      <c r="AA24" s="318"/>
      <c r="AB24" s="318"/>
      <c r="AC24" s="321"/>
      <c r="AD24" s="321"/>
      <c r="AE24" s="318"/>
      <c r="AF24" s="318"/>
      <c r="AG24" s="318"/>
      <c r="AH24" s="318"/>
      <c r="AI24" s="318"/>
      <c r="AJ24" s="318"/>
      <c r="AK24" s="318"/>
      <c r="AL24" s="318"/>
      <c r="AM24" s="318"/>
      <c r="AN24" s="318"/>
      <c r="AO24" s="318"/>
      <c r="AP24" s="318"/>
      <c r="AQ24" s="318"/>
      <c r="AR24" s="318"/>
      <c r="AS24" s="318"/>
      <c r="AT24" s="318"/>
      <c r="AU24" s="318"/>
      <c r="AV24" s="318"/>
      <c r="AW24" s="318"/>
      <c r="AX24" s="318"/>
      <c r="AY24" s="318"/>
      <c r="AZ24" s="318"/>
      <c r="BA24" s="318"/>
      <c r="BB24" s="318"/>
      <c r="BC24" s="318"/>
      <c r="BD24" s="318"/>
      <c r="BE24" s="318"/>
      <c r="BF24" s="318"/>
      <c r="BG24" s="318"/>
      <c r="BH24" s="47"/>
      <c r="BJ24" s="47"/>
    </row>
    <row r="25" spans="2:62" s="41" customFormat="1">
      <c r="C25" s="210"/>
      <c r="D25" s="320"/>
      <c r="E25" s="318"/>
      <c r="F25" s="318"/>
      <c r="G25" s="318"/>
      <c r="H25" s="318"/>
      <c r="I25" s="318"/>
      <c r="J25" s="318"/>
      <c r="K25" s="318"/>
      <c r="L25" s="318"/>
      <c r="M25" s="318"/>
      <c r="N25" s="318"/>
      <c r="O25" s="318"/>
      <c r="P25" s="318"/>
      <c r="Q25" s="318"/>
      <c r="R25" s="318"/>
      <c r="S25" s="318"/>
      <c r="T25" s="318"/>
      <c r="U25" s="318"/>
      <c r="V25" s="318"/>
      <c r="W25" s="318"/>
      <c r="X25" s="318"/>
      <c r="Y25" s="318"/>
      <c r="Z25" s="318"/>
      <c r="AA25" s="318"/>
      <c r="AB25" s="318"/>
      <c r="AC25" s="321"/>
      <c r="AD25" s="321"/>
      <c r="AE25" s="318"/>
      <c r="AF25" s="318"/>
      <c r="AG25" s="318"/>
      <c r="AH25" s="318"/>
      <c r="AI25" s="318"/>
      <c r="AJ25" s="318"/>
      <c r="AK25" s="318"/>
      <c r="AL25" s="318"/>
      <c r="AM25" s="318"/>
      <c r="AN25" s="318"/>
      <c r="AO25" s="318"/>
      <c r="AP25" s="318"/>
      <c r="AQ25" s="318"/>
      <c r="AR25" s="318"/>
      <c r="AS25" s="318"/>
      <c r="AT25" s="318"/>
      <c r="AU25" s="318"/>
      <c r="AV25" s="318"/>
      <c r="AW25" s="318"/>
      <c r="AX25" s="318"/>
      <c r="AY25" s="318"/>
      <c r="AZ25" s="318"/>
      <c r="BA25" s="318"/>
      <c r="BB25" s="318"/>
      <c r="BC25" s="318"/>
      <c r="BD25" s="318"/>
      <c r="BE25" s="318"/>
      <c r="BF25" s="318"/>
      <c r="BG25" s="318"/>
      <c r="BH25" s="47"/>
      <c r="BJ25" s="47"/>
    </row>
    <row r="26" spans="2:62" s="41" customFormat="1">
      <c r="C26" s="210"/>
      <c r="D26" s="320"/>
      <c r="E26" s="318"/>
      <c r="F26" s="318"/>
      <c r="G26" s="318"/>
      <c r="H26" s="318"/>
      <c r="I26" s="318"/>
      <c r="J26" s="318"/>
      <c r="K26" s="318"/>
      <c r="L26" s="318"/>
      <c r="M26" s="318"/>
      <c r="N26" s="318"/>
      <c r="O26" s="318"/>
      <c r="P26" s="318"/>
      <c r="Q26" s="238"/>
      <c r="R26" s="318"/>
      <c r="S26" s="318"/>
      <c r="T26" s="318"/>
      <c r="U26" s="318"/>
      <c r="V26" s="318"/>
      <c r="W26" s="318"/>
      <c r="X26" s="318"/>
      <c r="Y26" s="318"/>
      <c r="Z26" s="318"/>
      <c r="AA26" s="318"/>
      <c r="AB26" s="318"/>
      <c r="AC26" s="321"/>
      <c r="AD26" s="321"/>
      <c r="AE26" s="318"/>
      <c r="AF26" s="318"/>
      <c r="AG26" s="318"/>
      <c r="AH26" s="318"/>
      <c r="AI26" s="318"/>
      <c r="AJ26" s="318"/>
      <c r="AK26" s="318"/>
      <c r="AL26" s="318"/>
      <c r="AM26" s="318"/>
      <c r="AN26" s="318"/>
      <c r="AO26" s="318"/>
      <c r="AP26" s="318"/>
      <c r="AQ26" s="318"/>
      <c r="AR26" s="318"/>
      <c r="AS26" s="318"/>
      <c r="AT26" s="318"/>
      <c r="AU26" s="318"/>
      <c r="AV26" s="318"/>
      <c r="AW26" s="318"/>
      <c r="AX26" s="318"/>
      <c r="AY26" s="318"/>
      <c r="AZ26" s="318"/>
      <c r="BA26" s="318"/>
      <c r="BB26" s="318"/>
      <c r="BC26" s="318"/>
      <c r="BD26" s="318"/>
      <c r="BE26" s="318"/>
      <c r="BF26" s="318"/>
      <c r="BG26" s="318"/>
      <c r="BH26" s="47"/>
      <c r="BJ26" s="47"/>
    </row>
    <row r="27" spans="2:62" s="41" customFormat="1">
      <c r="C27" s="210"/>
      <c r="D27" s="322"/>
      <c r="E27" s="299"/>
      <c r="F27" s="299"/>
      <c r="G27" s="299"/>
      <c r="H27" s="299"/>
      <c r="I27" s="299"/>
      <c r="J27" s="299"/>
      <c r="K27" s="299"/>
      <c r="L27" s="299"/>
      <c r="M27" s="299"/>
      <c r="N27" s="299"/>
      <c r="O27" s="299"/>
      <c r="P27" s="299"/>
      <c r="Q27" s="47"/>
      <c r="R27" s="299"/>
      <c r="S27" s="299"/>
      <c r="T27" s="299"/>
      <c r="U27" s="299"/>
      <c r="V27" s="299"/>
      <c r="W27" s="299"/>
      <c r="X27" s="299"/>
      <c r="Y27" s="299"/>
      <c r="Z27" s="299"/>
      <c r="AA27" s="299"/>
      <c r="AB27" s="299"/>
      <c r="AC27" s="323"/>
      <c r="AD27" s="323"/>
      <c r="AE27" s="299"/>
      <c r="AF27" s="299"/>
      <c r="AG27" s="299"/>
      <c r="AH27" s="299"/>
      <c r="AI27" s="299"/>
      <c r="AJ27" s="299"/>
      <c r="AK27" s="299"/>
      <c r="AL27" s="299"/>
      <c r="AM27" s="299"/>
      <c r="AN27" s="299"/>
      <c r="AO27" s="299"/>
      <c r="AP27" s="299"/>
      <c r="AQ27" s="299"/>
      <c r="AR27" s="299"/>
      <c r="AS27" s="299"/>
      <c r="AT27" s="299"/>
      <c r="AU27" s="299"/>
      <c r="AV27" s="299"/>
      <c r="AW27" s="299"/>
      <c r="AX27" s="299"/>
      <c r="AY27" s="299"/>
      <c r="AZ27" s="299"/>
      <c r="BA27" s="299"/>
      <c r="BB27" s="299"/>
      <c r="BC27" s="299"/>
      <c r="BD27" s="299"/>
      <c r="BE27" s="299"/>
      <c r="BF27" s="299"/>
      <c r="BG27" s="299"/>
      <c r="BH27" s="47"/>
      <c r="BJ27" s="47"/>
    </row>
    <row r="28" spans="2:62" s="41" customFormat="1">
      <c r="C28" s="210"/>
      <c r="D28" s="322"/>
      <c r="E28" s="299"/>
      <c r="F28" s="47"/>
      <c r="G28" s="47"/>
      <c r="H28" s="47"/>
      <c r="I28" s="47"/>
      <c r="J28" s="47"/>
      <c r="K28" s="47"/>
      <c r="L28" s="47"/>
      <c r="M28" s="47"/>
      <c r="N28" s="47"/>
      <c r="O28" s="47"/>
      <c r="P28" s="47"/>
      <c r="Q28" s="47"/>
      <c r="R28" s="47"/>
      <c r="S28" s="47"/>
      <c r="T28" s="47"/>
      <c r="U28" s="47"/>
      <c r="V28" s="47"/>
      <c r="W28" s="47"/>
      <c r="X28" s="47"/>
      <c r="Y28" s="47"/>
      <c r="Z28" s="47"/>
      <c r="AA28" s="47"/>
      <c r="AB28" s="47"/>
      <c r="AC28" s="503"/>
      <c r="AD28" s="503"/>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J28" s="47"/>
    </row>
    <row r="29" spans="2:62" s="41" customFormat="1">
      <c r="C29" s="210"/>
      <c r="D29" s="210"/>
      <c r="E29" s="47"/>
      <c r="F29" s="47"/>
      <c r="G29" s="47"/>
      <c r="H29" s="47"/>
      <c r="I29" s="47"/>
      <c r="J29" s="47"/>
      <c r="K29" s="47"/>
      <c r="L29" s="47"/>
      <c r="M29" s="47"/>
      <c r="N29" s="47"/>
      <c r="O29" s="47"/>
      <c r="P29" s="47"/>
      <c r="Q29" s="47"/>
      <c r="R29" s="47"/>
      <c r="S29" s="47"/>
      <c r="T29" s="47"/>
      <c r="U29" s="47"/>
      <c r="V29" s="47"/>
      <c r="W29" s="47"/>
      <c r="X29" s="47"/>
      <c r="Y29" s="47"/>
      <c r="Z29" s="47"/>
      <c r="AA29" s="47"/>
      <c r="AB29" s="47"/>
      <c r="AC29" s="503"/>
      <c r="AD29" s="503"/>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J29" s="47"/>
    </row>
    <row r="30" spans="2:62" s="41" customFormat="1">
      <c r="C30" s="510"/>
      <c r="D30" s="210"/>
      <c r="E30" s="47"/>
      <c r="F30" s="47"/>
      <c r="G30" s="47"/>
      <c r="H30" s="47"/>
      <c r="I30" s="47"/>
      <c r="J30" s="47"/>
      <c r="K30" s="47"/>
      <c r="L30" s="47"/>
      <c r="M30" s="47"/>
      <c r="N30" s="47"/>
      <c r="O30" s="47"/>
      <c r="P30" s="47"/>
      <c r="Q30" s="47"/>
      <c r="R30" s="47"/>
      <c r="S30" s="47"/>
      <c r="T30" s="47"/>
      <c r="U30" s="47"/>
      <c r="V30" s="47"/>
      <c r="W30" s="47"/>
      <c r="X30" s="47"/>
      <c r="Y30" s="47"/>
      <c r="Z30" s="47"/>
      <c r="AA30" s="47"/>
      <c r="AB30" s="47"/>
      <c r="AC30" s="503"/>
      <c r="AD30" s="503"/>
      <c r="BJ30" s="47"/>
    </row>
    <row r="31" spans="2:62" ht="22.5" customHeight="1">
      <c r="B31" s="52"/>
      <c r="C31" s="511"/>
      <c r="D31" s="513"/>
      <c r="E31" s="52"/>
      <c r="F31" s="52"/>
      <c r="G31" s="52"/>
      <c r="H31" s="52"/>
      <c r="I31" s="52"/>
      <c r="J31" s="52"/>
      <c r="K31" s="52"/>
      <c r="L31" s="53"/>
      <c r="M31" s="53"/>
      <c r="N31" s="53"/>
      <c r="O31" s="53"/>
      <c r="P31" s="53"/>
      <c r="Q31" s="53"/>
      <c r="R31" s="53"/>
      <c r="S31" s="53"/>
      <c r="T31" s="53"/>
      <c r="U31" s="53"/>
      <c r="V31" s="53"/>
      <c r="W31" s="53"/>
      <c r="X31" s="53"/>
      <c r="Y31" s="53"/>
      <c r="Z31" s="53"/>
      <c r="AA31" s="53"/>
      <c r="AB31" s="53"/>
      <c r="AC31" s="512"/>
      <c r="AD31" s="512"/>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2"/>
      <c r="BE31" s="52"/>
      <c r="BF31" s="52"/>
      <c r="BG31" s="52"/>
      <c r="BH31" s="52"/>
    </row>
    <row r="32" spans="2:62" ht="22.5" customHeight="1">
      <c r="B32" s="52"/>
      <c r="C32" s="513"/>
      <c r="D32" s="513"/>
      <c r="E32" s="52"/>
      <c r="F32" s="52"/>
      <c r="G32" s="52"/>
      <c r="H32" s="52"/>
      <c r="I32" s="52"/>
      <c r="J32" s="52"/>
      <c r="K32" s="52"/>
      <c r="L32" s="53"/>
      <c r="M32" s="53"/>
      <c r="N32" s="53"/>
      <c r="O32" s="53"/>
      <c r="P32" s="53"/>
      <c r="Q32" s="53"/>
      <c r="R32" s="53"/>
      <c r="S32" s="53"/>
      <c r="T32" s="53"/>
      <c r="U32" s="53"/>
      <c r="V32" s="53"/>
      <c r="W32" s="53"/>
      <c r="X32" s="53"/>
      <c r="Y32" s="53"/>
      <c r="Z32" s="53"/>
      <c r="AA32" s="53"/>
      <c r="AB32" s="53"/>
      <c r="AC32" s="512"/>
      <c r="AD32" s="512"/>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2"/>
      <c r="BE32" s="52"/>
      <c r="BF32" s="52"/>
      <c r="BG32" s="52"/>
      <c r="BH32" s="52"/>
    </row>
    <row r="33" spans="2:60" ht="22.5" customHeight="1">
      <c r="B33" s="52"/>
      <c r="C33" s="521"/>
      <c r="D33" s="514"/>
      <c r="E33" s="515"/>
      <c r="F33" s="515"/>
      <c r="G33" s="515"/>
      <c r="H33" s="515"/>
      <c r="I33" s="515"/>
      <c r="J33" s="515"/>
      <c r="K33" s="515"/>
      <c r="L33" s="516"/>
      <c r="M33" s="516"/>
      <c r="N33" s="516"/>
      <c r="O33" s="516"/>
      <c r="P33" s="516"/>
      <c r="Q33" s="516"/>
      <c r="R33" s="516"/>
      <c r="S33" s="516"/>
      <c r="T33" s="516"/>
      <c r="U33" s="516"/>
      <c r="V33" s="516"/>
      <c r="W33" s="516"/>
      <c r="X33" s="516"/>
      <c r="Y33" s="516"/>
      <c r="Z33" s="516"/>
      <c r="AA33" s="516"/>
      <c r="AB33" s="516"/>
      <c r="AC33" s="517"/>
      <c r="AD33" s="520"/>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2"/>
      <c r="BE33" s="52"/>
      <c r="BF33" s="52"/>
      <c r="BG33" s="52"/>
      <c r="BH33" s="52"/>
    </row>
    <row r="34" spans="2:60" ht="22.5" customHeight="1">
      <c r="B34" s="52"/>
      <c r="C34" s="519"/>
      <c r="D34" s="515"/>
      <c r="E34" s="515"/>
      <c r="F34" s="515"/>
      <c r="G34" s="515"/>
      <c r="H34" s="515"/>
      <c r="I34" s="515"/>
      <c r="J34" s="515"/>
      <c r="K34" s="515"/>
      <c r="L34" s="516"/>
      <c r="M34" s="516"/>
      <c r="N34" s="516"/>
      <c r="O34" s="516"/>
      <c r="P34" s="516"/>
      <c r="Q34" s="516"/>
      <c r="R34" s="516"/>
      <c r="S34" s="516"/>
      <c r="T34" s="516"/>
      <c r="U34" s="516"/>
      <c r="V34" s="516"/>
      <c r="W34" s="516"/>
      <c r="X34" s="516"/>
      <c r="Y34" s="516"/>
      <c r="Z34" s="516"/>
      <c r="AA34" s="516"/>
      <c r="AB34" s="516"/>
      <c r="AC34" s="516"/>
      <c r="AD34" s="517"/>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2"/>
      <c r="BE34" s="52"/>
      <c r="BF34" s="52"/>
      <c r="BG34" s="52"/>
      <c r="BH34" s="52"/>
    </row>
    <row r="35" spans="2:60" ht="22.5" customHeight="1">
      <c r="B35" s="52"/>
      <c r="C35" s="348" t="s">
        <v>271</v>
      </c>
      <c r="D35" s="52"/>
      <c r="E35" s="52"/>
      <c r="F35" s="52"/>
      <c r="G35" s="52"/>
      <c r="H35" s="52"/>
      <c r="I35" s="52"/>
      <c r="J35" s="52"/>
      <c r="K35" s="52"/>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2"/>
      <c r="BE35" s="52"/>
      <c r="BF35" s="52"/>
      <c r="BG35" s="52"/>
      <c r="BH35" s="52"/>
    </row>
    <row r="36" spans="2:60" ht="22.5" customHeight="1">
      <c r="B36" s="52"/>
      <c r="C36" s="52"/>
      <c r="D36" s="52"/>
      <c r="E36" s="52"/>
      <c r="F36" s="52"/>
      <c r="G36" s="52"/>
      <c r="H36" s="52"/>
      <c r="I36" s="52"/>
      <c r="J36" s="52"/>
      <c r="K36" s="52"/>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2"/>
      <c r="BE36" s="52"/>
      <c r="BF36" s="52"/>
      <c r="BG36" s="52"/>
      <c r="BH36" s="52"/>
    </row>
    <row r="37" spans="2:60" ht="22.5" customHeight="1">
      <c r="B37" s="52"/>
      <c r="C37" s="52"/>
      <c r="D37" s="52"/>
      <c r="E37" s="52"/>
      <c r="F37" s="52"/>
      <c r="G37" s="52"/>
      <c r="H37" s="52"/>
      <c r="I37" s="52"/>
      <c r="J37" s="52"/>
      <c r="K37" s="52"/>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2"/>
      <c r="BE37" s="52"/>
      <c r="BF37" s="52"/>
      <c r="BG37" s="52"/>
      <c r="BH37" s="52"/>
    </row>
  </sheetData>
  <mergeCells count="20">
    <mergeCell ref="C4:G4"/>
    <mergeCell ref="H4:R4"/>
    <mergeCell ref="S4:AW4"/>
    <mergeCell ref="C5:G5"/>
    <mergeCell ref="H5:R5"/>
    <mergeCell ref="S5:AW5"/>
    <mergeCell ref="A1:F2"/>
    <mergeCell ref="G1:T2"/>
    <mergeCell ref="U1:X1"/>
    <mergeCell ref="Y1:AI1"/>
    <mergeCell ref="AJ1:AL1"/>
    <mergeCell ref="AX1:AZ1"/>
    <mergeCell ref="BA1:BI1"/>
    <mergeCell ref="U2:X2"/>
    <mergeCell ref="Y2:AI2"/>
    <mergeCell ref="AJ2:AL2"/>
    <mergeCell ref="AM2:AW2"/>
    <mergeCell ref="AX2:AZ2"/>
    <mergeCell ref="BA2:BI2"/>
    <mergeCell ref="AM1:AW1"/>
  </mergeCells>
  <phoneticPr fontId="5"/>
  <pageMargins left="0.70866141732283472" right="0.70866141732283472" top="0.74803149606299213" bottom="0.74803149606299213" header="0.31496062992125984" footer="0.31496062992125984"/>
  <pageSetup paperSize="9" scale="56" orientation="landscape" blackAndWhite="1" r:id="rId1"/>
  <headerFooter>
    <oddFooter>&amp;P / &amp;N ページ</oddFooter>
  </headerFooter>
  <rowBreaks count="1" manualBreakCount="1">
    <brk id="38" max="60" man="1"/>
  </rowBreaks>
  <colBreaks count="1" manualBreakCount="1">
    <brk id="15" max="2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DQ18"/>
  <sheetViews>
    <sheetView showGridLines="0" view="pageBreakPreview" zoomScaleNormal="55" zoomScaleSheetLayoutView="100" workbookViewId="0">
      <selection activeCell="V25" sqref="V25"/>
    </sheetView>
  </sheetViews>
  <sheetFormatPr defaultColWidth="2.625" defaultRowHeight="16.5"/>
  <cols>
    <col min="1" max="1" width="2.625" style="46" customWidth="1"/>
    <col min="2" max="6" width="2.625" style="46"/>
    <col min="7" max="7" width="3.5" style="46" bestFit="1" customWidth="1"/>
    <col min="8" max="27" width="2.625" style="46"/>
    <col min="28" max="28" width="6.375" style="46" bestFit="1" customWidth="1"/>
    <col min="29" max="63" width="2.625" style="46"/>
    <col min="64" max="64" width="5.5" style="46" bestFit="1" customWidth="1"/>
    <col min="65" max="65" width="3.5" style="46" bestFit="1" customWidth="1"/>
    <col min="66" max="66" width="8.5" style="46" bestFit="1" customWidth="1"/>
    <col min="67" max="16384" width="2.625" style="46"/>
  </cols>
  <sheetData>
    <row r="1" spans="1:121" s="1" customFormat="1" ht="18" customHeight="1">
      <c r="A1" s="405" t="s">
        <v>39</v>
      </c>
      <c r="B1" s="406"/>
      <c r="C1" s="406"/>
      <c r="D1" s="406"/>
      <c r="E1" s="406"/>
      <c r="F1" s="407"/>
      <c r="G1" s="405" t="s">
        <v>40</v>
      </c>
      <c r="H1" s="406"/>
      <c r="I1" s="406"/>
      <c r="J1" s="406"/>
      <c r="K1" s="406"/>
      <c r="L1" s="406"/>
      <c r="M1" s="406"/>
      <c r="N1" s="406"/>
      <c r="O1" s="406"/>
      <c r="P1" s="406"/>
      <c r="Q1" s="406"/>
      <c r="R1" s="406"/>
      <c r="S1" s="406"/>
      <c r="T1" s="407"/>
      <c r="U1" s="400" t="s">
        <v>0</v>
      </c>
      <c r="V1" s="400"/>
      <c r="W1" s="400"/>
      <c r="X1" s="400"/>
      <c r="Y1" s="403" t="s">
        <v>69</v>
      </c>
      <c r="Z1" s="403"/>
      <c r="AA1" s="403"/>
      <c r="AB1" s="403"/>
      <c r="AC1" s="403"/>
      <c r="AD1" s="403"/>
      <c r="AE1" s="403"/>
      <c r="AF1" s="403"/>
      <c r="AG1" s="403"/>
      <c r="AH1" s="403"/>
      <c r="AI1" s="403"/>
      <c r="AJ1" s="400" t="s">
        <v>37</v>
      </c>
      <c r="AK1" s="400"/>
      <c r="AL1" s="400"/>
      <c r="AM1" s="404"/>
      <c r="AN1" s="404"/>
      <c r="AO1" s="404"/>
      <c r="AP1" s="404"/>
      <c r="AQ1" s="404"/>
      <c r="AR1" s="404"/>
      <c r="AS1" s="404"/>
      <c r="AT1" s="404"/>
      <c r="AU1" s="404"/>
      <c r="AV1" s="404"/>
      <c r="AW1" s="404"/>
      <c r="AX1" s="400" t="s">
        <v>1</v>
      </c>
      <c r="AY1" s="400"/>
      <c r="AZ1" s="400"/>
      <c r="BA1" s="401">
        <v>43089</v>
      </c>
      <c r="BB1" s="402"/>
      <c r="BC1" s="402"/>
      <c r="BD1" s="402"/>
      <c r="BE1" s="402"/>
      <c r="BF1" s="402"/>
      <c r="BG1" s="402"/>
      <c r="BH1" s="402"/>
      <c r="BI1" s="402"/>
      <c r="BJ1" s="2"/>
      <c r="BK1" s="2"/>
      <c r="BL1" s="2"/>
      <c r="BM1" s="2"/>
      <c r="BN1" s="2"/>
      <c r="BO1" s="2"/>
      <c r="BP1" s="2"/>
      <c r="BQ1" s="2"/>
      <c r="BR1" s="2"/>
      <c r="BS1" s="2"/>
      <c r="BT1" s="2"/>
      <c r="BU1" s="2"/>
      <c r="BV1" s="2"/>
      <c r="BW1" s="2"/>
      <c r="BX1" s="2"/>
      <c r="CA1" s="35"/>
      <c r="CB1" s="36"/>
      <c r="CC1" s="36"/>
      <c r="CD1" s="36"/>
      <c r="CE1" s="36"/>
      <c r="CF1" s="36"/>
      <c r="CG1" s="37"/>
      <c r="CH1" s="35"/>
      <c r="CI1" s="35"/>
      <c r="CJ1" s="35"/>
      <c r="CK1" s="35"/>
      <c r="CL1" s="35"/>
      <c r="CM1" s="35"/>
      <c r="CN1" s="35"/>
      <c r="CO1" s="35"/>
      <c r="CP1" s="35"/>
      <c r="CQ1" s="35"/>
      <c r="CR1" s="35"/>
      <c r="CS1" s="35"/>
      <c r="CT1" s="35"/>
      <c r="CU1" s="35"/>
      <c r="CV1" s="35"/>
      <c r="CW1" s="35"/>
      <c r="CX1" s="35"/>
      <c r="CY1" s="35"/>
      <c r="CZ1" s="35"/>
      <c r="DA1" s="35"/>
      <c r="DB1" s="35"/>
      <c r="DC1" s="35"/>
      <c r="DD1" s="35"/>
      <c r="DE1" s="35"/>
      <c r="DF1" s="35"/>
      <c r="DG1" s="35"/>
      <c r="DH1" s="35"/>
      <c r="DI1" s="35"/>
      <c r="DJ1" s="35"/>
      <c r="DK1" s="35"/>
      <c r="DL1" s="35"/>
      <c r="DM1" s="35"/>
      <c r="DN1" s="35"/>
      <c r="DO1" s="35"/>
      <c r="DP1" s="35"/>
    </row>
    <row r="2" spans="1:121" s="1" customFormat="1" ht="18" customHeight="1">
      <c r="A2" s="408"/>
      <c r="B2" s="409"/>
      <c r="C2" s="409"/>
      <c r="D2" s="409"/>
      <c r="E2" s="409"/>
      <c r="F2" s="410"/>
      <c r="G2" s="408"/>
      <c r="H2" s="409"/>
      <c r="I2" s="409"/>
      <c r="J2" s="409"/>
      <c r="K2" s="409"/>
      <c r="L2" s="409"/>
      <c r="M2" s="409"/>
      <c r="N2" s="409"/>
      <c r="O2" s="409"/>
      <c r="P2" s="409"/>
      <c r="Q2" s="409"/>
      <c r="R2" s="409"/>
      <c r="S2" s="409"/>
      <c r="T2" s="410"/>
      <c r="U2" s="400"/>
      <c r="V2" s="400"/>
      <c r="W2" s="400"/>
      <c r="X2" s="400"/>
      <c r="Y2" s="403"/>
      <c r="Z2" s="403"/>
      <c r="AA2" s="403"/>
      <c r="AB2" s="403"/>
      <c r="AC2" s="403"/>
      <c r="AD2" s="403"/>
      <c r="AE2" s="403"/>
      <c r="AF2" s="403"/>
      <c r="AG2" s="403"/>
      <c r="AH2" s="403"/>
      <c r="AI2" s="403"/>
      <c r="AJ2" s="400" t="s">
        <v>30</v>
      </c>
      <c r="AK2" s="400"/>
      <c r="AL2" s="400"/>
      <c r="AM2" s="404" t="s">
        <v>206</v>
      </c>
      <c r="AN2" s="404"/>
      <c r="AO2" s="404"/>
      <c r="AP2" s="404"/>
      <c r="AQ2" s="404"/>
      <c r="AR2" s="404"/>
      <c r="AS2" s="404"/>
      <c r="AT2" s="404"/>
      <c r="AU2" s="404"/>
      <c r="AV2" s="404"/>
      <c r="AW2" s="404"/>
      <c r="AX2" s="400" t="s">
        <v>38</v>
      </c>
      <c r="AY2" s="400"/>
      <c r="AZ2" s="400"/>
      <c r="BA2" s="404" t="s">
        <v>202</v>
      </c>
      <c r="BB2" s="404"/>
      <c r="BC2" s="404"/>
      <c r="BD2" s="404"/>
      <c r="BE2" s="404"/>
      <c r="BF2" s="404"/>
      <c r="BG2" s="404"/>
      <c r="BH2" s="404"/>
      <c r="BI2" s="404"/>
      <c r="BJ2" s="2"/>
      <c r="BK2" s="2"/>
      <c r="BL2" s="53"/>
      <c r="BM2" s="10"/>
      <c r="BN2" s="2"/>
      <c r="BO2" s="2"/>
      <c r="BP2" s="2"/>
      <c r="BQ2" s="2"/>
      <c r="BR2" s="151"/>
      <c r="BS2" s="220"/>
      <c r="BT2" s="220"/>
      <c r="BU2" s="220"/>
      <c r="BV2" s="220"/>
      <c r="BW2" s="221"/>
      <c r="BX2" s="221"/>
      <c r="BY2" s="221"/>
      <c r="BZ2" s="221"/>
      <c r="CA2" s="35"/>
      <c r="CB2" s="35"/>
      <c r="CC2" s="35"/>
      <c r="CD2" s="35"/>
      <c r="CE2" s="35"/>
      <c r="CF2" s="35"/>
      <c r="CG2" s="35"/>
      <c r="CH2" s="35"/>
      <c r="CI2" s="35"/>
      <c r="CJ2" s="35"/>
      <c r="CK2" s="35"/>
      <c r="CL2" s="38"/>
      <c r="CM2" s="39"/>
      <c r="CN2" s="39"/>
      <c r="CO2" s="39"/>
      <c r="CP2" s="39"/>
      <c r="CQ2" s="38"/>
      <c r="CR2" s="39"/>
      <c r="CS2" s="39"/>
      <c r="CT2" s="39"/>
      <c r="CU2" s="39"/>
      <c r="CV2" s="39"/>
      <c r="CW2" s="39"/>
      <c r="CX2" s="39"/>
      <c r="CY2" s="39"/>
      <c r="CZ2" s="39"/>
      <c r="DA2" s="39"/>
      <c r="DB2" s="38"/>
      <c r="DC2" s="34"/>
      <c r="DD2" s="34"/>
      <c r="DE2" s="34"/>
      <c r="DF2" s="34"/>
      <c r="DG2" s="34"/>
      <c r="DH2" s="34"/>
      <c r="DI2" s="34"/>
      <c r="DJ2" s="34"/>
      <c r="DK2" s="34"/>
      <c r="DL2" s="34"/>
      <c r="DM2" s="34"/>
      <c r="DN2" s="34"/>
      <c r="DO2" s="35"/>
      <c r="DP2" s="35"/>
    </row>
    <row r="3" spans="1:121" s="11" customFormat="1" ht="18.75">
      <c r="A3" s="102"/>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9"/>
      <c r="BG3" s="9"/>
      <c r="BH3" s="9"/>
      <c r="BI3" s="10"/>
      <c r="BJ3" s="10"/>
      <c r="BK3" s="10"/>
      <c r="BL3" s="51"/>
      <c r="BM3" s="46"/>
      <c r="BN3" s="10"/>
      <c r="BO3" s="10"/>
      <c r="BS3" s="10"/>
      <c r="BT3" s="10"/>
      <c r="BU3" s="10"/>
      <c r="CS3" s="40"/>
      <c r="CT3" s="40"/>
      <c r="CU3" s="40"/>
      <c r="CV3" s="38"/>
      <c r="CW3" s="38"/>
      <c r="CX3" s="38"/>
      <c r="CY3" s="38"/>
      <c r="CZ3" s="38"/>
      <c r="DA3" s="38"/>
      <c r="DB3" s="39"/>
      <c r="DC3" s="39"/>
      <c r="DD3" s="39"/>
      <c r="DE3" s="39"/>
      <c r="DF3" s="39"/>
      <c r="DG3" s="39"/>
      <c r="DH3" s="39"/>
      <c r="DI3" s="39"/>
      <c r="DJ3" s="39"/>
      <c r="DK3" s="39"/>
      <c r="DL3" s="39"/>
      <c r="DM3" s="39"/>
      <c r="DN3" s="34"/>
      <c r="DO3" s="40"/>
      <c r="DP3" s="40"/>
    </row>
    <row r="4" spans="1:121" s="11" customFormat="1" ht="18.75">
      <c r="A4" s="10"/>
      <c r="B4" s="411" t="s">
        <v>32</v>
      </c>
      <c r="C4" s="412"/>
      <c r="D4" s="412"/>
      <c r="E4" s="412"/>
      <c r="F4" s="413"/>
      <c r="G4" s="411" t="s">
        <v>31</v>
      </c>
      <c r="H4" s="412"/>
      <c r="I4" s="412"/>
      <c r="J4" s="412"/>
      <c r="K4" s="412"/>
      <c r="L4" s="412"/>
      <c r="M4" s="412"/>
      <c r="N4" s="412"/>
      <c r="O4" s="412"/>
      <c r="P4" s="412"/>
      <c r="Q4" s="413"/>
      <c r="R4" s="61"/>
      <c r="S4" s="61"/>
      <c r="T4" s="150"/>
      <c r="U4" s="150"/>
      <c r="V4" s="216"/>
      <c r="W4" s="216"/>
      <c r="X4" s="216"/>
      <c r="Y4" s="216"/>
      <c r="Z4" s="216"/>
      <c r="AA4" s="216"/>
      <c r="AB4" s="164"/>
      <c r="AC4" s="61"/>
      <c r="AD4" s="164"/>
      <c r="AE4" s="164"/>
      <c r="AF4" s="164"/>
      <c r="AG4" s="164"/>
      <c r="AH4" s="164"/>
      <c r="AI4" s="164"/>
      <c r="AJ4" s="164"/>
      <c r="AK4" s="84"/>
      <c r="AL4" s="38"/>
      <c r="AM4" s="39"/>
      <c r="AN4" s="34"/>
      <c r="AO4" s="34"/>
      <c r="AP4" s="34"/>
      <c r="AQ4" s="34"/>
      <c r="AR4" s="34"/>
      <c r="AS4" s="38"/>
      <c r="AT4" s="38"/>
      <c r="AU4" s="40"/>
      <c r="AV4" s="38"/>
      <c r="AW4" s="38"/>
      <c r="BJ4" s="10"/>
      <c r="BK4" s="10"/>
      <c r="BL4" s="51"/>
      <c r="BM4" s="46"/>
      <c r="BO4" s="10"/>
      <c r="BS4" s="10"/>
      <c r="BT4" s="46"/>
      <c r="BU4" s="46"/>
      <c r="BV4" s="46"/>
      <c r="CS4" s="40"/>
      <c r="DB4" s="51"/>
      <c r="DC4" s="46"/>
      <c r="DD4" s="46"/>
      <c r="DE4" s="46"/>
      <c r="DF4" s="46"/>
      <c r="DG4" s="46"/>
      <c r="DH4" s="46"/>
      <c r="DI4" s="40"/>
      <c r="DJ4" s="40"/>
      <c r="DK4" s="40"/>
      <c r="DL4" s="40"/>
      <c r="DM4" s="40"/>
      <c r="DN4" s="34"/>
      <c r="DO4" s="40"/>
      <c r="DP4" s="40"/>
    </row>
    <row r="5" spans="1:121" s="11" customFormat="1" ht="18.75">
      <c r="A5" s="10"/>
      <c r="B5" s="417" t="s">
        <v>230</v>
      </c>
      <c r="C5" s="418"/>
      <c r="D5" s="418"/>
      <c r="E5" s="418"/>
      <c r="F5" s="419"/>
      <c r="G5" s="417" t="s">
        <v>270</v>
      </c>
      <c r="H5" s="418"/>
      <c r="I5" s="418"/>
      <c r="J5" s="418"/>
      <c r="K5" s="418"/>
      <c r="L5" s="418"/>
      <c r="M5" s="418"/>
      <c r="N5" s="418"/>
      <c r="O5" s="418"/>
      <c r="P5" s="418"/>
      <c r="Q5" s="419"/>
      <c r="R5" s="61"/>
      <c r="S5" s="61"/>
      <c r="T5" s="150"/>
      <c r="U5" s="150"/>
      <c r="V5" s="150"/>
      <c r="W5" s="150"/>
      <c r="X5" s="150"/>
      <c r="Y5" s="150"/>
      <c r="Z5" s="150"/>
      <c r="AA5" s="150"/>
      <c r="AB5" s="61"/>
      <c r="AC5" s="61"/>
      <c r="AD5" s="61"/>
      <c r="AE5" s="61"/>
      <c r="AF5" s="61"/>
      <c r="AG5" s="61"/>
      <c r="AH5" s="61"/>
      <c r="AI5" s="61"/>
      <c r="AJ5" s="61"/>
      <c r="AK5" s="84"/>
      <c r="AL5" s="38"/>
      <c r="AM5" s="38"/>
      <c r="AN5" s="38"/>
      <c r="AO5" s="38"/>
      <c r="AP5" s="38"/>
      <c r="AQ5" s="38"/>
      <c r="AR5" s="38"/>
      <c r="AS5" s="38"/>
      <c r="AT5" s="38"/>
      <c r="AU5" s="38"/>
      <c r="AV5" s="84"/>
      <c r="AW5" s="38"/>
      <c r="BJ5" s="10"/>
      <c r="BK5" s="10"/>
      <c r="BL5" s="51"/>
      <c r="BM5" s="46"/>
      <c r="BO5" s="10"/>
      <c r="BS5" s="10"/>
      <c r="BT5" s="46"/>
      <c r="BU5" s="46"/>
      <c r="BV5" s="46"/>
      <c r="CC5" s="40"/>
      <c r="CD5" s="40"/>
      <c r="CE5" s="40"/>
      <c r="CF5" s="40"/>
      <c r="CG5" s="40"/>
      <c r="CH5" s="40"/>
      <c r="CI5" s="40"/>
      <c r="CJ5" s="40"/>
      <c r="CK5" s="40"/>
      <c r="CL5" s="222"/>
      <c r="CM5" s="222"/>
      <c r="CN5" s="222"/>
      <c r="CO5" s="222"/>
      <c r="CP5" s="34"/>
      <c r="CR5" s="34"/>
      <c r="CS5" s="34"/>
      <c r="DB5" s="51"/>
      <c r="DC5" s="46"/>
      <c r="DD5" s="46"/>
      <c r="DE5" s="46"/>
      <c r="DF5" s="46"/>
      <c r="DG5" s="46"/>
      <c r="DH5" s="46"/>
      <c r="DI5" s="34"/>
      <c r="DJ5" s="34"/>
      <c r="DK5" s="34"/>
      <c r="DL5" s="34"/>
      <c r="DM5" s="34"/>
      <c r="DN5" s="34"/>
      <c r="DO5" s="34"/>
      <c r="DP5" s="34"/>
      <c r="DQ5" s="34"/>
    </row>
    <row r="6" spans="1:121" s="11" customFormat="1" ht="18.75">
      <c r="A6" s="10"/>
      <c r="B6" s="223"/>
      <c r="C6" s="223"/>
      <c r="D6" s="223"/>
      <c r="E6" s="223"/>
      <c r="F6" s="223"/>
      <c r="G6" s="223"/>
      <c r="H6" s="223"/>
      <c r="I6" s="223"/>
      <c r="J6" s="223"/>
      <c r="K6" s="223"/>
      <c r="L6" s="223"/>
      <c r="M6" s="223"/>
      <c r="N6" s="223"/>
      <c r="O6" s="223"/>
      <c r="P6" s="223"/>
      <c r="Q6" s="223"/>
      <c r="R6" s="61"/>
      <c r="S6" s="61"/>
      <c r="T6" s="150"/>
      <c r="U6" s="150"/>
      <c r="V6" s="150"/>
      <c r="W6" s="150"/>
      <c r="X6" s="150"/>
      <c r="Y6" s="150"/>
      <c r="Z6" s="150"/>
      <c r="AA6" s="150"/>
      <c r="AB6" s="61"/>
      <c r="AC6" s="61"/>
      <c r="AD6" s="61"/>
      <c r="AE6" s="61"/>
      <c r="AF6" s="61"/>
      <c r="AG6" s="61"/>
      <c r="AH6" s="61"/>
      <c r="AI6" s="61"/>
      <c r="AJ6" s="61"/>
      <c r="AK6" s="84"/>
      <c r="AL6" s="38"/>
      <c r="AM6" s="38"/>
      <c r="AN6" s="38"/>
      <c r="AO6" s="38"/>
      <c r="AP6" s="38"/>
      <c r="AQ6" s="38"/>
      <c r="AR6" s="38"/>
      <c r="AS6" s="38"/>
      <c r="AT6" s="38"/>
      <c r="AU6" s="38"/>
      <c r="AV6" s="84"/>
      <c r="AW6" s="38"/>
      <c r="BJ6" s="10"/>
      <c r="BK6" s="10"/>
      <c r="BL6" s="51"/>
      <c r="BM6" s="46"/>
      <c r="BO6" s="10"/>
      <c r="BS6" s="10"/>
      <c r="BT6" s="46"/>
      <c r="BU6" s="46"/>
      <c r="BV6" s="46"/>
      <c r="CC6" s="40"/>
      <c r="CD6" s="40"/>
      <c r="CE6" s="40"/>
      <c r="CF6" s="40"/>
      <c r="CG6" s="40"/>
      <c r="CH6" s="40"/>
      <c r="CI6" s="40"/>
      <c r="CJ6" s="40"/>
      <c r="CK6" s="40"/>
      <c r="CL6" s="222"/>
      <c r="CM6" s="222"/>
      <c r="CN6" s="222"/>
      <c r="CO6" s="222"/>
      <c r="CP6" s="34"/>
      <c r="CR6" s="34"/>
      <c r="CS6" s="34"/>
      <c r="DB6" s="51"/>
      <c r="DC6" s="46"/>
      <c r="DD6" s="46"/>
      <c r="DE6" s="46"/>
      <c r="DF6" s="46"/>
      <c r="DG6" s="46"/>
      <c r="DH6" s="46"/>
      <c r="DI6" s="34"/>
      <c r="DJ6" s="34"/>
      <c r="DK6" s="34"/>
      <c r="DL6" s="34"/>
      <c r="DM6" s="34"/>
      <c r="DN6" s="34"/>
      <c r="DO6" s="34"/>
      <c r="DP6" s="34"/>
      <c r="DQ6" s="34"/>
    </row>
    <row r="7" spans="1:121" s="11" customFormat="1">
      <c r="A7" s="10"/>
      <c r="B7" s="423" t="s">
        <v>43</v>
      </c>
      <c r="C7" s="424"/>
      <c r="D7" s="424"/>
      <c r="E7" s="425"/>
      <c r="F7" s="239" t="s">
        <v>35</v>
      </c>
      <c r="G7" s="240"/>
      <c r="H7" s="240"/>
      <c r="I7" s="240"/>
      <c r="J7" s="240"/>
      <c r="K7" s="240"/>
      <c r="L7" s="240"/>
      <c r="M7" s="241" t="s">
        <v>33</v>
      </c>
      <c r="N7" s="240"/>
      <c r="O7" s="239" t="s">
        <v>34</v>
      </c>
      <c r="P7" s="242"/>
      <c r="Q7" s="239" t="s">
        <v>36</v>
      </c>
      <c r="R7" s="240"/>
      <c r="S7" s="240"/>
      <c r="T7" s="240"/>
      <c r="U7" s="240"/>
      <c r="V7" s="240"/>
      <c r="W7" s="239" t="s">
        <v>49</v>
      </c>
      <c r="X7" s="240"/>
      <c r="Y7" s="240"/>
      <c r="Z7" s="240"/>
      <c r="AA7" s="240"/>
      <c r="AB7" s="240"/>
      <c r="AC7" s="240"/>
      <c r="AD7" s="240"/>
      <c r="AE7" s="240"/>
      <c r="AF7" s="240"/>
      <c r="AG7" s="240"/>
      <c r="AH7" s="240"/>
      <c r="AI7" s="240"/>
      <c r="AJ7" s="240"/>
      <c r="AK7" s="240"/>
      <c r="AL7" s="240"/>
      <c r="AM7" s="240"/>
      <c r="AN7" s="240"/>
      <c r="AO7" s="240"/>
      <c r="AP7" s="240"/>
      <c r="AQ7" s="240"/>
      <c r="AR7" s="240"/>
      <c r="AS7" s="240"/>
      <c r="AT7" s="240"/>
      <c r="AU7" s="240"/>
      <c r="AV7" s="243"/>
      <c r="AW7" s="239" t="s">
        <v>103</v>
      </c>
      <c r="AX7" s="240"/>
      <c r="AY7" s="240"/>
      <c r="AZ7" s="240"/>
      <c r="BA7" s="240"/>
      <c r="BB7" s="240"/>
      <c r="BC7" s="240"/>
      <c r="BD7" s="240"/>
      <c r="BE7" s="240"/>
      <c r="BF7" s="240"/>
      <c r="BG7" s="240"/>
      <c r="BH7" s="243"/>
      <c r="BJ7" s="10"/>
      <c r="BK7" s="10"/>
      <c r="BL7" s="10"/>
      <c r="DB7" s="34"/>
      <c r="DC7" s="34"/>
      <c r="DD7" s="34"/>
      <c r="DE7" s="34"/>
      <c r="DF7" s="34"/>
      <c r="DG7" s="34"/>
      <c r="DH7" s="34"/>
      <c r="DI7" s="34"/>
      <c r="DJ7" s="34"/>
      <c r="DK7" s="34"/>
      <c r="DL7" s="34"/>
      <c r="DM7" s="34"/>
      <c r="DN7" s="34"/>
      <c r="DO7" s="34"/>
      <c r="DP7" s="34"/>
      <c r="DQ7" s="34"/>
    </row>
    <row r="8" spans="1:121" s="11" customFormat="1">
      <c r="A8" s="10"/>
      <c r="B8" s="27"/>
      <c r="C8" s="28"/>
      <c r="D8" s="28"/>
      <c r="E8" s="28"/>
      <c r="F8" s="29"/>
      <c r="G8" s="30"/>
      <c r="H8" s="30"/>
      <c r="I8" s="30"/>
      <c r="J8" s="30"/>
      <c r="K8" s="30"/>
      <c r="L8" s="30"/>
      <c r="M8" s="31"/>
      <c r="N8" s="30"/>
      <c r="O8" s="29"/>
      <c r="P8" s="33"/>
      <c r="Q8" s="29"/>
      <c r="R8" s="30"/>
      <c r="S8" s="30"/>
      <c r="T8" s="30"/>
      <c r="U8" s="30"/>
      <c r="V8" s="30"/>
      <c r="W8" s="29"/>
      <c r="X8" s="30"/>
      <c r="Y8" s="30"/>
      <c r="Z8" s="30"/>
      <c r="AA8" s="30"/>
      <c r="AB8" s="49"/>
      <c r="AC8" s="30"/>
      <c r="AD8" s="30"/>
      <c r="AE8" s="30"/>
      <c r="AF8" s="30"/>
      <c r="AG8" s="30"/>
      <c r="AH8" s="30"/>
      <c r="AI8" s="30"/>
      <c r="AJ8" s="30"/>
      <c r="AK8" s="30"/>
      <c r="AL8" s="30"/>
      <c r="AM8" s="30"/>
      <c r="AN8" s="30"/>
      <c r="AO8" s="30"/>
      <c r="AP8" s="30"/>
      <c r="AQ8" s="30"/>
      <c r="AR8" s="30"/>
      <c r="AS8" s="30"/>
      <c r="AT8" s="30"/>
      <c r="AU8" s="30"/>
      <c r="AV8" s="32"/>
      <c r="AW8" s="29"/>
      <c r="AX8" s="30"/>
      <c r="AY8" s="30"/>
      <c r="AZ8" s="30"/>
      <c r="BA8" s="30"/>
      <c r="BB8" s="49"/>
      <c r="BC8" s="30"/>
      <c r="BD8" s="30"/>
      <c r="BE8" s="30"/>
      <c r="BF8" s="30"/>
      <c r="BG8" s="30"/>
      <c r="BH8" s="32"/>
      <c r="BJ8" s="10"/>
      <c r="BK8" s="10"/>
      <c r="BL8" s="10"/>
      <c r="DB8" s="34"/>
      <c r="DC8" s="34"/>
      <c r="DD8" s="34"/>
      <c r="DE8" s="34"/>
      <c r="DF8" s="34"/>
      <c r="DG8" s="34"/>
      <c r="DH8" s="34"/>
      <c r="DI8" s="34"/>
      <c r="DJ8" s="34"/>
      <c r="DK8" s="34"/>
      <c r="DL8" s="34"/>
      <c r="DM8" s="34"/>
      <c r="DN8" s="231"/>
      <c r="DO8" s="231"/>
      <c r="DP8" s="231"/>
      <c r="DQ8" s="231"/>
    </row>
    <row r="9" spans="1:121" s="11" customFormat="1">
      <c r="A9" s="10"/>
      <c r="B9" s="27"/>
      <c r="C9" s="28"/>
      <c r="D9" s="28"/>
      <c r="E9" s="28"/>
      <c r="F9" s="29"/>
      <c r="G9" s="30"/>
      <c r="H9" s="30"/>
      <c r="I9" s="30"/>
      <c r="J9" s="30"/>
      <c r="K9" s="30"/>
      <c r="L9" s="30"/>
      <c r="M9" s="31"/>
      <c r="N9" s="30"/>
      <c r="O9" s="29"/>
      <c r="P9" s="33"/>
      <c r="Q9" s="29"/>
      <c r="R9" s="30"/>
      <c r="S9" s="30"/>
      <c r="T9" s="30"/>
      <c r="U9" s="30"/>
      <c r="V9" s="30"/>
      <c r="W9" s="23"/>
      <c r="X9" s="24"/>
      <c r="Y9" s="24"/>
      <c r="Z9" s="24"/>
      <c r="AA9" s="24"/>
      <c r="AB9" s="24"/>
      <c r="AC9" s="24"/>
      <c r="AD9" s="24"/>
      <c r="AE9" s="24"/>
      <c r="AF9" s="24"/>
      <c r="AG9" s="24"/>
      <c r="AH9" s="24"/>
      <c r="AI9" s="24"/>
      <c r="AJ9" s="24"/>
      <c r="AK9" s="24"/>
      <c r="AL9" s="24"/>
      <c r="AM9" s="24"/>
      <c r="AN9" s="24"/>
      <c r="AO9" s="24"/>
      <c r="AP9" s="24"/>
      <c r="AQ9" s="24"/>
      <c r="AR9" s="24"/>
      <c r="AS9" s="24"/>
      <c r="AT9" s="24"/>
      <c r="AU9" s="24"/>
      <c r="AV9" s="25"/>
      <c r="AW9" s="29"/>
      <c r="AX9" s="30"/>
      <c r="AY9" s="30"/>
      <c r="AZ9" s="30"/>
      <c r="BA9" s="30"/>
      <c r="BB9" s="30"/>
      <c r="BC9" s="30"/>
      <c r="BD9" s="30"/>
      <c r="BE9" s="30"/>
      <c r="BF9" s="30"/>
      <c r="BG9" s="30"/>
      <c r="BH9" s="32"/>
      <c r="BJ9" s="10"/>
      <c r="BK9" s="10"/>
      <c r="BL9" s="10"/>
      <c r="DB9" s="34"/>
      <c r="DC9" s="34"/>
      <c r="DD9" s="34"/>
      <c r="DE9" s="34"/>
      <c r="DF9" s="34"/>
      <c r="DG9" s="34"/>
      <c r="DH9" s="34"/>
      <c r="DI9" s="34"/>
      <c r="DJ9" s="34"/>
      <c r="DK9" s="34"/>
      <c r="DL9" s="34"/>
      <c r="DM9" s="34"/>
      <c r="DN9" s="231"/>
      <c r="DO9" s="231"/>
      <c r="DP9" s="231"/>
      <c r="DQ9" s="231"/>
    </row>
    <row r="10" spans="1:121" s="55" customFormat="1" ht="24" customHeight="1">
      <c r="A10" s="103"/>
      <c r="B10" s="48" t="s">
        <v>208</v>
      </c>
      <c r="C10" s="228"/>
      <c r="D10" s="228"/>
      <c r="E10" s="229"/>
      <c r="F10" s="329" t="s">
        <v>240</v>
      </c>
      <c r="G10" s="228"/>
      <c r="H10" s="228"/>
      <c r="I10" s="228"/>
      <c r="J10" s="228"/>
      <c r="K10" s="228"/>
      <c r="L10" s="228"/>
      <c r="M10" s="235" t="s">
        <v>207</v>
      </c>
      <c r="N10" s="233"/>
      <c r="O10" s="232"/>
      <c r="P10" s="234"/>
      <c r="Q10" s="227" t="s">
        <v>239</v>
      </c>
      <c r="R10" s="228"/>
      <c r="S10" s="228"/>
      <c r="T10" s="228"/>
      <c r="U10" s="228"/>
      <c r="V10" s="228"/>
      <c r="W10" s="227" t="s">
        <v>203</v>
      </c>
      <c r="X10" s="228"/>
      <c r="Y10" s="228"/>
      <c r="Z10" s="228"/>
      <c r="AA10" s="229"/>
      <c r="AB10" s="228" t="s">
        <v>240</v>
      </c>
      <c r="AC10" s="244"/>
      <c r="AD10" s="244"/>
      <c r="AE10" s="244"/>
      <c r="AF10" s="244"/>
      <c r="AG10" s="244"/>
      <c r="AH10" s="244"/>
      <c r="AI10" s="244"/>
      <c r="AJ10" s="244"/>
      <c r="AK10" s="244"/>
      <c r="AL10" s="244"/>
      <c r="AM10" s="244"/>
      <c r="AN10" s="244"/>
      <c r="AO10" s="244"/>
      <c r="AP10" s="244"/>
      <c r="AQ10" s="244"/>
      <c r="AR10" s="244"/>
      <c r="AS10" s="244"/>
      <c r="AT10" s="244"/>
      <c r="AU10" s="244"/>
      <c r="AV10" s="236"/>
      <c r="AW10" s="244"/>
      <c r="AX10" s="244"/>
      <c r="AY10" s="244"/>
      <c r="AZ10" s="244"/>
      <c r="BA10" s="244"/>
      <c r="BB10" s="244"/>
      <c r="BC10" s="244"/>
      <c r="BD10" s="244"/>
      <c r="BE10" s="244"/>
      <c r="BF10" s="244"/>
      <c r="BG10" s="244"/>
      <c r="BH10" s="236"/>
      <c r="CY10" s="46"/>
      <c r="DM10" s="34"/>
      <c r="DN10" s="231"/>
      <c r="DO10" s="231"/>
      <c r="DP10" s="231"/>
      <c r="DQ10" s="231"/>
    </row>
    <row r="11" spans="1:121" ht="24" customHeight="1">
      <c r="B11" s="48" t="s">
        <v>232</v>
      </c>
      <c r="C11" s="228"/>
      <c r="D11" s="228"/>
      <c r="E11" s="229"/>
      <c r="F11" s="329" t="s">
        <v>242</v>
      </c>
      <c r="G11" s="228"/>
      <c r="H11" s="228"/>
      <c r="I11" s="228"/>
      <c r="J11" s="228"/>
      <c r="K11" s="228"/>
      <c r="L11" s="228"/>
      <c r="M11" s="235" t="s">
        <v>207</v>
      </c>
      <c r="N11" s="233"/>
      <c r="O11" s="232"/>
      <c r="P11" s="234"/>
      <c r="Q11" s="227" t="s">
        <v>239</v>
      </c>
      <c r="R11" s="228"/>
      <c r="S11" s="228"/>
      <c r="T11" s="228"/>
      <c r="U11" s="228"/>
      <c r="V11" s="228"/>
      <c r="W11" s="227" t="s">
        <v>203</v>
      </c>
      <c r="X11" s="228"/>
      <c r="Y11" s="228"/>
      <c r="Z11" s="228"/>
      <c r="AA11" s="229"/>
      <c r="AB11" s="228" t="s">
        <v>242</v>
      </c>
      <c r="AC11" s="244"/>
      <c r="AD11" s="244"/>
      <c r="AE11" s="244"/>
      <c r="AF11" s="244"/>
      <c r="AG11" s="244"/>
      <c r="AH11" s="244"/>
      <c r="AI11" s="244"/>
      <c r="AJ11" s="244"/>
      <c r="AK11" s="244"/>
      <c r="AL11" s="244"/>
      <c r="AM11" s="244"/>
      <c r="AN11" s="244"/>
      <c r="AO11" s="244"/>
      <c r="AP11" s="244"/>
      <c r="AQ11" s="244"/>
      <c r="AR11" s="244"/>
      <c r="AS11" s="244"/>
      <c r="AT11" s="244"/>
      <c r="AU11" s="244"/>
      <c r="AV11" s="236"/>
      <c r="AW11" s="244"/>
      <c r="AX11" s="244"/>
      <c r="AY11" s="244"/>
      <c r="AZ11" s="244"/>
      <c r="BA11" s="244"/>
      <c r="BB11" s="244"/>
      <c r="BC11" s="244"/>
      <c r="BD11" s="244"/>
      <c r="BE11" s="244"/>
      <c r="BF11" s="244"/>
      <c r="BG11" s="244"/>
      <c r="BH11" s="236"/>
    </row>
    <row r="12" spans="1:121" ht="24" customHeight="1">
      <c r="B12" s="48" t="s">
        <v>233</v>
      </c>
      <c r="C12" s="228"/>
      <c r="D12" s="228"/>
      <c r="E12" s="229"/>
      <c r="F12" s="329" t="s">
        <v>275</v>
      </c>
      <c r="G12" s="228"/>
      <c r="H12" s="228"/>
      <c r="I12" s="228"/>
      <c r="J12" s="228"/>
      <c r="K12" s="228"/>
      <c r="L12" s="228"/>
      <c r="M12" s="235" t="s">
        <v>207</v>
      </c>
      <c r="N12" s="233"/>
      <c r="O12" s="232"/>
      <c r="P12" s="234"/>
      <c r="Q12" s="227" t="s">
        <v>239</v>
      </c>
      <c r="R12" s="228"/>
      <c r="S12" s="228"/>
      <c r="T12" s="228"/>
      <c r="U12" s="228"/>
      <c r="V12" s="228"/>
      <c r="W12" s="227" t="s">
        <v>203</v>
      </c>
      <c r="X12" s="228"/>
      <c r="Y12" s="228"/>
      <c r="Z12" s="228"/>
      <c r="AA12" s="229"/>
      <c r="AB12" s="228" t="s">
        <v>275</v>
      </c>
      <c r="AC12" s="244"/>
      <c r="AD12" s="244"/>
      <c r="AE12" s="244"/>
      <c r="AF12" s="244"/>
      <c r="AG12" s="244"/>
      <c r="AH12" s="244"/>
      <c r="AI12" s="244"/>
      <c r="AJ12" s="244"/>
      <c r="AK12" s="244"/>
      <c r="AL12" s="244"/>
      <c r="AM12" s="244"/>
      <c r="AN12" s="244"/>
      <c r="AO12" s="244"/>
      <c r="AP12" s="244"/>
      <c r="AQ12" s="244"/>
      <c r="AR12" s="244"/>
      <c r="AS12" s="244"/>
      <c r="AT12" s="244"/>
      <c r="AU12" s="244"/>
      <c r="AV12" s="236"/>
      <c r="AW12" s="244"/>
      <c r="AX12" s="244"/>
      <c r="AY12" s="244"/>
      <c r="AZ12" s="244"/>
      <c r="BA12" s="244"/>
      <c r="BB12" s="244"/>
      <c r="BC12" s="244"/>
      <c r="BD12" s="244"/>
      <c r="BE12" s="244"/>
      <c r="BF12" s="244"/>
      <c r="BG12" s="244"/>
      <c r="BH12" s="236"/>
    </row>
    <row r="13" spans="1:121" ht="24" customHeight="1">
      <c r="B13" s="48" t="s">
        <v>234</v>
      </c>
      <c r="C13" s="228"/>
      <c r="D13" s="228"/>
      <c r="E13" s="229"/>
      <c r="F13" s="329" t="s">
        <v>279</v>
      </c>
      <c r="G13" s="228"/>
      <c r="H13" s="228"/>
      <c r="I13" s="228"/>
      <c r="J13" s="228"/>
      <c r="K13" s="228"/>
      <c r="L13" s="228"/>
      <c r="M13" s="235" t="s">
        <v>207</v>
      </c>
      <c r="N13" s="233"/>
      <c r="O13" s="232"/>
      <c r="P13" s="234"/>
      <c r="Q13" s="227" t="s">
        <v>239</v>
      </c>
      <c r="R13" s="228"/>
      <c r="S13" s="228"/>
      <c r="T13" s="228"/>
      <c r="U13" s="228"/>
      <c r="V13" s="228"/>
      <c r="W13" s="227" t="s">
        <v>203</v>
      </c>
      <c r="X13" s="228"/>
      <c r="Y13" s="228"/>
      <c r="Z13" s="228"/>
      <c r="AA13" s="229"/>
      <c r="AB13" s="228" t="s">
        <v>279</v>
      </c>
      <c r="AC13" s="244"/>
      <c r="AD13" s="244"/>
      <c r="AE13" s="244"/>
      <c r="AF13" s="244"/>
      <c r="AG13" s="244"/>
      <c r="AH13" s="244"/>
      <c r="AI13" s="244"/>
      <c r="AJ13" s="244"/>
      <c r="AK13" s="244"/>
      <c r="AL13" s="244"/>
      <c r="AM13" s="244"/>
      <c r="AN13" s="244"/>
      <c r="AO13" s="244"/>
      <c r="AP13" s="244"/>
      <c r="AQ13" s="244"/>
      <c r="AR13" s="244"/>
      <c r="AS13" s="244"/>
      <c r="AT13" s="244"/>
      <c r="AU13" s="244"/>
      <c r="AV13" s="236"/>
      <c r="AW13" s="244"/>
      <c r="AX13" s="244"/>
      <c r="AY13" s="244"/>
      <c r="AZ13" s="244"/>
      <c r="BA13" s="244"/>
      <c r="BB13" s="244"/>
      <c r="BC13" s="244"/>
      <c r="BD13" s="244"/>
      <c r="BE13" s="244"/>
      <c r="BF13" s="244"/>
      <c r="BG13" s="244"/>
      <c r="BH13" s="236"/>
    </row>
    <row r="14" spans="1:121" ht="24" customHeight="1">
      <c r="B14" s="48" t="s">
        <v>235</v>
      </c>
      <c r="C14" s="228"/>
      <c r="D14" s="228"/>
      <c r="E14" s="229"/>
      <c r="F14" s="329" t="s">
        <v>241</v>
      </c>
      <c r="G14" s="228"/>
      <c r="H14" s="228"/>
      <c r="I14" s="228"/>
      <c r="J14" s="228"/>
      <c r="K14" s="228"/>
      <c r="L14" s="228"/>
      <c r="M14" s="235" t="s">
        <v>207</v>
      </c>
      <c r="N14" s="233"/>
      <c r="O14" s="232"/>
      <c r="P14" s="234"/>
      <c r="Q14" s="227" t="s">
        <v>239</v>
      </c>
      <c r="R14" s="228"/>
      <c r="S14" s="228"/>
      <c r="T14" s="228"/>
      <c r="U14" s="228"/>
      <c r="V14" s="228"/>
      <c r="W14" s="227" t="s">
        <v>203</v>
      </c>
      <c r="X14" s="228"/>
      <c r="Y14" s="228"/>
      <c r="Z14" s="228"/>
      <c r="AA14" s="229"/>
      <c r="AB14" s="228" t="s">
        <v>241</v>
      </c>
      <c r="AC14" s="244"/>
      <c r="AD14" s="244"/>
      <c r="AE14" s="244"/>
      <c r="AF14" s="244"/>
      <c r="AG14" s="244"/>
      <c r="AH14" s="244"/>
      <c r="AI14" s="244"/>
      <c r="AJ14" s="244"/>
      <c r="AK14" s="244"/>
      <c r="AL14" s="244"/>
      <c r="AM14" s="244"/>
      <c r="AN14" s="244"/>
      <c r="AO14" s="244"/>
      <c r="AP14" s="244"/>
      <c r="AQ14" s="244"/>
      <c r="AR14" s="244"/>
      <c r="AS14" s="244"/>
      <c r="AT14" s="244"/>
      <c r="AU14" s="244"/>
      <c r="AV14" s="236"/>
      <c r="AW14" s="244"/>
      <c r="AX14" s="244"/>
      <c r="AY14" s="244"/>
      <c r="AZ14" s="244"/>
      <c r="BA14" s="244"/>
      <c r="BB14" s="244"/>
      <c r="BC14" s="244"/>
      <c r="BD14" s="244"/>
      <c r="BE14" s="244"/>
      <c r="BF14" s="244"/>
      <c r="BG14" s="244"/>
      <c r="BH14" s="236"/>
    </row>
    <row r="15" spans="1:121" ht="24" customHeight="1">
      <c r="B15" s="48" t="s">
        <v>236</v>
      </c>
      <c r="C15" s="228"/>
      <c r="D15" s="228"/>
      <c r="E15" s="229"/>
      <c r="F15" s="329" t="s">
        <v>243</v>
      </c>
      <c r="G15" s="228"/>
      <c r="H15" s="228"/>
      <c r="I15" s="228"/>
      <c r="J15" s="228"/>
      <c r="K15" s="228"/>
      <c r="L15" s="228"/>
      <c r="M15" s="235" t="s">
        <v>207</v>
      </c>
      <c r="N15" s="233"/>
      <c r="O15" s="232"/>
      <c r="P15" s="234"/>
      <c r="Q15" s="227" t="s">
        <v>239</v>
      </c>
      <c r="R15" s="228"/>
      <c r="S15" s="228"/>
      <c r="T15" s="228"/>
      <c r="U15" s="228"/>
      <c r="V15" s="228"/>
      <c r="W15" s="227" t="s">
        <v>203</v>
      </c>
      <c r="X15" s="228"/>
      <c r="Y15" s="228"/>
      <c r="Z15" s="228"/>
      <c r="AA15" s="229"/>
      <c r="AB15" s="228" t="s">
        <v>243</v>
      </c>
      <c r="AC15" s="244"/>
      <c r="AD15" s="244"/>
      <c r="AE15" s="244"/>
      <c r="AF15" s="244"/>
      <c r="AG15" s="244"/>
      <c r="AH15" s="244"/>
      <c r="AI15" s="244"/>
      <c r="AJ15" s="244"/>
      <c r="AK15" s="244"/>
      <c r="AL15" s="244"/>
      <c r="AM15" s="244"/>
      <c r="AN15" s="244"/>
      <c r="AO15" s="244"/>
      <c r="AP15" s="244"/>
      <c r="AQ15" s="244"/>
      <c r="AR15" s="244"/>
      <c r="AS15" s="244"/>
      <c r="AT15" s="244"/>
      <c r="AU15" s="244"/>
      <c r="AV15" s="236"/>
      <c r="AW15" s="244"/>
      <c r="AX15" s="244"/>
      <c r="AY15" s="244"/>
      <c r="AZ15" s="244"/>
      <c r="BA15" s="244"/>
      <c r="BB15" s="244"/>
      <c r="BC15" s="244"/>
      <c r="BD15" s="244"/>
      <c r="BE15" s="244"/>
      <c r="BF15" s="244"/>
      <c r="BG15" s="244"/>
      <c r="BH15" s="236"/>
    </row>
    <row r="16" spans="1:121" ht="24" customHeight="1">
      <c r="B16" s="48" t="s">
        <v>237</v>
      </c>
      <c r="C16" s="228"/>
      <c r="D16" s="228"/>
      <c r="E16" s="229"/>
      <c r="F16" s="329" t="s">
        <v>300</v>
      </c>
      <c r="G16" s="228"/>
      <c r="H16" s="228"/>
      <c r="I16" s="228"/>
      <c r="J16" s="228"/>
      <c r="K16" s="228"/>
      <c r="L16" s="228"/>
      <c r="M16" s="235" t="s">
        <v>207</v>
      </c>
      <c r="N16" s="233"/>
      <c r="O16" s="232"/>
      <c r="P16" s="234"/>
      <c r="Q16" s="227" t="s">
        <v>239</v>
      </c>
      <c r="R16" s="228"/>
      <c r="S16" s="228"/>
      <c r="T16" s="228"/>
      <c r="U16" s="228"/>
      <c r="V16" s="228"/>
      <c r="W16" s="227" t="s">
        <v>203</v>
      </c>
      <c r="X16" s="228"/>
      <c r="Y16" s="228"/>
      <c r="Z16" s="228"/>
      <c r="AA16" s="229"/>
      <c r="AB16" s="228" t="s">
        <v>300</v>
      </c>
      <c r="AC16" s="244"/>
      <c r="AD16" s="244"/>
      <c r="AE16" s="244"/>
      <c r="AF16" s="244"/>
      <c r="AG16" s="244"/>
      <c r="AH16" s="244"/>
      <c r="AI16" s="244"/>
      <c r="AJ16" s="244"/>
      <c r="AK16" s="244"/>
      <c r="AL16" s="244"/>
      <c r="AM16" s="244"/>
      <c r="AN16" s="244"/>
      <c r="AO16" s="244"/>
      <c r="AP16" s="244"/>
      <c r="AQ16" s="244"/>
      <c r="AR16" s="244"/>
      <c r="AS16" s="244"/>
      <c r="AT16" s="244"/>
      <c r="AU16" s="244"/>
      <c r="AV16" s="236"/>
      <c r="AW16" s="244"/>
      <c r="AX16" s="244"/>
      <c r="AY16" s="244"/>
      <c r="AZ16" s="244"/>
      <c r="BA16" s="244"/>
      <c r="BB16" s="244"/>
      <c r="BC16" s="244"/>
      <c r="BD16" s="244"/>
      <c r="BE16" s="244"/>
      <c r="BF16" s="244"/>
      <c r="BG16" s="244"/>
      <c r="BH16" s="236"/>
    </row>
    <row r="17" spans="2:60" ht="24" customHeight="1">
      <c r="B17" s="48" t="s">
        <v>238</v>
      </c>
      <c r="C17" s="228"/>
      <c r="D17" s="228"/>
      <c r="E17" s="229"/>
      <c r="F17" s="329" t="s">
        <v>301</v>
      </c>
      <c r="G17" s="228"/>
      <c r="H17" s="228"/>
      <c r="I17" s="228"/>
      <c r="J17" s="228"/>
      <c r="K17" s="228"/>
      <c r="L17" s="228"/>
      <c r="M17" s="235" t="s">
        <v>207</v>
      </c>
      <c r="N17" s="233"/>
      <c r="O17" s="232"/>
      <c r="P17" s="234"/>
      <c r="Q17" s="227" t="s">
        <v>239</v>
      </c>
      <c r="R17" s="228"/>
      <c r="S17" s="228"/>
      <c r="T17" s="228"/>
      <c r="U17" s="228"/>
      <c r="V17" s="228"/>
      <c r="W17" s="227" t="s">
        <v>203</v>
      </c>
      <c r="X17" s="228"/>
      <c r="Y17" s="228"/>
      <c r="Z17" s="228"/>
      <c r="AA17" s="229"/>
      <c r="AB17" s="228" t="s">
        <v>301</v>
      </c>
      <c r="AC17" s="244"/>
      <c r="AD17" s="244"/>
      <c r="AE17" s="244"/>
      <c r="AF17" s="244"/>
      <c r="AG17" s="244"/>
      <c r="AH17" s="244"/>
      <c r="AI17" s="244"/>
      <c r="AJ17" s="244"/>
      <c r="AK17" s="244"/>
      <c r="AL17" s="244"/>
      <c r="AM17" s="244"/>
      <c r="AN17" s="244"/>
      <c r="AO17" s="244"/>
      <c r="AP17" s="244"/>
      <c r="AQ17" s="244"/>
      <c r="AR17" s="244"/>
      <c r="AS17" s="244"/>
      <c r="AT17" s="244"/>
      <c r="AU17" s="244"/>
      <c r="AV17" s="236"/>
      <c r="AW17" s="244"/>
      <c r="AX17" s="244"/>
      <c r="AY17" s="244"/>
      <c r="AZ17" s="244"/>
      <c r="BA17" s="244"/>
      <c r="BB17" s="244"/>
      <c r="BC17" s="244"/>
      <c r="BD17" s="244"/>
      <c r="BE17" s="244"/>
      <c r="BF17" s="244"/>
      <c r="BG17" s="244"/>
      <c r="BH17" s="236"/>
    </row>
    <row r="18" spans="2:60" ht="24" customHeight="1">
      <c r="B18" s="48" t="s">
        <v>359</v>
      </c>
      <c r="C18" s="228"/>
      <c r="D18" s="228"/>
      <c r="E18" s="229"/>
      <c r="F18" s="329" t="s">
        <v>360</v>
      </c>
      <c r="G18" s="228"/>
      <c r="H18" s="228"/>
      <c r="I18" s="228"/>
      <c r="J18" s="228"/>
      <c r="K18" s="228"/>
      <c r="L18" s="228"/>
      <c r="M18" s="235" t="s">
        <v>207</v>
      </c>
      <c r="N18" s="233"/>
      <c r="O18" s="232"/>
      <c r="P18" s="234"/>
      <c r="Q18" s="227" t="s">
        <v>239</v>
      </c>
      <c r="R18" s="228"/>
      <c r="S18" s="228"/>
      <c r="T18" s="228"/>
      <c r="U18" s="228"/>
      <c r="V18" s="228"/>
      <c r="W18" s="227" t="s">
        <v>203</v>
      </c>
      <c r="X18" s="228"/>
      <c r="Y18" s="228"/>
      <c r="Z18" s="228"/>
      <c r="AA18" s="229"/>
      <c r="AB18" s="228" t="s">
        <v>361</v>
      </c>
      <c r="AC18" s="244"/>
      <c r="AD18" s="244"/>
      <c r="AE18" s="244"/>
      <c r="AF18" s="244"/>
      <c r="AG18" s="244"/>
      <c r="AH18" s="244"/>
      <c r="AI18" s="244"/>
      <c r="AJ18" s="244"/>
      <c r="AK18" s="244"/>
      <c r="AL18" s="244"/>
      <c r="AM18" s="244"/>
      <c r="AN18" s="244"/>
      <c r="AO18" s="244"/>
      <c r="AP18" s="244"/>
      <c r="AQ18" s="244"/>
      <c r="AR18" s="244"/>
      <c r="AS18" s="244"/>
      <c r="AT18" s="244"/>
      <c r="AU18" s="244"/>
      <c r="AV18" s="236"/>
      <c r="AW18" s="244"/>
      <c r="AX18" s="244"/>
      <c r="AY18" s="244"/>
      <c r="AZ18" s="244"/>
      <c r="BA18" s="244"/>
      <c r="BB18" s="244"/>
      <c r="BC18" s="244"/>
      <c r="BD18" s="244"/>
      <c r="BE18" s="244"/>
      <c r="BF18" s="244"/>
      <c r="BG18" s="244"/>
      <c r="BH18" s="236"/>
    </row>
  </sheetData>
  <mergeCells count="19">
    <mergeCell ref="BA1:BI1"/>
    <mergeCell ref="U2:X2"/>
    <mergeCell ref="Y2:AI2"/>
    <mergeCell ref="AJ2:AL2"/>
    <mergeCell ref="AM2:AW2"/>
    <mergeCell ref="AX2:AZ2"/>
    <mergeCell ref="BA2:BI2"/>
    <mergeCell ref="U1:X1"/>
    <mergeCell ref="Y1:AI1"/>
    <mergeCell ref="AJ1:AL1"/>
    <mergeCell ref="AM1:AW1"/>
    <mergeCell ref="AX1:AZ1"/>
    <mergeCell ref="B7:E7"/>
    <mergeCell ref="A1:F2"/>
    <mergeCell ref="G1:T2"/>
    <mergeCell ref="B4:F4"/>
    <mergeCell ref="G4:Q4"/>
    <mergeCell ref="B5:F5"/>
    <mergeCell ref="G5:Q5"/>
  </mergeCells>
  <phoneticPr fontId="5"/>
  <pageMargins left="0.70866141732283472" right="0.70866141732283472" top="0.74803149606299213" bottom="0.74803149606299213" header="0.31496062992125984" footer="0.31496062992125984"/>
  <pageSetup paperSize="9" scale="81" fitToHeight="0" orientation="landscape" blackAndWhite="1" copies="3" r:id="rId1"/>
  <headerFooter>
    <oddFooter>&amp;P / &amp;N ページ</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EW33"/>
  <sheetViews>
    <sheetView showGridLines="0" view="pageBreakPreview" zoomScaleNormal="70" zoomScaleSheetLayoutView="100" workbookViewId="0">
      <selection activeCell="C16" sqref="C16:U16"/>
    </sheetView>
  </sheetViews>
  <sheetFormatPr defaultColWidth="2.625" defaultRowHeight="18.75"/>
  <cols>
    <col min="1" max="1" width="2.625" style="5" customWidth="1"/>
    <col min="2" max="2" width="2.625" style="6"/>
    <col min="3" max="4" width="2.625" style="7"/>
    <col min="5" max="61" width="2.625" style="7" customWidth="1"/>
    <col min="62" max="62" width="2.625" style="6" customWidth="1"/>
    <col min="63" max="119" width="2.625" style="6"/>
    <col min="120" max="261" width="2.625" style="7"/>
    <col min="262" max="265" width="2.625" style="7" customWidth="1"/>
    <col min="266" max="266" width="2.625" style="7"/>
    <col min="267" max="267" width="2.625" style="7" customWidth="1"/>
    <col min="268" max="269" width="2.625" style="7"/>
    <col min="270" max="270" width="2.625" style="7" customWidth="1"/>
    <col min="271" max="271" width="2.625" style="7"/>
    <col min="272" max="273" width="2.625" style="7" customWidth="1"/>
    <col min="274" max="280" width="2.625" style="7"/>
    <col min="281" max="282" width="2.625" style="7" customWidth="1"/>
    <col min="283" max="285" width="2.625" style="7"/>
    <col min="286" max="286" width="2.625" style="7" customWidth="1"/>
    <col min="287" max="290" width="2.625" style="7"/>
    <col min="291" max="291" width="2.625" style="7" customWidth="1"/>
    <col min="292" max="294" width="2.625" style="7"/>
    <col min="295" max="295" width="2.625" style="7" customWidth="1"/>
    <col min="296" max="300" width="2.625" style="7"/>
    <col min="301" max="302" width="2.625" style="7" customWidth="1"/>
    <col min="303" max="303" width="2.625" style="7"/>
    <col min="304" max="305" width="2.625" style="7" customWidth="1"/>
    <col min="306" max="517" width="2.625" style="7"/>
    <col min="518" max="521" width="2.625" style="7" customWidth="1"/>
    <col min="522" max="522" width="2.625" style="7"/>
    <col min="523" max="523" width="2.625" style="7" customWidth="1"/>
    <col min="524" max="525" width="2.625" style="7"/>
    <col min="526" max="526" width="2.625" style="7" customWidth="1"/>
    <col min="527" max="527" width="2.625" style="7"/>
    <col min="528" max="529" width="2.625" style="7" customWidth="1"/>
    <col min="530" max="536" width="2.625" style="7"/>
    <col min="537" max="538" width="2.625" style="7" customWidth="1"/>
    <col min="539" max="541" width="2.625" style="7"/>
    <col min="542" max="542" width="2.625" style="7" customWidth="1"/>
    <col min="543" max="546" width="2.625" style="7"/>
    <col min="547" max="547" width="2.625" style="7" customWidth="1"/>
    <col min="548" max="550" width="2.625" style="7"/>
    <col min="551" max="551" width="2.625" style="7" customWidth="1"/>
    <col min="552" max="556" width="2.625" style="7"/>
    <col min="557" max="558" width="2.625" style="7" customWidth="1"/>
    <col min="559" max="559" width="2.625" style="7"/>
    <col min="560" max="561" width="2.625" style="7" customWidth="1"/>
    <col min="562" max="773" width="2.625" style="7"/>
    <col min="774" max="777" width="2.625" style="7" customWidth="1"/>
    <col min="778" max="778" width="2.625" style="7"/>
    <col min="779" max="779" width="2.625" style="7" customWidth="1"/>
    <col min="780" max="781" width="2.625" style="7"/>
    <col min="782" max="782" width="2.625" style="7" customWidth="1"/>
    <col min="783" max="783" width="2.625" style="7"/>
    <col min="784" max="785" width="2.625" style="7" customWidth="1"/>
    <col min="786" max="792" width="2.625" style="7"/>
    <col min="793" max="794" width="2.625" style="7" customWidth="1"/>
    <col min="795" max="797" width="2.625" style="7"/>
    <col min="798" max="798" width="2.625" style="7" customWidth="1"/>
    <col min="799" max="802" width="2.625" style="7"/>
    <col min="803" max="803" width="2.625" style="7" customWidth="1"/>
    <col min="804" max="806" width="2.625" style="7"/>
    <col min="807" max="807" width="2.625" style="7" customWidth="1"/>
    <col min="808" max="812" width="2.625" style="7"/>
    <col min="813" max="814" width="2.625" style="7" customWidth="1"/>
    <col min="815" max="815" width="2.625" style="7"/>
    <col min="816" max="817" width="2.625" style="7" customWidth="1"/>
    <col min="818" max="1029" width="2.625" style="7"/>
    <col min="1030" max="1033" width="2.625" style="7" customWidth="1"/>
    <col min="1034" max="1034" width="2.625" style="7"/>
    <col min="1035" max="1035" width="2.625" style="7" customWidth="1"/>
    <col min="1036" max="1037" width="2.625" style="7"/>
    <col min="1038" max="1038" width="2.625" style="7" customWidth="1"/>
    <col min="1039" max="1039" width="2.625" style="7"/>
    <col min="1040" max="1041" width="2.625" style="7" customWidth="1"/>
    <col min="1042" max="1048" width="2.625" style="7"/>
    <col min="1049" max="1050" width="2.625" style="7" customWidth="1"/>
    <col min="1051" max="1053" width="2.625" style="7"/>
    <col min="1054" max="1054" width="2.625" style="7" customWidth="1"/>
    <col min="1055" max="1058" width="2.625" style="7"/>
    <col min="1059" max="1059" width="2.625" style="7" customWidth="1"/>
    <col min="1060" max="1062" width="2.625" style="7"/>
    <col min="1063" max="1063" width="2.625" style="7" customWidth="1"/>
    <col min="1064" max="1068" width="2.625" style="7"/>
    <col min="1069" max="1070" width="2.625" style="7" customWidth="1"/>
    <col min="1071" max="1071" width="2.625" style="7"/>
    <col min="1072" max="1073" width="2.625" style="7" customWidth="1"/>
    <col min="1074" max="1285" width="2.625" style="7"/>
    <col min="1286" max="1289" width="2.625" style="7" customWidth="1"/>
    <col min="1290" max="1290" width="2.625" style="7"/>
    <col min="1291" max="1291" width="2.625" style="7" customWidth="1"/>
    <col min="1292" max="1293" width="2.625" style="7"/>
    <col min="1294" max="1294" width="2.625" style="7" customWidth="1"/>
    <col min="1295" max="1295" width="2.625" style="7"/>
    <col min="1296" max="1297" width="2.625" style="7" customWidth="1"/>
    <col min="1298" max="1304" width="2.625" style="7"/>
    <col min="1305" max="1306" width="2.625" style="7" customWidth="1"/>
    <col min="1307" max="1309" width="2.625" style="7"/>
    <col min="1310" max="1310" width="2.625" style="7" customWidth="1"/>
    <col min="1311" max="1314" width="2.625" style="7"/>
    <col min="1315" max="1315" width="2.625" style="7" customWidth="1"/>
    <col min="1316" max="1318" width="2.625" style="7"/>
    <col min="1319" max="1319" width="2.625" style="7" customWidth="1"/>
    <col min="1320" max="1324" width="2.625" style="7"/>
    <col min="1325" max="1326" width="2.625" style="7" customWidth="1"/>
    <col min="1327" max="1327" width="2.625" style="7"/>
    <col min="1328" max="1329" width="2.625" style="7" customWidth="1"/>
    <col min="1330" max="1541" width="2.625" style="7"/>
    <col min="1542" max="1545" width="2.625" style="7" customWidth="1"/>
    <col min="1546" max="1546" width="2.625" style="7"/>
    <col min="1547" max="1547" width="2.625" style="7" customWidth="1"/>
    <col min="1548" max="1549" width="2.625" style="7"/>
    <col min="1550" max="1550" width="2.625" style="7" customWidth="1"/>
    <col min="1551" max="1551" width="2.625" style="7"/>
    <col min="1552" max="1553" width="2.625" style="7" customWidth="1"/>
    <col min="1554" max="1560" width="2.625" style="7"/>
    <col min="1561" max="1562" width="2.625" style="7" customWidth="1"/>
    <col min="1563" max="1565" width="2.625" style="7"/>
    <col min="1566" max="1566" width="2.625" style="7" customWidth="1"/>
    <col min="1567" max="1570" width="2.625" style="7"/>
    <col min="1571" max="1571" width="2.625" style="7" customWidth="1"/>
    <col min="1572" max="1574" width="2.625" style="7"/>
    <col min="1575" max="1575" width="2.625" style="7" customWidth="1"/>
    <col min="1576" max="1580" width="2.625" style="7"/>
    <col min="1581" max="1582" width="2.625" style="7" customWidth="1"/>
    <col min="1583" max="1583" width="2.625" style="7"/>
    <col min="1584" max="1585" width="2.625" style="7" customWidth="1"/>
    <col min="1586" max="1797" width="2.625" style="7"/>
    <col min="1798" max="1801" width="2.625" style="7" customWidth="1"/>
    <col min="1802" max="1802" width="2.625" style="7"/>
    <col min="1803" max="1803" width="2.625" style="7" customWidth="1"/>
    <col min="1804" max="1805" width="2.625" style="7"/>
    <col min="1806" max="1806" width="2.625" style="7" customWidth="1"/>
    <col min="1807" max="1807" width="2.625" style="7"/>
    <col min="1808" max="1809" width="2.625" style="7" customWidth="1"/>
    <col min="1810" max="1816" width="2.625" style="7"/>
    <col min="1817" max="1818" width="2.625" style="7" customWidth="1"/>
    <col min="1819" max="1821" width="2.625" style="7"/>
    <col min="1822" max="1822" width="2.625" style="7" customWidth="1"/>
    <col min="1823" max="1826" width="2.625" style="7"/>
    <col min="1827" max="1827" width="2.625" style="7" customWidth="1"/>
    <col min="1828" max="1830" width="2.625" style="7"/>
    <col min="1831" max="1831" width="2.625" style="7" customWidth="1"/>
    <col min="1832" max="1836" width="2.625" style="7"/>
    <col min="1837" max="1838" width="2.625" style="7" customWidth="1"/>
    <col min="1839" max="1839" width="2.625" style="7"/>
    <col min="1840" max="1841" width="2.625" style="7" customWidth="1"/>
    <col min="1842" max="2053" width="2.625" style="7"/>
    <col min="2054" max="2057" width="2.625" style="7" customWidth="1"/>
    <col min="2058" max="2058" width="2.625" style="7"/>
    <col min="2059" max="2059" width="2.625" style="7" customWidth="1"/>
    <col min="2060" max="2061" width="2.625" style="7"/>
    <col min="2062" max="2062" width="2.625" style="7" customWidth="1"/>
    <col min="2063" max="2063" width="2.625" style="7"/>
    <col min="2064" max="2065" width="2.625" style="7" customWidth="1"/>
    <col min="2066" max="2072" width="2.625" style="7"/>
    <col min="2073" max="2074" width="2.625" style="7" customWidth="1"/>
    <col min="2075" max="2077" width="2.625" style="7"/>
    <col min="2078" max="2078" width="2.625" style="7" customWidth="1"/>
    <col min="2079" max="2082" width="2.625" style="7"/>
    <col min="2083" max="2083" width="2.625" style="7" customWidth="1"/>
    <col min="2084" max="2086" width="2.625" style="7"/>
    <col min="2087" max="2087" width="2.625" style="7" customWidth="1"/>
    <col min="2088" max="2092" width="2.625" style="7"/>
    <col min="2093" max="2094" width="2.625" style="7" customWidth="1"/>
    <col min="2095" max="2095" width="2.625" style="7"/>
    <col min="2096" max="2097" width="2.625" style="7" customWidth="1"/>
    <col min="2098" max="2309" width="2.625" style="7"/>
    <col min="2310" max="2313" width="2.625" style="7" customWidth="1"/>
    <col min="2314" max="2314" width="2.625" style="7"/>
    <col min="2315" max="2315" width="2.625" style="7" customWidth="1"/>
    <col min="2316" max="2317" width="2.625" style="7"/>
    <col min="2318" max="2318" width="2.625" style="7" customWidth="1"/>
    <col min="2319" max="2319" width="2.625" style="7"/>
    <col min="2320" max="2321" width="2.625" style="7" customWidth="1"/>
    <col min="2322" max="2328" width="2.625" style="7"/>
    <col min="2329" max="2330" width="2.625" style="7" customWidth="1"/>
    <col min="2331" max="2333" width="2.625" style="7"/>
    <col min="2334" max="2334" width="2.625" style="7" customWidth="1"/>
    <col min="2335" max="2338" width="2.625" style="7"/>
    <col min="2339" max="2339" width="2.625" style="7" customWidth="1"/>
    <col min="2340" max="2342" width="2.625" style="7"/>
    <col min="2343" max="2343" width="2.625" style="7" customWidth="1"/>
    <col min="2344" max="2348" width="2.625" style="7"/>
    <col min="2349" max="2350" width="2.625" style="7" customWidth="1"/>
    <col min="2351" max="2351" width="2.625" style="7"/>
    <col min="2352" max="2353" width="2.625" style="7" customWidth="1"/>
    <col min="2354" max="2565" width="2.625" style="7"/>
    <col min="2566" max="2569" width="2.625" style="7" customWidth="1"/>
    <col min="2570" max="2570" width="2.625" style="7"/>
    <col min="2571" max="2571" width="2.625" style="7" customWidth="1"/>
    <col min="2572" max="2573" width="2.625" style="7"/>
    <col min="2574" max="2574" width="2.625" style="7" customWidth="1"/>
    <col min="2575" max="2575" width="2.625" style="7"/>
    <col min="2576" max="2577" width="2.625" style="7" customWidth="1"/>
    <col min="2578" max="2584" width="2.625" style="7"/>
    <col min="2585" max="2586" width="2.625" style="7" customWidth="1"/>
    <col min="2587" max="2589" width="2.625" style="7"/>
    <col min="2590" max="2590" width="2.625" style="7" customWidth="1"/>
    <col min="2591" max="2594" width="2.625" style="7"/>
    <col min="2595" max="2595" width="2.625" style="7" customWidth="1"/>
    <col min="2596" max="2598" width="2.625" style="7"/>
    <col min="2599" max="2599" width="2.625" style="7" customWidth="1"/>
    <col min="2600" max="2604" width="2.625" style="7"/>
    <col min="2605" max="2606" width="2.625" style="7" customWidth="1"/>
    <col min="2607" max="2607" width="2.625" style="7"/>
    <col min="2608" max="2609" width="2.625" style="7" customWidth="1"/>
    <col min="2610" max="2821" width="2.625" style="7"/>
    <col min="2822" max="2825" width="2.625" style="7" customWidth="1"/>
    <col min="2826" max="2826" width="2.625" style="7"/>
    <col min="2827" max="2827" width="2.625" style="7" customWidth="1"/>
    <col min="2828" max="2829" width="2.625" style="7"/>
    <col min="2830" max="2830" width="2.625" style="7" customWidth="1"/>
    <col min="2831" max="2831" width="2.625" style="7"/>
    <col min="2832" max="2833" width="2.625" style="7" customWidth="1"/>
    <col min="2834" max="2840" width="2.625" style="7"/>
    <col min="2841" max="2842" width="2.625" style="7" customWidth="1"/>
    <col min="2843" max="2845" width="2.625" style="7"/>
    <col min="2846" max="2846" width="2.625" style="7" customWidth="1"/>
    <col min="2847" max="2850" width="2.625" style="7"/>
    <col min="2851" max="2851" width="2.625" style="7" customWidth="1"/>
    <col min="2852" max="2854" width="2.625" style="7"/>
    <col min="2855" max="2855" width="2.625" style="7" customWidth="1"/>
    <col min="2856" max="2860" width="2.625" style="7"/>
    <col min="2861" max="2862" width="2.625" style="7" customWidth="1"/>
    <col min="2863" max="2863" width="2.625" style="7"/>
    <col min="2864" max="2865" width="2.625" style="7" customWidth="1"/>
    <col min="2866" max="3077" width="2.625" style="7"/>
    <col min="3078" max="3081" width="2.625" style="7" customWidth="1"/>
    <col min="3082" max="3082" width="2.625" style="7"/>
    <col min="3083" max="3083" width="2.625" style="7" customWidth="1"/>
    <col min="3084" max="3085" width="2.625" style="7"/>
    <col min="3086" max="3086" width="2.625" style="7" customWidth="1"/>
    <col min="3087" max="3087" width="2.625" style="7"/>
    <col min="3088" max="3089" width="2.625" style="7" customWidth="1"/>
    <col min="3090" max="3096" width="2.625" style="7"/>
    <col min="3097" max="3098" width="2.625" style="7" customWidth="1"/>
    <col min="3099" max="3101" width="2.625" style="7"/>
    <col min="3102" max="3102" width="2.625" style="7" customWidth="1"/>
    <col min="3103" max="3106" width="2.625" style="7"/>
    <col min="3107" max="3107" width="2.625" style="7" customWidth="1"/>
    <col min="3108" max="3110" width="2.625" style="7"/>
    <col min="3111" max="3111" width="2.625" style="7" customWidth="1"/>
    <col min="3112" max="3116" width="2.625" style="7"/>
    <col min="3117" max="3118" width="2.625" style="7" customWidth="1"/>
    <col min="3119" max="3119" width="2.625" style="7"/>
    <col min="3120" max="3121" width="2.625" style="7" customWidth="1"/>
    <col min="3122" max="3333" width="2.625" style="7"/>
    <col min="3334" max="3337" width="2.625" style="7" customWidth="1"/>
    <col min="3338" max="3338" width="2.625" style="7"/>
    <col min="3339" max="3339" width="2.625" style="7" customWidth="1"/>
    <col min="3340" max="3341" width="2.625" style="7"/>
    <col min="3342" max="3342" width="2.625" style="7" customWidth="1"/>
    <col min="3343" max="3343" width="2.625" style="7"/>
    <col min="3344" max="3345" width="2.625" style="7" customWidth="1"/>
    <col min="3346" max="3352" width="2.625" style="7"/>
    <col min="3353" max="3354" width="2.625" style="7" customWidth="1"/>
    <col min="3355" max="3357" width="2.625" style="7"/>
    <col min="3358" max="3358" width="2.625" style="7" customWidth="1"/>
    <col min="3359" max="3362" width="2.625" style="7"/>
    <col min="3363" max="3363" width="2.625" style="7" customWidth="1"/>
    <col min="3364" max="3366" width="2.625" style="7"/>
    <col min="3367" max="3367" width="2.625" style="7" customWidth="1"/>
    <col min="3368" max="3372" width="2.625" style="7"/>
    <col min="3373" max="3374" width="2.625" style="7" customWidth="1"/>
    <col min="3375" max="3375" width="2.625" style="7"/>
    <col min="3376" max="3377" width="2.625" style="7" customWidth="1"/>
    <col min="3378" max="3589" width="2.625" style="7"/>
    <col min="3590" max="3593" width="2.625" style="7" customWidth="1"/>
    <col min="3594" max="3594" width="2.625" style="7"/>
    <col min="3595" max="3595" width="2.625" style="7" customWidth="1"/>
    <col min="3596" max="3597" width="2.625" style="7"/>
    <col min="3598" max="3598" width="2.625" style="7" customWidth="1"/>
    <col min="3599" max="3599" width="2.625" style="7"/>
    <col min="3600" max="3601" width="2.625" style="7" customWidth="1"/>
    <col min="3602" max="3608" width="2.625" style="7"/>
    <col min="3609" max="3610" width="2.625" style="7" customWidth="1"/>
    <col min="3611" max="3613" width="2.625" style="7"/>
    <col min="3614" max="3614" width="2.625" style="7" customWidth="1"/>
    <col min="3615" max="3618" width="2.625" style="7"/>
    <col min="3619" max="3619" width="2.625" style="7" customWidth="1"/>
    <col min="3620" max="3622" width="2.625" style="7"/>
    <col min="3623" max="3623" width="2.625" style="7" customWidth="1"/>
    <col min="3624" max="3628" width="2.625" style="7"/>
    <col min="3629" max="3630" width="2.625" style="7" customWidth="1"/>
    <col min="3631" max="3631" width="2.625" style="7"/>
    <col min="3632" max="3633" width="2.625" style="7" customWidth="1"/>
    <col min="3634" max="3845" width="2.625" style="7"/>
    <col min="3846" max="3849" width="2.625" style="7" customWidth="1"/>
    <col min="3850" max="3850" width="2.625" style="7"/>
    <col min="3851" max="3851" width="2.625" style="7" customWidth="1"/>
    <col min="3852" max="3853" width="2.625" style="7"/>
    <col min="3854" max="3854" width="2.625" style="7" customWidth="1"/>
    <col min="3855" max="3855" width="2.625" style="7"/>
    <col min="3856" max="3857" width="2.625" style="7" customWidth="1"/>
    <col min="3858" max="3864" width="2.625" style="7"/>
    <col min="3865" max="3866" width="2.625" style="7" customWidth="1"/>
    <col min="3867" max="3869" width="2.625" style="7"/>
    <col min="3870" max="3870" width="2.625" style="7" customWidth="1"/>
    <col min="3871" max="3874" width="2.625" style="7"/>
    <col min="3875" max="3875" width="2.625" style="7" customWidth="1"/>
    <col min="3876" max="3878" width="2.625" style="7"/>
    <col min="3879" max="3879" width="2.625" style="7" customWidth="1"/>
    <col min="3880" max="3884" width="2.625" style="7"/>
    <col min="3885" max="3886" width="2.625" style="7" customWidth="1"/>
    <col min="3887" max="3887" width="2.625" style="7"/>
    <col min="3888" max="3889" width="2.625" style="7" customWidth="1"/>
    <col min="3890" max="4101" width="2.625" style="7"/>
    <col min="4102" max="4105" width="2.625" style="7" customWidth="1"/>
    <col min="4106" max="4106" width="2.625" style="7"/>
    <col min="4107" max="4107" width="2.625" style="7" customWidth="1"/>
    <col min="4108" max="4109" width="2.625" style="7"/>
    <col min="4110" max="4110" width="2.625" style="7" customWidth="1"/>
    <col min="4111" max="4111" width="2.625" style="7"/>
    <col min="4112" max="4113" width="2.625" style="7" customWidth="1"/>
    <col min="4114" max="4120" width="2.625" style="7"/>
    <col min="4121" max="4122" width="2.625" style="7" customWidth="1"/>
    <col min="4123" max="4125" width="2.625" style="7"/>
    <col min="4126" max="4126" width="2.625" style="7" customWidth="1"/>
    <col min="4127" max="4130" width="2.625" style="7"/>
    <col min="4131" max="4131" width="2.625" style="7" customWidth="1"/>
    <col min="4132" max="4134" width="2.625" style="7"/>
    <col min="4135" max="4135" width="2.625" style="7" customWidth="1"/>
    <col min="4136" max="4140" width="2.625" style="7"/>
    <col min="4141" max="4142" width="2.625" style="7" customWidth="1"/>
    <col min="4143" max="4143" width="2.625" style="7"/>
    <col min="4144" max="4145" width="2.625" style="7" customWidth="1"/>
    <col min="4146" max="4357" width="2.625" style="7"/>
    <col min="4358" max="4361" width="2.625" style="7" customWidth="1"/>
    <col min="4362" max="4362" width="2.625" style="7"/>
    <col min="4363" max="4363" width="2.625" style="7" customWidth="1"/>
    <col min="4364" max="4365" width="2.625" style="7"/>
    <col min="4366" max="4366" width="2.625" style="7" customWidth="1"/>
    <col min="4367" max="4367" width="2.625" style="7"/>
    <col min="4368" max="4369" width="2.625" style="7" customWidth="1"/>
    <col min="4370" max="4376" width="2.625" style="7"/>
    <col min="4377" max="4378" width="2.625" style="7" customWidth="1"/>
    <col min="4379" max="4381" width="2.625" style="7"/>
    <col min="4382" max="4382" width="2.625" style="7" customWidth="1"/>
    <col min="4383" max="4386" width="2.625" style="7"/>
    <col min="4387" max="4387" width="2.625" style="7" customWidth="1"/>
    <col min="4388" max="4390" width="2.625" style="7"/>
    <col min="4391" max="4391" width="2.625" style="7" customWidth="1"/>
    <col min="4392" max="4396" width="2.625" style="7"/>
    <col min="4397" max="4398" width="2.625" style="7" customWidth="1"/>
    <col min="4399" max="4399" width="2.625" style="7"/>
    <col min="4400" max="4401" width="2.625" style="7" customWidth="1"/>
    <col min="4402" max="4613" width="2.625" style="7"/>
    <col min="4614" max="4617" width="2.625" style="7" customWidth="1"/>
    <col min="4618" max="4618" width="2.625" style="7"/>
    <col min="4619" max="4619" width="2.625" style="7" customWidth="1"/>
    <col min="4620" max="4621" width="2.625" style="7"/>
    <col min="4622" max="4622" width="2.625" style="7" customWidth="1"/>
    <col min="4623" max="4623" width="2.625" style="7"/>
    <col min="4624" max="4625" width="2.625" style="7" customWidth="1"/>
    <col min="4626" max="4632" width="2.625" style="7"/>
    <col min="4633" max="4634" width="2.625" style="7" customWidth="1"/>
    <col min="4635" max="4637" width="2.625" style="7"/>
    <col min="4638" max="4638" width="2.625" style="7" customWidth="1"/>
    <col min="4639" max="4642" width="2.625" style="7"/>
    <col min="4643" max="4643" width="2.625" style="7" customWidth="1"/>
    <col min="4644" max="4646" width="2.625" style="7"/>
    <col min="4647" max="4647" width="2.625" style="7" customWidth="1"/>
    <col min="4648" max="4652" width="2.625" style="7"/>
    <col min="4653" max="4654" width="2.625" style="7" customWidth="1"/>
    <col min="4655" max="4655" width="2.625" style="7"/>
    <col min="4656" max="4657" width="2.625" style="7" customWidth="1"/>
    <col min="4658" max="4869" width="2.625" style="7"/>
    <col min="4870" max="4873" width="2.625" style="7" customWidth="1"/>
    <col min="4874" max="4874" width="2.625" style="7"/>
    <col min="4875" max="4875" width="2.625" style="7" customWidth="1"/>
    <col min="4876" max="4877" width="2.625" style="7"/>
    <col min="4878" max="4878" width="2.625" style="7" customWidth="1"/>
    <col min="4879" max="4879" width="2.625" style="7"/>
    <col min="4880" max="4881" width="2.625" style="7" customWidth="1"/>
    <col min="4882" max="4888" width="2.625" style="7"/>
    <col min="4889" max="4890" width="2.625" style="7" customWidth="1"/>
    <col min="4891" max="4893" width="2.625" style="7"/>
    <col min="4894" max="4894" width="2.625" style="7" customWidth="1"/>
    <col min="4895" max="4898" width="2.625" style="7"/>
    <col min="4899" max="4899" width="2.625" style="7" customWidth="1"/>
    <col min="4900" max="4902" width="2.625" style="7"/>
    <col min="4903" max="4903" width="2.625" style="7" customWidth="1"/>
    <col min="4904" max="4908" width="2.625" style="7"/>
    <col min="4909" max="4910" width="2.625" style="7" customWidth="1"/>
    <col min="4911" max="4911" width="2.625" style="7"/>
    <col min="4912" max="4913" width="2.625" style="7" customWidth="1"/>
    <col min="4914" max="5125" width="2.625" style="7"/>
    <col min="5126" max="5129" width="2.625" style="7" customWidth="1"/>
    <col min="5130" max="5130" width="2.625" style="7"/>
    <col min="5131" max="5131" width="2.625" style="7" customWidth="1"/>
    <col min="5132" max="5133" width="2.625" style="7"/>
    <col min="5134" max="5134" width="2.625" style="7" customWidth="1"/>
    <col min="5135" max="5135" width="2.625" style="7"/>
    <col min="5136" max="5137" width="2.625" style="7" customWidth="1"/>
    <col min="5138" max="5144" width="2.625" style="7"/>
    <col min="5145" max="5146" width="2.625" style="7" customWidth="1"/>
    <col min="5147" max="5149" width="2.625" style="7"/>
    <col min="5150" max="5150" width="2.625" style="7" customWidth="1"/>
    <col min="5151" max="5154" width="2.625" style="7"/>
    <col min="5155" max="5155" width="2.625" style="7" customWidth="1"/>
    <col min="5156" max="5158" width="2.625" style="7"/>
    <col min="5159" max="5159" width="2.625" style="7" customWidth="1"/>
    <col min="5160" max="5164" width="2.625" style="7"/>
    <col min="5165" max="5166" width="2.625" style="7" customWidth="1"/>
    <col min="5167" max="5167" width="2.625" style="7"/>
    <col min="5168" max="5169" width="2.625" style="7" customWidth="1"/>
    <col min="5170" max="5381" width="2.625" style="7"/>
    <col min="5382" max="5385" width="2.625" style="7" customWidth="1"/>
    <col min="5386" max="5386" width="2.625" style="7"/>
    <col min="5387" max="5387" width="2.625" style="7" customWidth="1"/>
    <col min="5388" max="5389" width="2.625" style="7"/>
    <col min="5390" max="5390" width="2.625" style="7" customWidth="1"/>
    <col min="5391" max="5391" width="2.625" style="7"/>
    <col min="5392" max="5393" width="2.625" style="7" customWidth="1"/>
    <col min="5394" max="5400" width="2.625" style="7"/>
    <col min="5401" max="5402" width="2.625" style="7" customWidth="1"/>
    <col min="5403" max="5405" width="2.625" style="7"/>
    <col min="5406" max="5406" width="2.625" style="7" customWidth="1"/>
    <col min="5407" max="5410" width="2.625" style="7"/>
    <col min="5411" max="5411" width="2.625" style="7" customWidth="1"/>
    <col min="5412" max="5414" width="2.625" style="7"/>
    <col min="5415" max="5415" width="2.625" style="7" customWidth="1"/>
    <col min="5416" max="5420" width="2.625" style="7"/>
    <col min="5421" max="5422" width="2.625" style="7" customWidth="1"/>
    <col min="5423" max="5423" width="2.625" style="7"/>
    <col min="5424" max="5425" width="2.625" style="7" customWidth="1"/>
    <col min="5426" max="5637" width="2.625" style="7"/>
    <col min="5638" max="5641" width="2.625" style="7" customWidth="1"/>
    <col min="5642" max="5642" width="2.625" style="7"/>
    <col min="5643" max="5643" width="2.625" style="7" customWidth="1"/>
    <col min="5644" max="5645" width="2.625" style="7"/>
    <col min="5646" max="5646" width="2.625" style="7" customWidth="1"/>
    <col min="5647" max="5647" width="2.625" style="7"/>
    <col min="5648" max="5649" width="2.625" style="7" customWidth="1"/>
    <col min="5650" max="5656" width="2.625" style="7"/>
    <col min="5657" max="5658" width="2.625" style="7" customWidth="1"/>
    <col min="5659" max="5661" width="2.625" style="7"/>
    <col min="5662" max="5662" width="2.625" style="7" customWidth="1"/>
    <col min="5663" max="5666" width="2.625" style="7"/>
    <col min="5667" max="5667" width="2.625" style="7" customWidth="1"/>
    <col min="5668" max="5670" width="2.625" style="7"/>
    <col min="5671" max="5671" width="2.625" style="7" customWidth="1"/>
    <col min="5672" max="5676" width="2.625" style="7"/>
    <col min="5677" max="5678" width="2.625" style="7" customWidth="1"/>
    <col min="5679" max="5679" width="2.625" style="7"/>
    <col min="5680" max="5681" width="2.625" style="7" customWidth="1"/>
    <col min="5682" max="5893" width="2.625" style="7"/>
    <col min="5894" max="5897" width="2.625" style="7" customWidth="1"/>
    <col min="5898" max="5898" width="2.625" style="7"/>
    <col min="5899" max="5899" width="2.625" style="7" customWidth="1"/>
    <col min="5900" max="5901" width="2.625" style="7"/>
    <col min="5902" max="5902" width="2.625" style="7" customWidth="1"/>
    <col min="5903" max="5903" width="2.625" style="7"/>
    <col min="5904" max="5905" width="2.625" style="7" customWidth="1"/>
    <col min="5906" max="5912" width="2.625" style="7"/>
    <col min="5913" max="5914" width="2.625" style="7" customWidth="1"/>
    <col min="5915" max="5917" width="2.625" style="7"/>
    <col min="5918" max="5918" width="2.625" style="7" customWidth="1"/>
    <col min="5919" max="5922" width="2.625" style="7"/>
    <col min="5923" max="5923" width="2.625" style="7" customWidth="1"/>
    <col min="5924" max="5926" width="2.625" style="7"/>
    <col min="5927" max="5927" width="2.625" style="7" customWidth="1"/>
    <col min="5928" max="5932" width="2.625" style="7"/>
    <col min="5933" max="5934" width="2.625" style="7" customWidth="1"/>
    <col min="5935" max="5935" width="2.625" style="7"/>
    <col min="5936" max="5937" width="2.625" style="7" customWidth="1"/>
    <col min="5938" max="6149" width="2.625" style="7"/>
    <col min="6150" max="6153" width="2.625" style="7" customWidth="1"/>
    <col min="6154" max="6154" width="2.625" style="7"/>
    <col min="6155" max="6155" width="2.625" style="7" customWidth="1"/>
    <col min="6156" max="6157" width="2.625" style="7"/>
    <col min="6158" max="6158" width="2.625" style="7" customWidth="1"/>
    <col min="6159" max="6159" width="2.625" style="7"/>
    <col min="6160" max="6161" width="2.625" style="7" customWidth="1"/>
    <col min="6162" max="6168" width="2.625" style="7"/>
    <col min="6169" max="6170" width="2.625" style="7" customWidth="1"/>
    <col min="6171" max="6173" width="2.625" style="7"/>
    <col min="6174" max="6174" width="2.625" style="7" customWidth="1"/>
    <col min="6175" max="6178" width="2.625" style="7"/>
    <col min="6179" max="6179" width="2.625" style="7" customWidth="1"/>
    <col min="6180" max="6182" width="2.625" style="7"/>
    <col min="6183" max="6183" width="2.625" style="7" customWidth="1"/>
    <col min="6184" max="6188" width="2.625" style="7"/>
    <col min="6189" max="6190" width="2.625" style="7" customWidth="1"/>
    <col min="6191" max="6191" width="2.625" style="7"/>
    <col min="6192" max="6193" width="2.625" style="7" customWidth="1"/>
    <col min="6194" max="6405" width="2.625" style="7"/>
    <col min="6406" max="6409" width="2.625" style="7" customWidth="1"/>
    <col min="6410" max="6410" width="2.625" style="7"/>
    <col min="6411" max="6411" width="2.625" style="7" customWidth="1"/>
    <col min="6412" max="6413" width="2.625" style="7"/>
    <col min="6414" max="6414" width="2.625" style="7" customWidth="1"/>
    <col min="6415" max="6415" width="2.625" style="7"/>
    <col min="6416" max="6417" width="2.625" style="7" customWidth="1"/>
    <col min="6418" max="6424" width="2.625" style="7"/>
    <col min="6425" max="6426" width="2.625" style="7" customWidth="1"/>
    <col min="6427" max="6429" width="2.625" style="7"/>
    <col min="6430" max="6430" width="2.625" style="7" customWidth="1"/>
    <col min="6431" max="6434" width="2.625" style="7"/>
    <col min="6435" max="6435" width="2.625" style="7" customWidth="1"/>
    <col min="6436" max="6438" width="2.625" style="7"/>
    <col min="6439" max="6439" width="2.625" style="7" customWidth="1"/>
    <col min="6440" max="6444" width="2.625" style="7"/>
    <col min="6445" max="6446" width="2.625" style="7" customWidth="1"/>
    <col min="6447" max="6447" width="2.625" style="7"/>
    <col min="6448" max="6449" width="2.625" style="7" customWidth="1"/>
    <col min="6450" max="6661" width="2.625" style="7"/>
    <col min="6662" max="6665" width="2.625" style="7" customWidth="1"/>
    <col min="6666" max="6666" width="2.625" style="7"/>
    <col min="6667" max="6667" width="2.625" style="7" customWidth="1"/>
    <col min="6668" max="6669" width="2.625" style="7"/>
    <col min="6670" max="6670" width="2.625" style="7" customWidth="1"/>
    <col min="6671" max="6671" width="2.625" style="7"/>
    <col min="6672" max="6673" width="2.625" style="7" customWidth="1"/>
    <col min="6674" max="6680" width="2.625" style="7"/>
    <col min="6681" max="6682" width="2.625" style="7" customWidth="1"/>
    <col min="6683" max="6685" width="2.625" style="7"/>
    <col min="6686" max="6686" width="2.625" style="7" customWidth="1"/>
    <col min="6687" max="6690" width="2.625" style="7"/>
    <col min="6691" max="6691" width="2.625" style="7" customWidth="1"/>
    <col min="6692" max="6694" width="2.625" style="7"/>
    <col min="6695" max="6695" width="2.625" style="7" customWidth="1"/>
    <col min="6696" max="6700" width="2.625" style="7"/>
    <col min="6701" max="6702" width="2.625" style="7" customWidth="1"/>
    <col min="6703" max="6703" width="2.625" style="7"/>
    <col min="6704" max="6705" width="2.625" style="7" customWidth="1"/>
    <col min="6706" max="6917" width="2.625" style="7"/>
    <col min="6918" max="6921" width="2.625" style="7" customWidth="1"/>
    <col min="6922" max="6922" width="2.625" style="7"/>
    <col min="6923" max="6923" width="2.625" style="7" customWidth="1"/>
    <col min="6924" max="6925" width="2.625" style="7"/>
    <col min="6926" max="6926" width="2.625" style="7" customWidth="1"/>
    <col min="6927" max="6927" width="2.625" style="7"/>
    <col min="6928" max="6929" width="2.625" style="7" customWidth="1"/>
    <col min="6930" max="6936" width="2.625" style="7"/>
    <col min="6937" max="6938" width="2.625" style="7" customWidth="1"/>
    <col min="6939" max="6941" width="2.625" style="7"/>
    <col min="6942" max="6942" width="2.625" style="7" customWidth="1"/>
    <col min="6943" max="6946" width="2.625" style="7"/>
    <col min="6947" max="6947" width="2.625" style="7" customWidth="1"/>
    <col min="6948" max="6950" width="2.625" style="7"/>
    <col min="6951" max="6951" width="2.625" style="7" customWidth="1"/>
    <col min="6952" max="6956" width="2.625" style="7"/>
    <col min="6957" max="6958" width="2.625" style="7" customWidth="1"/>
    <col min="6959" max="6959" width="2.625" style="7"/>
    <col min="6960" max="6961" width="2.625" style="7" customWidth="1"/>
    <col min="6962" max="7173" width="2.625" style="7"/>
    <col min="7174" max="7177" width="2.625" style="7" customWidth="1"/>
    <col min="7178" max="7178" width="2.625" style="7"/>
    <col min="7179" max="7179" width="2.625" style="7" customWidth="1"/>
    <col min="7180" max="7181" width="2.625" style="7"/>
    <col min="7182" max="7182" width="2.625" style="7" customWidth="1"/>
    <col min="7183" max="7183" width="2.625" style="7"/>
    <col min="7184" max="7185" width="2.625" style="7" customWidth="1"/>
    <col min="7186" max="7192" width="2.625" style="7"/>
    <col min="7193" max="7194" width="2.625" style="7" customWidth="1"/>
    <col min="7195" max="7197" width="2.625" style="7"/>
    <col min="7198" max="7198" width="2.625" style="7" customWidth="1"/>
    <col min="7199" max="7202" width="2.625" style="7"/>
    <col min="7203" max="7203" width="2.625" style="7" customWidth="1"/>
    <col min="7204" max="7206" width="2.625" style="7"/>
    <col min="7207" max="7207" width="2.625" style="7" customWidth="1"/>
    <col min="7208" max="7212" width="2.625" style="7"/>
    <col min="7213" max="7214" width="2.625" style="7" customWidth="1"/>
    <col min="7215" max="7215" width="2.625" style="7"/>
    <col min="7216" max="7217" width="2.625" style="7" customWidth="1"/>
    <col min="7218" max="7429" width="2.625" style="7"/>
    <col min="7430" max="7433" width="2.625" style="7" customWidth="1"/>
    <col min="7434" max="7434" width="2.625" style="7"/>
    <col min="7435" max="7435" width="2.625" style="7" customWidth="1"/>
    <col min="7436" max="7437" width="2.625" style="7"/>
    <col min="7438" max="7438" width="2.625" style="7" customWidth="1"/>
    <col min="7439" max="7439" width="2.625" style="7"/>
    <col min="7440" max="7441" width="2.625" style="7" customWidth="1"/>
    <col min="7442" max="7448" width="2.625" style="7"/>
    <col min="7449" max="7450" width="2.625" style="7" customWidth="1"/>
    <col min="7451" max="7453" width="2.625" style="7"/>
    <col min="7454" max="7454" width="2.625" style="7" customWidth="1"/>
    <col min="7455" max="7458" width="2.625" style="7"/>
    <col min="7459" max="7459" width="2.625" style="7" customWidth="1"/>
    <col min="7460" max="7462" width="2.625" style="7"/>
    <col min="7463" max="7463" width="2.625" style="7" customWidth="1"/>
    <col min="7464" max="7468" width="2.625" style="7"/>
    <col min="7469" max="7470" width="2.625" style="7" customWidth="1"/>
    <col min="7471" max="7471" width="2.625" style="7"/>
    <col min="7472" max="7473" width="2.625" style="7" customWidth="1"/>
    <col min="7474" max="7685" width="2.625" style="7"/>
    <col min="7686" max="7689" width="2.625" style="7" customWidth="1"/>
    <col min="7690" max="7690" width="2.625" style="7"/>
    <col min="7691" max="7691" width="2.625" style="7" customWidth="1"/>
    <col min="7692" max="7693" width="2.625" style="7"/>
    <col min="7694" max="7694" width="2.625" style="7" customWidth="1"/>
    <col min="7695" max="7695" width="2.625" style="7"/>
    <col min="7696" max="7697" width="2.625" style="7" customWidth="1"/>
    <col min="7698" max="7704" width="2.625" style="7"/>
    <col min="7705" max="7706" width="2.625" style="7" customWidth="1"/>
    <col min="7707" max="7709" width="2.625" style="7"/>
    <col min="7710" max="7710" width="2.625" style="7" customWidth="1"/>
    <col min="7711" max="7714" width="2.625" style="7"/>
    <col min="7715" max="7715" width="2.625" style="7" customWidth="1"/>
    <col min="7716" max="7718" width="2.625" style="7"/>
    <col min="7719" max="7719" width="2.625" style="7" customWidth="1"/>
    <col min="7720" max="7724" width="2.625" style="7"/>
    <col min="7725" max="7726" width="2.625" style="7" customWidth="1"/>
    <col min="7727" max="7727" width="2.625" style="7"/>
    <col min="7728" max="7729" width="2.625" style="7" customWidth="1"/>
    <col min="7730" max="7941" width="2.625" style="7"/>
    <col min="7942" max="7945" width="2.625" style="7" customWidth="1"/>
    <col min="7946" max="7946" width="2.625" style="7"/>
    <col min="7947" max="7947" width="2.625" style="7" customWidth="1"/>
    <col min="7948" max="7949" width="2.625" style="7"/>
    <col min="7950" max="7950" width="2.625" style="7" customWidth="1"/>
    <col min="7951" max="7951" width="2.625" style="7"/>
    <col min="7952" max="7953" width="2.625" style="7" customWidth="1"/>
    <col min="7954" max="7960" width="2.625" style="7"/>
    <col min="7961" max="7962" width="2.625" style="7" customWidth="1"/>
    <col min="7963" max="7965" width="2.625" style="7"/>
    <col min="7966" max="7966" width="2.625" style="7" customWidth="1"/>
    <col min="7967" max="7970" width="2.625" style="7"/>
    <col min="7971" max="7971" width="2.625" style="7" customWidth="1"/>
    <col min="7972" max="7974" width="2.625" style="7"/>
    <col min="7975" max="7975" width="2.625" style="7" customWidth="1"/>
    <col min="7976" max="7980" width="2.625" style="7"/>
    <col min="7981" max="7982" width="2.625" style="7" customWidth="1"/>
    <col min="7983" max="7983" width="2.625" style="7"/>
    <col min="7984" max="7985" width="2.625" style="7" customWidth="1"/>
    <col min="7986" max="8197" width="2.625" style="7"/>
    <col min="8198" max="8201" width="2.625" style="7" customWidth="1"/>
    <col min="8202" max="8202" width="2.625" style="7"/>
    <col min="8203" max="8203" width="2.625" style="7" customWidth="1"/>
    <col min="8204" max="8205" width="2.625" style="7"/>
    <col min="8206" max="8206" width="2.625" style="7" customWidth="1"/>
    <col min="8207" max="8207" width="2.625" style="7"/>
    <col min="8208" max="8209" width="2.625" style="7" customWidth="1"/>
    <col min="8210" max="8216" width="2.625" style="7"/>
    <col min="8217" max="8218" width="2.625" style="7" customWidth="1"/>
    <col min="8219" max="8221" width="2.625" style="7"/>
    <col min="8222" max="8222" width="2.625" style="7" customWidth="1"/>
    <col min="8223" max="8226" width="2.625" style="7"/>
    <col min="8227" max="8227" width="2.625" style="7" customWidth="1"/>
    <col min="8228" max="8230" width="2.625" style="7"/>
    <col min="8231" max="8231" width="2.625" style="7" customWidth="1"/>
    <col min="8232" max="8236" width="2.625" style="7"/>
    <col min="8237" max="8238" width="2.625" style="7" customWidth="1"/>
    <col min="8239" max="8239" width="2.625" style="7"/>
    <col min="8240" max="8241" width="2.625" style="7" customWidth="1"/>
    <col min="8242" max="8453" width="2.625" style="7"/>
    <col min="8454" max="8457" width="2.625" style="7" customWidth="1"/>
    <col min="8458" max="8458" width="2.625" style="7"/>
    <col min="8459" max="8459" width="2.625" style="7" customWidth="1"/>
    <col min="8460" max="8461" width="2.625" style="7"/>
    <col min="8462" max="8462" width="2.625" style="7" customWidth="1"/>
    <col min="8463" max="8463" width="2.625" style="7"/>
    <col min="8464" max="8465" width="2.625" style="7" customWidth="1"/>
    <col min="8466" max="8472" width="2.625" style="7"/>
    <col min="8473" max="8474" width="2.625" style="7" customWidth="1"/>
    <col min="8475" max="8477" width="2.625" style="7"/>
    <col min="8478" max="8478" width="2.625" style="7" customWidth="1"/>
    <col min="8479" max="8482" width="2.625" style="7"/>
    <col min="8483" max="8483" width="2.625" style="7" customWidth="1"/>
    <col min="8484" max="8486" width="2.625" style="7"/>
    <col min="8487" max="8487" width="2.625" style="7" customWidth="1"/>
    <col min="8488" max="8492" width="2.625" style="7"/>
    <col min="8493" max="8494" width="2.625" style="7" customWidth="1"/>
    <col min="8495" max="8495" width="2.625" style="7"/>
    <col min="8496" max="8497" width="2.625" style="7" customWidth="1"/>
    <col min="8498" max="8709" width="2.625" style="7"/>
    <col min="8710" max="8713" width="2.625" style="7" customWidth="1"/>
    <col min="8714" max="8714" width="2.625" style="7"/>
    <col min="8715" max="8715" width="2.625" style="7" customWidth="1"/>
    <col min="8716" max="8717" width="2.625" style="7"/>
    <col min="8718" max="8718" width="2.625" style="7" customWidth="1"/>
    <col min="8719" max="8719" width="2.625" style="7"/>
    <col min="8720" max="8721" width="2.625" style="7" customWidth="1"/>
    <col min="8722" max="8728" width="2.625" style="7"/>
    <col min="8729" max="8730" width="2.625" style="7" customWidth="1"/>
    <col min="8731" max="8733" width="2.625" style="7"/>
    <col min="8734" max="8734" width="2.625" style="7" customWidth="1"/>
    <col min="8735" max="8738" width="2.625" style="7"/>
    <col min="8739" max="8739" width="2.625" style="7" customWidth="1"/>
    <col min="8740" max="8742" width="2.625" style="7"/>
    <col min="8743" max="8743" width="2.625" style="7" customWidth="1"/>
    <col min="8744" max="8748" width="2.625" style="7"/>
    <col min="8749" max="8750" width="2.625" style="7" customWidth="1"/>
    <col min="8751" max="8751" width="2.625" style="7"/>
    <col min="8752" max="8753" width="2.625" style="7" customWidth="1"/>
    <col min="8754" max="8965" width="2.625" style="7"/>
    <col min="8966" max="8969" width="2.625" style="7" customWidth="1"/>
    <col min="8970" max="8970" width="2.625" style="7"/>
    <col min="8971" max="8971" width="2.625" style="7" customWidth="1"/>
    <col min="8972" max="8973" width="2.625" style="7"/>
    <col min="8974" max="8974" width="2.625" style="7" customWidth="1"/>
    <col min="8975" max="8975" width="2.625" style="7"/>
    <col min="8976" max="8977" width="2.625" style="7" customWidth="1"/>
    <col min="8978" max="8984" width="2.625" style="7"/>
    <col min="8985" max="8986" width="2.625" style="7" customWidth="1"/>
    <col min="8987" max="8989" width="2.625" style="7"/>
    <col min="8990" max="8990" width="2.625" style="7" customWidth="1"/>
    <col min="8991" max="8994" width="2.625" style="7"/>
    <col min="8995" max="8995" width="2.625" style="7" customWidth="1"/>
    <col min="8996" max="8998" width="2.625" style="7"/>
    <col min="8999" max="8999" width="2.625" style="7" customWidth="1"/>
    <col min="9000" max="9004" width="2.625" style="7"/>
    <col min="9005" max="9006" width="2.625" style="7" customWidth="1"/>
    <col min="9007" max="9007" width="2.625" style="7"/>
    <col min="9008" max="9009" width="2.625" style="7" customWidth="1"/>
    <col min="9010" max="9221" width="2.625" style="7"/>
    <col min="9222" max="9225" width="2.625" style="7" customWidth="1"/>
    <col min="9226" max="9226" width="2.625" style="7"/>
    <col min="9227" max="9227" width="2.625" style="7" customWidth="1"/>
    <col min="9228" max="9229" width="2.625" style="7"/>
    <col min="9230" max="9230" width="2.625" style="7" customWidth="1"/>
    <col min="9231" max="9231" width="2.625" style="7"/>
    <col min="9232" max="9233" width="2.625" style="7" customWidth="1"/>
    <col min="9234" max="9240" width="2.625" style="7"/>
    <col min="9241" max="9242" width="2.625" style="7" customWidth="1"/>
    <col min="9243" max="9245" width="2.625" style="7"/>
    <col min="9246" max="9246" width="2.625" style="7" customWidth="1"/>
    <col min="9247" max="9250" width="2.625" style="7"/>
    <col min="9251" max="9251" width="2.625" style="7" customWidth="1"/>
    <col min="9252" max="9254" width="2.625" style="7"/>
    <col min="9255" max="9255" width="2.625" style="7" customWidth="1"/>
    <col min="9256" max="9260" width="2.625" style="7"/>
    <col min="9261" max="9262" width="2.625" style="7" customWidth="1"/>
    <col min="9263" max="9263" width="2.625" style="7"/>
    <col min="9264" max="9265" width="2.625" style="7" customWidth="1"/>
    <col min="9266" max="9477" width="2.625" style="7"/>
    <col min="9478" max="9481" width="2.625" style="7" customWidth="1"/>
    <col min="9482" max="9482" width="2.625" style="7"/>
    <col min="9483" max="9483" width="2.625" style="7" customWidth="1"/>
    <col min="9484" max="9485" width="2.625" style="7"/>
    <col min="9486" max="9486" width="2.625" style="7" customWidth="1"/>
    <col min="9487" max="9487" width="2.625" style="7"/>
    <col min="9488" max="9489" width="2.625" style="7" customWidth="1"/>
    <col min="9490" max="9496" width="2.625" style="7"/>
    <col min="9497" max="9498" width="2.625" style="7" customWidth="1"/>
    <col min="9499" max="9501" width="2.625" style="7"/>
    <col min="9502" max="9502" width="2.625" style="7" customWidth="1"/>
    <col min="9503" max="9506" width="2.625" style="7"/>
    <col min="9507" max="9507" width="2.625" style="7" customWidth="1"/>
    <col min="9508" max="9510" width="2.625" style="7"/>
    <col min="9511" max="9511" width="2.625" style="7" customWidth="1"/>
    <col min="9512" max="9516" width="2.625" style="7"/>
    <col min="9517" max="9518" width="2.625" style="7" customWidth="1"/>
    <col min="9519" max="9519" width="2.625" style="7"/>
    <col min="9520" max="9521" width="2.625" style="7" customWidth="1"/>
    <col min="9522" max="9733" width="2.625" style="7"/>
    <col min="9734" max="9737" width="2.625" style="7" customWidth="1"/>
    <col min="9738" max="9738" width="2.625" style="7"/>
    <col min="9739" max="9739" width="2.625" style="7" customWidth="1"/>
    <col min="9740" max="9741" width="2.625" style="7"/>
    <col min="9742" max="9742" width="2.625" style="7" customWidth="1"/>
    <col min="9743" max="9743" width="2.625" style="7"/>
    <col min="9744" max="9745" width="2.625" style="7" customWidth="1"/>
    <col min="9746" max="9752" width="2.625" style="7"/>
    <col min="9753" max="9754" width="2.625" style="7" customWidth="1"/>
    <col min="9755" max="9757" width="2.625" style="7"/>
    <col min="9758" max="9758" width="2.625" style="7" customWidth="1"/>
    <col min="9759" max="9762" width="2.625" style="7"/>
    <col min="9763" max="9763" width="2.625" style="7" customWidth="1"/>
    <col min="9764" max="9766" width="2.625" style="7"/>
    <col min="9767" max="9767" width="2.625" style="7" customWidth="1"/>
    <col min="9768" max="9772" width="2.625" style="7"/>
    <col min="9773" max="9774" width="2.625" style="7" customWidth="1"/>
    <col min="9775" max="9775" width="2.625" style="7"/>
    <col min="9776" max="9777" width="2.625" style="7" customWidth="1"/>
    <col min="9778" max="9989" width="2.625" style="7"/>
    <col min="9990" max="9993" width="2.625" style="7" customWidth="1"/>
    <col min="9994" max="9994" width="2.625" style="7"/>
    <col min="9995" max="9995" width="2.625" style="7" customWidth="1"/>
    <col min="9996" max="9997" width="2.625" style="7"/>
    <col min="9998" max="9998" width="2.625" style="7" customWidth="1"/>
    <col min="9999" max="9999" width="2.625" style="7"/>
    <col min="10000" max="10001" width="2.625" style="7" customWidth="1"/>
    <col min="10002" max="10008" width="2.625" style="7"/>
    <col min="10009" max="10010" width="2.625" style="7" customWidth="1"/>
    <col min="10011" max="10013" width="2.625" style="7"/>
    <col min="10014" max="10014" width="2.625" style="7" customWidth="1"/>
    <col min="10015" max="10018" width="2.625" style="7"/>
    <col min="10019" max="10019" width="2.625" style="7" customWidth="1"/>
    <col min="10020" max="10022" width="2.625" style="7"/>
    <col min="10023" max="10023" width="2.625" style="7" customWidth="1"/>
    <col min="10024" max="10028" width="2.625" style="7"/>
    <col min="10029" max="10030" width="2.625" style="7" customWidth="1"/>
    <col min="10031" max="10031" width="2.625" style="7"/>
    <col min="10032" max="10033" width="2.625" style="7" customWidth="1"/>
    <col min="10034" max="10245" width="2.625" style="7"/>
    <col min="10246" max="10249" width="2.625" style="7" customWidth="1"/>
    <col min="10250" max="10250" width="2.625" style="7"/>
    <col min="10251" max="10251" width="2.625" style="7" customWidth="1"/>
    <col min="10252" max="10253" width="2.625" style="7"/>
    <col min="10254" max="10254" width="2.625" style="7" customWidth="1"/>
    <col min="10255" max="10255" width="2.625" style="7"/>
    <col min="10256" max="10257" width="2.625" style="7" customWidth="1"/>
    <col min="10258" max="10264" width="2.625" style="7"/>
    <col min="10265" max="10266" width="2.625" style="7" customWidth="1"/>
    <col min="10267" max="10269" width="2.625" style="7"/>
    <col min="10270" max="10270" width="2.625" style="7" customWidth="1"/>
    <col min="10271" max="10274" width="2.625" style="7"/>
    <col min="10275" max="10275" width="2.625" style="7" customWidth="1"/>
    <col min="10276" max="10278" width="2.625" style="7"/>
    <col min="10279" max="10279" width="2.625" style="7" customWidth="1"/>
    <col min="10280" max="10284" width="2.625" style="7"/>
    <col min="10285" max="10286" width="2.625" style="7" customWidth="1"/>
    <col min="10287" max="10287" width="2.625" style="7"/>
    <col min="10288" max="10289" width="2.625" style="7" customWidth="1"/>
    <col min="10290" max="10501" width="2.625" style="7"/>
    <col min="10502" max="10505" width="2.625" style="7" customWidth="1"/>
    <col min="10506" max="10506" width="2.625" style="7"/>
    <col min="10507" max="10507" width="2.625" style="7" customWidth="1"/>
    <col min="10508" max="10509" width="2.625" style="7"/>
    <col min="10510" max="10510" width="2.625" style="7" customWidth="1"/>
    <col min="10511" max="10511" width="2.625" style="7"/>
    <col min="10512" max="10513" width="2.625" style="7" customWidth="1"/>
    <col min="10514" max="10520" width="2.625" style="7"/>
    <col min="10521" max="10522" width="2.625" style="7" customWidth="1"/>
    <col min="10523" max="10525" width="2.625" style="7"/>
    <col min="10526" max="10526" width="2.625" style="7" customWidth="1"/>
    <col min="10527" max="10530" width="2.625" style="7"/>
    <col min="10531" max="10531" width="2.625" style="7" customWidth="1"/>
    <col min="10532" max="10534" width="2.625" style="7"/>
    <col min="10535" max="10535" width="2.625" style="7" customWidth="1"/>
    <col min="10536" max="10540" width="2.625" style="7"/>
    <col min="10541" max="10542" width="2.625" style="7" customWidth="1"/>
    <col min="10543" max="10543" width="2.625" style="7"/>
    <col min="10544" max="10545" width="2.625" style="7" customWidth="1"/>
    <col min="10546" max="10757" width="2.625" style="7"/>
    <col min="10758" max="10761" width="2.625" style="7" customWidth="1"/>
    <col min="10762" max="10762" width="2.625" style="7"/>
    <col min="10763" max="10763" width="2.625" style="7" customWidth="1"/>
    <col min="10764" max="10765" width="2.625" style="7"/>
    <col min="10766" max="10766" width="2.625" style="7" customWidth="1"/>
    <col min="10767" max="10767" width="2.625" style="7"/>
    <col min="10768" max="10769" width="2.625" style="7" customWidth="1"/>
    <col min="10770" max="10776" width="2.625" style="7"/>
    <col min="10777" max="10778" width="2.625" style="7" customWidth="1"/>
    <col min="10779" max="10781" width="2.625" style="7"/>
    <col min="10782" max="10782" width="2.625" style="7" customWidth="1"/>
    <col min="10783" max="10786" width="2.625" style="7"/>
    <col min="10787" max="10787" width="2.625" style="7" customWidth="1"/>
    <col min="10788" max="10790" width="2.625" style="7"/>
    <col min="10791" max="10791" width="2.625" style="7" customWidth="1"/>
    <col min="10792" max="10796" width="2.625" style="7"/>
    <col min="10797" max="10798" width="2.625" style="7" customWidth="1"/>
    <col min="10799" max="10799" width="2.625" style="7"/>
    <col min="10800" max="10801" width="2.625" style="7" customWidth="1"/>
    <col min="10802" max="11013" width="2.625" style="7"/>
    <col min="11014" max="11017" width="2.625" style="7" customWidth="1"/>
    <col min="11018" max="11018" width="2.625" style="7"/>
    <col min="11019" max="11019" width="2.625" style="7" customWidth="1"/>
    <col min="11020" max="11021" width="2.625" style="7"/>
    <col min="11022" max="11022" width="2.625" style="7" customWidth="1"/>
    <col min="11023" max="11023" width="2.625" style="7"/>
    <col min="11024" max="11025" width="2.625" style="7" customWidth="1"/>
    <col min="11026" max="11032" width="2.625" style="7"/>
    <col min="11033" max="11034" width="2.625" style="7" customWidth="1"/>
    <col min="11035" max="11037" width="2.625" style="7"/>
    <col min="11038" max="11038" width="2.625" style="7" customWidth="1"/>
    <col min="11039" max="11042" width="2.625" style="7"/>
    <col min="11043" max="11043" width="2.625" style="7" customWidth="1"/>
    <col min="11044" max="11046" width="2.625" style="7"/>
    <col min="11047" max="11047" width="2.625" style="7" customWidth="1"/>
    <col min="11048" max="11052" width="2.625" style="7"/>
    <col min="11053" max="11054" width="2.625" style="7" customWidth="1"/>
    <col min="11055" max="11055" width="2.625" style="7"/>
    <col min="11056" max="11057" width="2.625" style="7" customWidth="1"/>
    <col min="11058" max="11269" width="2.625" style="7"/>
    <col min="11270" max="11273" width="2.625" style="7" customWidth="1"/>
    <col min="11274" max="11274" width="2.625" style="7"/>
    <col min="11275" max="11275" width="2.625" style="7" customWidth="1"/>
    <col min="11276" max="11277" width="2.625" style="7"/>
    <col min="11278" max="11278" width="2.625" style="7" customWidth="1"/>
    <col min="11279" max="11279" width="2.625" style="7"/>
    <col min="11280" max="11281" width="2.625" style="7" customWidth="1"/>
    <col min="11282" max="11288" width="2.625" style="7"/>
    <col min="11289" max="11290" width="2.625" style="7" customWidth="1"/>
    <col min="11291" max="11293" width="2.625" style="7"/>
    <col min="11294" max="11294" width="2.625" style="7" customWidth="1"/>
    <col min="11295" max="11298" width="2.625" style="7"/>
    <col min="11299" max="11299" width="2.625" style="7" customWidth="1"/>
    <col min="11300" max="11302" width="2.625" style="7"/>
    <col min="11303" max="11303" width="2.625" style="7" customWidth="1"/>
    <col min="11304" max="11308" width="2.625" style="7"/>
    <col min="11309" max="11310" width="2.625" style="7" customWidth="1"/>
    <col min="11311" max="11311" width="2.625" style="7"/>
    <col min="11312" max="11313" width="2.625" style="7" customWidth="1"/>
    <col min="11314" max="11525" width="2.625" style="7"/>
    <col min="11526" max="11529" width="2.625" style="7" customWidth="1"/>
    <col min="11530" max="11530" width="2.625" style="7"/>
    <col min="11531" max="11531" width="2.625" style="7" customWidth="1"/>
    <col min="11532" max="11533" width="2.625" style="7"/>
    <col min="11534" max="11534" width="2.625" style="7" customWidth="1"/>
    <col min="11535" max="11535" width="2.625" style="7"/>
    <col min="11536" max="11537" width="2.625" style="7" customWidth="1"/>
    <col min="11538" max="11544" width="2.625" style="7"/>
    <col min="11545" max="11546" width="2.625" style="7" customWidth="1"/>
    <col min="11547" max="11549" width="2.625" style="7"/>
    <col min="11550" max="11550" width="2.625" style="7" customWidth="1"/>
    <col min="11551" max="11554" width="2.625" style="7"/>
    <col min="11555" max="11555" width="2.625" style="7" customWidth="1"/>
    <col min="11556" max="11558" width="2.625" style="7"/>
    <col min="11559" max="11559" width="2.625" style="7" customWidth="1"/>
    <col min="11560" max="11564" width="2.625" style="7"/>
    <col min="11565" max="11566" width="2.625" style="7" customWidth="1"/>
    <col min="11567" max="11567" width="2.625" style="7"/>
    <col min="11568" max="11569" width="2.625" style="7" customWidth="1"/>
    <col min="11570" max="11781" width="2.625" style="7"/>
    <col min="11782" max="11785" width="2.625" style="7" customWidth="1"/>
    <col min="11786" max="11786" width="2.625" style="7"/>
    <col min="11787" max="11787" width="2.625" style="7" customWidth="1"/>
    <col min="11788" max="11789" width="2.625" style="7"/>
    <col min="11790" max="11790" width="2.625" style="7" customWidth="1"/>
    <col min="11791" max="11791" width="2.625" style="7"/>
    <col min="11792" max="11793" width="2.625" style="7" customWidth="1"/>
    <col min="11794" max="11800" width="2.625" style="7"/>
    <col min="11801" max="11802" width="2.625" style="7" customWidth="1"/>
    <col min="11803" max="11805" width="2.625" style="7"/>
    <col min="11806" max="11806" width="2.625" style="7" customWidth="1"/>
    <col min="11807" max="11810" width="2.625" style="7"/>
    <col min="11811" max="11811" width="2.625" style="7" customWidth="1"/>
    <col min="11812" max="11814" width="2.625" style="7"/>
    <col min="11815" max="11815" width="2.625" style="7" customWidth="1"/>
    <col min="11816" max="11820" width="2.625" style="7"/>
    <col min="11821" max="11822" width="2.625" style="7" customWidth="1"/>
    <col min="11823" max="11823" width="2.625" style="7"/>
    <col min="11824" max="11825" width="2.625" style="7" customWidth="1"/>
    <col min="11826" max="12037" width="2.625" style="7"/>
    <col min="12038" max="12041" width="2.625" style="7" customWidth="1"/>
    <col min="12042" max="12042" width="2.625" style="7"/>
    <col min="12043" max="12043" width="2.625" style="7" customWidth="1"/>
    <col min="12044" max="12045" width="2.625" style="7"/>
    <col min="12046" max="12046" width="2.625" style="7" customWidth="1"/>
    <col min="12047" max="12047" width="2.625" style="7"/>
    <col min="12048" max="12049" width="2.625" style="7" customWidth="1"/>
    <col min="12050" max="12056" width="2.625" style="7"/>
    <col min="12057" max="12058" width="2.625" style="7" customWidth="1"/>
    <col min="12059" max="12061" width="2.625" style="7"/>
    <col min="12062" max="12062" width="2.625" style="7" customWidth="1"/>
    <col min="12063" max="12066" width="2.625" style="7"/>
    <col min="12067" max="12067" width="2.625" style="7" customWidth="1"/>
    <col min="12068" max="12070" width="2.625" style="7"/>
    <col min="12071" max="12071" width="2.625" style="7" customWidth="1"/>
    <col min="12072" max="12076" width="2.625" style="7"/>
    <col min="12077" max="12078" width="2.625" style="7" customWidth="1"/>
    <col min="12079" max="12079" width="2.625" style="7"/>
    <col min="12080" max="12081" width="2.625" style="7" customWidth="1"/>
    <col min="12082" max="12293" width="2.625" style="7"/>
    <col min="12294" max="12297" width="2.625" style="7" customWidth="1"/>
    <col min="12298" max="12298" width="2.625" style="7"/>
    <col min="12299" max="12299" width="2.625" style="7" customWidth="1"/>
    <col min="12300" max="12301" width="2.625" style="7"/>
    <col min="12302" max="12302" width="2.625" style="7" customWidth="1"/>
    <col min="12303" max="12303" width="2.625" style="7"/>
    <col min="12304" max="12305" width="2.625" style="7" customWidth="1"/>
    <col min="12306" max="12312" width="2.625" style="7"/>
    <col min="12313" max="12314" width="2.625" style="7" customWidth="1"/>
    <col min="12315" max="12317" width="2.625" style="7"/>
    <col min="12318" max="12318" width="2.625" style="7" customWidth="1"/>
    <col min="12319" max="12322" width="2.625" style="7"/>
    <col min="12323" max="12323" width="2.625" style="7" customWidth="1"/>
    <col min="12324" max="12326" width="2.625" style="7"/>
    <col min="12327" max="12327" width="2.625" style="7" customWidth="1"/>
    <col min="12328" max="12332" width="2.625" style="7"/>
    <col min="12333" max="12334" width="2.625" style="7" customWidth="1"/>
    <col min="12335" max="12335" width="2.625" style="7"/>
    <col min="12336" max="12337" width="2.625" style="7" customWidth="1"/>
    <col min="12338" max="12549" width="2.625" style="7"/>
    <col min="12550" max="12553" width="2.625" style="7" customWidth="1"/>
    <col min="12554" max="12554" width="2.625" style="7"/>
    <col min="12555" max="12555" width="2.625" style="7" customWidth="1"/>
    <col min="12556" max="12557" width="2.625" style="7"/>
    <col min="12558" max="12558" width="2.625" style="7" customWidth="1"/>
    <col min="12559" max="12559" width="2.625" style="7"/>
    <col min="12560" max="12561" width="2.625" style="7" customWidth="1"/>
    <col min="12562" max="12568" width="2.625" style="7"/>
    <col min="12569" max="12570" width="2.625" style="7" customWidth="1"/>
    <col min="12571" max="12573" width="2.625" style="7"/>
    <col min="12574" max="12574" width="2.625" style="7" customWidth="1"/>
    <col min="12575" max="12578" width="2.625" style="7"/>
    <col min="12579" max="12579" width="2.625" style="7" customWidth="1"/>
    <col min="12580" max="12582" width="2.625" style="7"/>
    <col min="12583" max="12583" width="2.625" style="7" customWidth="1"/>
    <col min="12584" max="12588" width="2.625" style="7"/>
    <col min="12589" max="12590" width="2.625" style="7" customWidth="1"/>
    <col min="12591" max="12591" width="2.625" style="7"/>
    <col min="12592" max="12593" width="2.625" style="7" customWidth="1"/>
    <col min="12594" max="12805" width="2.625" style="7"/>
    <col min="12806" max="12809" width="2.625" style="7" customWidth="1"/>
    <col min="12810" max="12810" width="2.625" style="7"/>
    <col min="12811" max="12811" width="2.625" style="7" customWidth="1"/>
    <col min="12812" max="12813" width="2.625" style="7"/>
    <col min="12814" max="12814" width="2.625" style="7" customWidth="1"/>
    <col min="12815" max="12815" width="2.625" style="7"/>
    <col min="12816" max="12817" width="2.625" style="7" customWidth="1"/>
    <col min="12818" max="12824" width="2.625" style="7"/>
    <col min="12825" max="12826" width="2.625" style="7" customWidth="1"/>
    <col min="12827" max="12829" width="2.625" style="7"/>
    <col min="12830" max="12830" width="2.625" style="7" customWidth="1"/>
    <col min="12831" max="12834" width="2.625" style="7"/>
    <col min="12835" max="12835" width="2.625" style="7" customWidth="1"/>
    <col min="12836" max="12838" width="2.625" style="7"/>
    <col min="12839" max="12839" width="2.625" style="7" customWidth="1"/>
    <col min="12840" max="12844" width="2.625" style="7"/>
    <col min="12845" max="12846" width="2.625" style="7" customWidth="1"/>
    <col min="12847" max="12847" width="2.625" style="7"/>
    <col min="12848" max="12849" width="2.625" style="7" customWidth="1"/>
    <col min="12850" max="13061" width="2.625" style="7"/>
    <col min="13062" max="13065" width="2.625" style="7" customWidth="1"/>
    <col min="13066" max="13066" width="2.625" style="7"/>
    <col min="13067" max="13067" width="2.625" style="7" customWidth="1"/>
    <col min="13068" max="13069" width="2.625" style="7"/>
    <col min="13070" max="13070" width="2.625" style="7" customWidth="1"/>
    <col min="13071" max="13071" width="2.625" style="7"/>
    <col min="13072" max="13073" width="2.625" style="7" customWidth="1"/>
    <col min="13074" max="13080" width="2.625" style="7"/>
    <col min="13081" max="13082" width="2.625" style="7" customWidth="1"/>
    <col min="13083" max="13085" width="2.625" style="7"/>
    <col min="13086" max="13086" width="2.625" style="7" customWidth="1"/>
    <col min="13087" max="13090" width="2.625" style="7"/>
    <col min="13091" max="13091" width="2.625" style="7" customWidth="1"/>
    <col min="13092" max="13094" width="2.625" style="7"/>
    <col min="13095" max="13095" width="2.625" style="7" customWidth="1"/>
    <col min="13096" max="13100" width="2.625" style="7"/>
    <col min="13101" max="13102" width="2.625" style="7" customWidth="1"/>
    <col min="13103" max="13103" width="2.625" style="7"/>
    <col min="13104" max="13105" width="2.625" style="7" customWidth="1"/>
    <col min="13106" max="13317" width="2.625" style="7"/>
    <col min="13318" max="13321" width="2.625" style="7" customWidth="1"/>
    <col min="13322" max="13322" width="2.625" style="7"/>
    <col min="13323" max="13323" width="2.625" style="7" customWidth="1"/>
    <col min="13324" max="13325" width="2.625" style="7"/>
    <col min="13326" max="13326" width="2.625" style="7" customWidth="1"/>
    <col min="13327" max="13327" width="2.625" style="7"/>
    <col min="13328" max="13329" width="2.625" style="7" customWidth="1"/>
    <col min="13330" max="13336" width="2.625" style="7"/>
    <col min="13337" max="13338" width="2.625" style="7" customWidth="1"/>
    <col min="13339" max="13341" width="2.625" style="7"/>
    <col min="13342" max="13342" width="2.625" style="7" customWidth="1"/>
    <col min="13343" max="13346" width="2.625" style="7"/>
    <col min="13347" max="13347" width="2.625" style="7" customWidth="1"/>
    <col min="13348" max="13350" width="2.625" style="7"/>
    <col min="13351" max="13351" width="2.625" style="7" customWidth="1"/>
    <col min="13352" max="13356" width="2.625" style="7"/>
    <col min="13357" max="13358" width="2.625" style="7" customWidth="1"/>
    <col min="13359" max="13359" width="2.625" style="7"/>
    <col min="13360" max="13361" width="2.625" style="7" customWidth="1"/>
    <col min="13362" max="13573" width="2.625" style="7"/>
    <col min="13574" max="13577" width="2.625" style="7" customWidth="1"/>
    <col min="13578" max="13578" width="2.625" style="7"/>
    <col min="13579" max="13579" width="2.625" style="7" customWidth="1"/>
    <col min="13580" max="13581" width="2.625" style="7"/>
    <col min="13582" max="13582" width="2.625" style="7" customWidth="1"/>
    <col min="13583" max="13583" width="2.625" style="7"/>
    <col min="13584" max="13585" width="2.625" style="7" customWidth="1"/>
    <col min="13586" max="13592" width="2.625" style="7"/>
    <col min="13593" max="13594" width="2.625" style="7" customWidth="1"/>
    <col min="13595" max="13597" width="2.625" style="7"/>
    <col min="13598" max="13598" width="2.625" style="7" customWidth="1"/>
    <col min="13599" max="13602" width="2.625" style="7"/>
    <col min="13603" max="13603" width="2.625" style="7" customWidth="1"/>
    <col min="13604" max="13606" width="2.625" style="7"/>
    <col min="13607" max="13607" width="2.625" style="7" customWidth="1"/>
    <col min="13608" max="13612" width="2.625" style="7"/>
    <col min="13613" max="13614" width="2.625" style="7" customWidth="1"/>
    <col min="13615" max="13615" width="2.625" style="7"/>
    <col min="13616" max="13617" width="2.625" style="7" customWidth="1"/>
    <col min="13618" max="13829" width="2.625" style="7"/>
    <col min="13830" max="13833" width="2.625" style="7" customWidth="1"/>
    <col min="13834" max="13834" width="2.625" style="7"/>
    <col min="13835" max="13835" width="2.625" style="7" customWidth="1"/>
    <col min="13836" max="13837" width="2.625" style="7"/>
    <col min="13838" max="13838" width="2.625" style="7" customWidth="1"/>
    <col min="13839" max="13839" width="2.625" style="7"/>
    <col min="13840" max="13841" width="2.625" style="7" customWidth="1"/>
    <col min="13842" max="13848" width="2.625" style="7"/>
    <col min="13849" max="13850" width="2.625" style="7" customWidth="1"/>
    <col min="13851" max="13853" width="2.625" style="7"/>
    <col min="13854" max="13854" width="2.625" style="7" customWidth="1"/>
    <col min="13855" max="13858" width="2.625" style="7"/>
    <col min="13859" max="13859" width="2.625" style="7" customWidth="1"/>
    <col min="13860" max="13862" width="2.625" style="7"/>
    <col min="13863" max="13863" width="2.625" style="7" customWidth="1"/>
    <col min="13864" max="13868" width="2.625" style="7"/>
    <col min="13869" max="13870" width="2.625" style="7" customWidth="1"/>
    <col min="13871" max="13871" width="2.625" style="7"/>
    <col min="13872" max="13873" width="2.625" style="7" customWidth="1"/>
    <col min="13874" max="14085" width="2.625" style="7"/>
    <col min="14086" max="14089" width="2.625" style="7" customWidth="1"/>
    <col min="14090" max="14090" width="2.625" style="7"/>
    <col min="14091" max="14091" width="2.625" style="7" customWidth="1"/>
    <col min="14092" max="14093" width="2.625" style="7"/>
    <col min="14094" max="14094" width="2.625" style="7" customWidth="1"/>
    <col min="14095" max="14095" width="2.625" style="7"/>
    <col min="14096" max="14097" width="2.625" style="7" customWidth="1"/>
    <col min="14098" max="14104" width="2.625" style="7"/>
    <col min="14105" max="14106" width="2.625" style="7" customWidth="1"/>
    <col min="14107" max="14109" width="2.625" style="7"/>
    <col min="14110" max="14110" width="2.625" style="7" customWidth="1"/>
    <col min="14111" max="14114" width="2.625" style="7"/>
    <col min="14115" max="14115" width="2.625" style="7" customWidth="1"/>
    <col min="14116" max="14118" width="2.625" style="7"/>
    <col min="14119" max="14119" width="2.625" style="7" customWidth="1"/>
    <col min="14120" max="14124" width="2.625" style="7"/>
    <col min="14125" max="14126" width="2.625" style="7" customWidth="1"/>
    <col min="14127" max="14127" width="2.625" style="7"/>
    <col min="14128" max="14129" width="2.625" style="7" customWidth="1"/>
    <col min="14130" max="14341" width="2.625" style="7"/>
    <col min="14342" max="14345" width="2.625" style="7" customWidth="1"/>
    <col min="14346" max="14346" width="2.625" style="7"/>
    <col min="14347" max="14347" width="2.625" style="7" customWidth="1"/>
    <col min="14348" max="14349" width="2.625" style="7"/>
    <col min="14350" max="14350" width="2.625" style="7" customWidth="1"/>
    <col min="14351" max="14351" width="2.625" style="7"/>
    <col min="14352" max="14353" width="2.625" style="7" customWidth="1"/>
    <col min="14354" max="14360" width="2.625" style="7"/>
    <col min="14361" max="14362" width="2.625" style="7" customWidth="1"/>
    <col min="14363" max="14365" width="2.625" style="7"/>
    <col min="14366" max="14366" width="2.625" style="7" customWidth="1"/>
    <col min="14367" max="14370" width="2.625" style="7"/>
    <col min="14371" max="14371" width="2.625" style="7" customWidth="1"/>
    <col min="14372" max="14374" width="2.625" style="7"/>
    <col min="14375" max="14375" width="2.625" style="7" customWidth="1"/>
    <col min="14376" max="14380" width="2.625" style="7"/>
    <col min="14381" max="14382" width="2.625" style="7" customWidth="1"/>
    <col min="14383" max="14383" width="2.625" style="7"/>
    <col min="14384" max="14385" width="2.625" style="7" customWidth="1"/>
    <col min="14386" max="14597" width="2.625" style="7"/>
    <col min="14598" max="14601" width="2.625" style="7" customWidth="1"/>
    <col min="14602" max="14602" width="2.625" style="7"/>
    <col min="14603" max="14603" width="2.625" style="7" customWidth="1"/>
    <col min="14604" max="14605" width="2.625" style="7"/>
    <col min="14606" max="14606" width="2.625" style="7" customWidth="1"/>
    <col min="14607" max="14607" width="2.625" style="7"/>
    <col min="14608" max="14609" width="2.625" style="7" customWidth="1"/>
    <col min="14610" max="14616" width="2.625" style="7"/>
    <col min="14617" max="14618" width="2.625" style="7" customWidth="1"/>
    <col min="14619" max="14621" width="2.625" style="7"/>
    <col min="14622" max="14622" width="2.625" style="7" customWidth="1"/>
    <col min="14623" max="14626" width="2.625" style="7"/>
    <col min="14627" max="14627" width="2.625" style="7" customWidth="1"/>
    <col min="14628" max="14630" width="2.625" style="7"/>
    <col min="14631" max="14631" width="2.625" style="7" customWidth="1"/>
    <col min="14632" max="14636" width="2.625" style="7"/>
    <col min="14637" max="14638" width="2.625" style="7" customWidth="1"/>
    <col min="14639" max="14639" width="2.625" style="7"/>
    <col min="14640" max="14641" width="2.625" style="7" customWidth="1"/>
    <col min="14642" max="14853" width="2.625" style="7"/>
    <col min="14854" max="14857" width="2.625" style="7" customWidth="1"/>
    <col min="14858" max="14858" width="2.625" style="7"/>
    <col min="14859" max="14859" width="2.625" style="7" customWidth="1"/>
    <col min="14860" max="14861" width="2.625" style="7"/>
    <col min="14862" max="14862" width="2.625" style="7" customWidth="1"/>
    <col min="14863" max="14863" width="2.625" style="7"/>
    <col min="14864" max="14865" width="2.625" style="7" customWidth="1"/>
    <col min="14866" max="14872" width="2.625" style="7"/>
    <col min="14873" max="14874" width="2.625" style="7" customWidth="1"/>
    <col min="14875" max="14877" width="2.625" style="7"/>
    <col min="14878" max="14878" width="2.625" style="7" customWidth="1"/>
    <col min="14879" max="14882" width="2.625" style="7"/>
    <col min="14883" max="14883" width="2.625" style="7" customWidth="1"/>
    <col min="14884" max="14886" width="2.625" style="7"/>
    <col min="14887" max="14887" width="2.625" style="7" customWidth="1"/>
    <col min="14888" max="14892" width="2.625" style="7"/>
    <col min="14893" max="14894" width="2.625" style="7" customWidth="1"/>
    <col min="14895" max="14895" width="2.625" style="7"/>
    <col min="14896" max="14897" width="2.625" style="7" customWidth="1"/>
    <col min="14898" max="15109" width="2.625" style="7"/>
    <col min="15110" max="15113" width="2.625" style="7" customWidth="1"/>
    <col min="15114" max="15114" width="2.625" style="7"/>
    <col min="15115" max="15115" width="2.625" style="7" customWidth="1"/>
    <col min="15116" max="15117" width="2.625" style="7"/>
    <col min="15118" max="15118" width="2.625" style="7" customWidth="1"/>
    <col min="15119" max="15119" width="2.625" style="7"/>
    <col min="15120" max="15121" width="2.625" style="7" customWidth="1"/>
    <col min="15122" max="15128" width="2.625" style="7"/>
    <col min="15129" max="15130" width="2.625" style="7" customWidth="1"/>
    <col min="15131" max="15133" width="2.625" style="7"/>
    <col min="15134" max="15134" width="2.625" style="7" customWidth="1"/>
    <col min="15135" max="15138" width="2.625" style="7"/>
    <col min="15139" max="15139" width="2.625" style="7" customWidth="1"/>
    <col min="15140" max="15142" width="2.625" style="7"/>
    <col min="15143" max="15143" width="2.625" style="7" customWidth="1"/>
    <col min="15144" max="15148" width="2.625" style="7"/>
    <col min="15149" max="15150" width="2.625" style="7" customWidth="1"/>
    <col min="15151" max="15151" width="2.625" style="7"/>
    <col min="15152" max="15153" width="2.625" style="7" customWidth="1"/>
    <col min="15154" max="15365" width="2.625" style="7"/>
    <col min="15366" max="15369" width="2.625" style="7" customWidth="1"/>
    <col min="15370" max="15370" width="2.625" style="7"/>
    <col min="15371" max="15371" width="2.625" style="7" customWidth="1"/>
    <col min="15372" max="15373" width="2.625" style="7"/>
    <col min="15374" max="15374" width="2.625" style="7" customWidth="1"/>
    <col min="15375" max="15375" width="2.625" style="7"/>
    <col min="15376" max="15377" width="2.625" style="7" customWidth="1"/>
    <col min="15378" max="15384" width="2.625" style="7"/>
    <col min="15385" max="15386" width="2.625" style="7" customWidth="1"/>
    <col min="15387" max="15389" width="2.625" style="7"/>
    <col min="15390" max="15390" width="2.625" style="7" customWidth="1"/>
    <col min="15391" max="15394" width="2.625" style="7"/>
    <col min="15395" max="15395" width="2.625" style="7" customWidth="1"/>
    <col min="15396" max="15398" width="2.625" style="7"/>
    <col min="15399" max="15399" width="2.625" style="7" customWidth="1"/>
    <col min="15400" max="15404" width="2.625" style="7"/>
    <col min="15405" max="15406" width="2.625" style="7" customWidth="1"/>
    <col min="15407" max="15407" width="2.625" style="7"/>
    <col min="15408" max="15409" width="2.625" style="7" customWidth="1"/>
    <col min="15410" max="15621" width="2.625" style="7"/>
    <col min="15622" max="15625" width="2.625" style="7" customWidth="1"/>
    <col min="15626" max="15626" width="2.625" style="7"/>
    <col min="15627" max="15627" width="2.625" style="7" customWidth="1"/>
    <col min="15628" max="15629" width="2.625" style="7"/>
    <col min="15630" max="15630" width="2.625" style="7" customWidth="1"/>
    <col min="15631" max="15631" width="2.625" style="7"/>
    <col min="15632" max="15633" width="2.625" style="7" customWidth="1"/>
    <col min="15634" max="15640" width="2.625" style="7"/>
    <col min="15641" max="15642" width="2.625" style="7" customWidth="1"/>
    <col min="15643" max="15645" width="2.625" style="7"/>
    <col min="15646" max="15646" width="2.625" style="7" customWidth="1"/>
    <col min="15647" max="15650" width="2.625" style="7"/>
    <col min="15651" max="15651" width="2.625" style="7" customWidth="1"/>
    <col min="15652" max="15654" width="2.625" style="7"/>
    <col min="15655" max="15655" width="2.625" style="7" customWidth="1"/>
    <col min="15656" max="15660" width="2.625" style="7"/>
    <col min="15661" max="15662" width="2.625" style="7" customWidth="1"/>
    <col min="15663" max="15663" width="2.625" style="7"/>
    <col min="15664" max="15665" width="2.625" style="7" customWidth="1"/>
    <col min="15666" max="15877" width="2.625" style="7"/>
    <col min="15878" max="15881" width="2.625" style="7" customWidth="1"/>
    <col min="15882" max="15882" width="2.625" style="7"/>
    <col min="15883" max="15883" width="2.625" style="7" customWidth="1"/>
    <col min="15884" max="15885" width="2.625" style="7"/>
    <col min="15886" max="15886" width="2.625" style="7" customWidth="1"/>
    <col min="15887" max="15887" width="2.625" style="7"/>
    <col min="15888" max="15889" width="2.625" style="7" customWidth="1"/>
    <col min="15890" max="15896" width="2.625" style="7"/>
    <col min="15897" max="15898" width="2.625" style="7" customWidth="1"/>
    <col min="15899" max="15901" width="2.625" style="7"/>
    <col min="15902" max="15902" width="2.625" style="7" customWidth="1"/>
    <col min="15903" max="15906" width="2.625" style="7"/>
    <col min="15907" max="15907" width="2.625" style="7" customWidth="1"/>
    <col min="15908" max="15910" width="2.625" style="7"/>
    <col min="15911" max="15911" width="2.625" style="7" customWidth="1"/>
    <col min="15912" max="15916" width="2.625" style="7"/>
    <col min="15917" max="15918" width="2.625" style="7" customWidth="1"/>
    <col min="15919" max="15919" width="2.625" style="7"/>
    <col min="15920" max="15921" width="2.625" style="7" customWidth="1"/>
    <col min="15922" max="16133" width="2.625" style="7"/>
    <col min="16134" max="16137" width="2.625" style="7" customWidth="1"/>
    <col min="16138" max="16138" width="2.625" style="7"/>
    <col min="16139" max="16139" width="2.625" style="7" customWidth="1"/>
    <col min="16140" max="16141" width="2.625" style="7"/>
    <col min="16142" max="16142" width="2.625" style="7" customWidth="1"/>
    <col min="16143" max="16143" width="2.625" style="7"/>
    <col min="16144" max="16145" width="2.625" style="7" customWidth="1"/>
    <col min="16146" max="16152" width="2.625" style="7"/>
    <col min="16153" max="16154" width="2.625" style="7" customWidth="1"/>
    <col min="16155" max="16157" width="2.625" style="7"/>
    <col min="16158" max="16158" width="2.625" style="7" customWidth="1"/>
    <col min="16159" max="16162" width="2.625" style="7"/>
    <col min="16163" max="16163" width="2.625" style="7" customWidth="1"/>
    <col min="16164" max="16166" width="2.625" style="7"/>
    <col min="16167" max="16167" width="2.625" style="7" customWidth="1"/>
    <col min="16168" max="16172" width="2.625" style="7"/>
    <col min="16173" max="16174" width="2.625" style="7" customWidth="1"/>
    <col min="16175" max="16175" width="2.625" style="7"/>
    <col min="16176" max="16177" width="2.625" style="7" customWidth="1"/>
    <col min="16178" max="16384" width="2.625" style="7"/>
  </cols>
  <sheetData>
    <row r="1" spans="1:153" s="19" customFormat="1" ht="21" customHeight="1">
      <c r="A1" s="405" t="s">
        <v>39</v>
      </c>
      <c r="B1" s="406"/>
      <c r="C1" s="406"/>
      <c r="D1" s="406"/>
      <c r="E1" s="406"/>
      <c r="F1" s="407"/>
      <c r="G1" s="405" t="s">
        <v>40</v>
      </c>
      <c r="H1" s="406"/>
      <c r="I1" s="406"/>
      <c r="J1" s="406"/>
      <c r="K1" s="406"/>
      <c r="L1" s="406"/>
      <c r="M1" s="406"/>
      <c r="N1" s="406"/>
      <c r="O1" s="406"/>
      <c r="P1" s="406"/>
      <c r="Q1" s="406"/>
      <c r="R1" s="406"/>
      <c r="S1" s="406"/>
      <c r="T1" s="407"/>
      <c r="U1" s="400" t="s">
        <v>0</v>
      </c>
      <c r="V1" s="400"/>
      <c r="W1" s="400"/>
      <c r="X1" s="400"/>
      <c r="Y1" s="403" t="s">
        <v>69</v>
      </c>
      <c r="Z1" s="403"/>
      <c r="AA1" s="403"/>
      <c r="AB1" s="403"/>
      <c r="AC1" s="403"/>
      <c r="AD1" s="403"/>
      <c r="AE1" s="403"/>
      <c r="AF1" s="403"/>
      <c r="AG1" s="403"/>
      <c r="AH1" s="403"/>
      <c r="AI1" s="403"/>
      <c r="AJ1" s="400" t="s">
        <v>37</v>
      </c>
      <c r="AK1" s="400"/>
      <c r="AL1" s="400"/>
      <c r="AM1" s="404"/>
      <c r="AN1" s="404"/>
      <c r="AO1" s="404"/>
      <c r="AP1" s="404"/>
      <c r="AQ1" s="404"/>
      <c r="AR1" s="404"/>
      <c r="AS1" s="404"/>
      <c r="AT1" s="404"/>
      <c r="AU1" s="404"/>
      <c r="AV1" s="404"/>
      <c r="AW1" s="404"/>
      <c r="AX1" s="400" t="s">
        <v>1</v>
      </c>
      <c r="AY1" s="400"/>
      <c r="AZ1" s="400"/>
      <c r="BA1" s="401">
        <v>43089</v>
      </c>
      <c r="BB1" s="402"/>
      <c r="BC1" s="402"/>
      <c r="BD1" s="402"/>
      <c r="BE1" s="402"/>
      <c r="BF1" s="402"/>
      <c r="BG1" s="402"/>
      <c r="BH1" s="402"/>
      <c r="BI1" s="402"/>
      <c r="BJ1" s="20"/>
      <c r="BK1" s="20"/>
      <c r="BL1" s="20"/>
      <c r="BM1" s="20"/>
      <c r="BN1" s="20"/>
      <c r="BO1" s="20"/>
      <c r="BP1" s="20"/>
      <c r="BQ1" s="20"/>
      <c r="BR1" s="20"/>
      <c r="BS1" s="20"/>
      <c r="BT1" s="20"/>
      <c r="BU1" s="20"/>
      <c r="BV1" s="88"/>
      <c r="BW1" s="88"/>
      <c r="BX1" s="88"/>
      <c r="BY1" s="88"/>
      <c r="BZ1" s="88"/>
      <c r="CA1" s="88"/>
      <c r="CB1" s="88"/>
      <c r="CC1" s="88"/>
      <c r="CD1" s="88"/>
      <c r="CE1" s="88"/>
      <c r="CF1" s="88"/>
      <c r="CG1" s="88"/>
      <c r="CH1" s="88"/>
      <c r="CI1" s="88"/>
      <c r="CJ1" s="88"/>
      <c r="CK1" s="88"/>
      <c r="CL1" s="88"/>
      <c r="CM1" s="88"/>
      <c r="CN1" s="88"/>
      <c r="CO1" s="88"/>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row>
    <row r="2" spans="1:153" s="19" customFormat="1" ht="21" customHeight="1">
      <c r="A2" s="408"/>
      <c r="B2" s="409"/>
      <c r="C2" s="409"/>
      <c r="D2" s="409"/>
      <c r="E2" s="409"/>
      <c r="F2" s="410"/>
      <c r="G2" s="408"/>
      <c r="H2" s="409"/>
      <c r="I2" s="409"/>
      <c r="J2" s="409"/>
      <c r="K2" s="409"/>
      <c r="L2" s="409"/>
      <c r="M2" s="409"/>
      <c r="N2" s="409"/>
      <c r="O2" s="409"/>
      <c r="P2" s="409"/>
      <c r="Q2" s="409"/>
      <c r="R2" s="409"/>
      <c r="S2" s="409"/>
      <c r="T2" s="410"/>
      <c r="U2" s="400"/>
      <c r="V2" s="400"/>
      <c r="W2" s="400"/>
      <c r="X2" s="400"/>
      <c r="Y2" s="403"/>
      <c r="Z2" s="403"/>
      <c r="AA2" s="403"/>
      <c r="AB2" s="403"/>
      <c r="AC2" s="403"/>
      <c r="AD2" s="403"/>
      <c r="AE2" s="403"/>
      <c r="AF2" s="403"/>
      <c r="AG2" s="403"/>
      <c r="AH2" s="403"/>
      <c r="AI2" s="403"/>
      <c r="AJ2" s="400" t="s">
        <v>30</v>
      </c>
      <c r="AK2" s="400"/>
      <c r="AL2" s="400"/>
      <c r="AM2" s="404" t="s">
        <v>206</v>
      </c>
      <c r="AN2" s="404"/>
      <c r="AO2" s="404"/>
      <c r="AP2" s="404"/>
      <c r="AQ2" s="404"/>
      <c r="AR2" s="404"/>
      <c r="AS2" s="404"/>
      <c r="AT2" s="404"/>
      <c r="AU2" s="404"/>
      <c r="AV2" s="404"/>
      <c r="AW2" s="404"/>
      <c r="AX2" s="400" t="s">
        <v>38</v>
      </c>
      <c r="AY2" s="400"/>
      <c r="AZ2" s="400"/>
      <c r="BA2" s="404" t="s">
        <v>202</v>
      </c>
      <c r="BB2" s="404"/>
      <c r="BC2" s="404"/>
      <c r="BD2" s="404"/>
      <c r="BE2" s="404"/>
      <c r="BF2" s="404"/>
      <c r="BG2" s="404"/>
      <c r="BH2" s="404"/>
      <c r="BI2" s="404"/>
      <c r="BJ2" s="20"/>
      <c r="BK2" s="20"/>
      <c r="BL2" s="20"/>
      <c r="BM2" s="20"/>
      <c r="BN2" s="20"/>
      <c r="BO2" s="20"/>
      <c r="BP2" s="20"/>
      <c r="BQ2" s="20"/>
      <c r="BR2" s="20"/>
      <c r="BS2" s="20"/>
      <c r="BT2" s="20"/>
      <c r="BU2" s="20"/>
      <c r="BV2" s="88"/>
      <c r="BW2" s="88"/>
      <c r="BX2" s="88"/>
      <c r="BY2" s="88"/>
      <c r="BZ2" s="88"/>
      <c r="CA2" s="88"/>
      <c r="CB2" s="88"/>
      <c r="CC2" s="88"/>
      <c r="CD2" s="88"/>
      <c r="CE2" s="88"/>
      <c r="CF2" s="88"/>
      <c r="CG2" s="88"/>
      <c r="CH2" s="88"/>
      <c r="CI2" s="88"/>
      <c r="CJ2" s="88"/>
      <c r="CK2" s="88"/>
      <c r="CL2" s="88"/>
      <c r="CM2" s="88"/>
      <c r="CN2" s="88"/>
      <c r="CO2" s="88"/>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row>
    <row r="3" spans="1:153" s="17" customFormat="1">
      <c r="A3" s="104"/>
      <c r="B3" s="104"/>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89"/>
      <c r="BW3" s="89"/>
      <c r="BX3" s="89"/>
      <c r="BY3" s="89"/>
      <c r="BZ3" s="89"/>
      <c r="CA3" s="89"/>
      <c r="CB3" s="88"/>
      <c r="CC3" s="90"/>
      <c r="CD3" s="89"/>
      <c r="CE3" s="89"/>
      <c r="CF3" s="89"/>
      <c r="CG3" s="89"/>
      <c r="CH3" s="89"/>
      <c r="CI3" s="89"/>
      <c r="CJ3" s="89"/>
      <c r="CK3" s="89"/>
      <c r="CL3" s="89"/>
      <c r="CM3" s="89"/>
      <c r="CN3" s="89"/>
      <c r="CO3" s="89"/>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426"/>
      <c r="EB3" s="426"/>
      <c r="EC3" s="18"/>
      <c r="ED3" s="18"/>
      <c r="EE3" s="18"/>
      <c r="EF3" s="18"/>
      <c r="EG3" s="18"/>
      <c r="EH3" s="18"/>
      <c r="EI3" s="18"/>
      <c r="EJ3" s="18"/>
      <c r="EK3" s="18"/>
      <c r="EL3" s="18"/>
      <c r="EM3" s="18"/>
      <c r="EN3" s="18"/>
      <c r="EO3" s="18"/>
      <c r="EP3" s="18"/>
      <c r="EQ3" s="18"/>
      <c r="ER3" s="18"/>
      <c r="ES3" s="18"/>
      <c r="ET3" s="18"/>
      <c r="EU3" s="18"/>
      <c r="EV3" s="18"/>
      <c r="EW3" s="18"/>
    </row>
    <row r="4" spans="1:153" s="17" customFormat="1">
      <c r="A4" s="18"/>
      <c r="B4" s="214"/>
      <c r="C4" s="411" t="s">
        <v>32</v>
      </c>
      <c r="D4" s="412"/>
      <c r="E4" s="412"/>
      <c r="F4" s="412"/>
      <c r="G4" s="413"/>
      <c r="H4" s="411" t="s">
        <v>31</v>
      </c>
      <c r="I4" s="412"/>
      <c r="J4" s="412"/>
      <c r="K4" s="412"/>
      <c r="L4" s="412"/>
      <c r="M4" s="412"/>
      <c r="N4" s="412"/>
      <c r="O4" s="412"/>
      <c r="P4" s="412"/>
      <c r="Q4" s="412"/>
      <c r="R4" s="413"/>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18"/>
      <c r="BF4" s="18"/>
      <c r="BG4" s="18"/>
      <c r="BH4" s="18"/>
      <c r="BI4" s="18"/>
      <c r="BJ4" s="18"/>
      <c r="BK4" s="18"/>
      <c r="BL4" s="18"/>
      <c r="BM4" s="18"/>
      <c r="BN4" s="18"/>
      <c r="BO4" s="18"/>
      <c r="BP4" s="18"/>
      <c r="BQ4" s="18"/>
      <c r="BR4" s="18"/>
      <c r="BS4" s="18"/>
      <c r="BT4" s="18"/>
      <c r="BU4" s="18"/>
      <c r="BV4" s="89"/>
      <c r="BW4" s="89"/>
      <c r="BX4" s="89"/>
      <c r="BY4" s="89"/>
      <c r="BZ4" s="89"/>
      <c r="CA4" s="89"/>
      <c r="CB4" s="88"/>
      <c r="CC4" s="90"/>
      <c r="CD4" s="89"/>
      <c r="CE4" s="89"/>
      <c r="CF4" s="89"/>
      <c r="CG4" s="89"/>
      <c r="CH4" s="88"/>
      <c r="CI4" s="90"/>
      <c r="CJ4" s="90"/>
      <c r="CK4" s="90"/>
      <c r="CL4" s="90"/>
      <c r="CM4" s="89"/>
      <c r="CN4" s="89"/>
      <c r="CO4" s="89"/>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426"/>
      <c r="EB4" s="426"/>
      <c r="EC4" s="18"/>
      <c r="ED4" s="18"/>
      <c r="EE4" s="18"/>
      <c r="EF4" s="18"/>
      <c r="EG4" s="18"/>
      <c r="EH4" s="18"/>
      <c r="EI4" s="18"/>
      <c r="EJ4" s="18"/>
      <c r="EK4" s="18"/>
      <c r="EL4" s="18"/>
      <c r="EM4" s="18"/>
      <c r="EN4" s="18"/>
      <c r="EO4" s="18"/>
      <c r="EP4" s="18"/>
      <c r="EQ4" s="18"/>
      <c r="ER4" s="18"/>
      <c r="ES4" s="18"/>
      <c r="ET4" s="18"/>
      <c r="EU4" s="18"/>
      <c r="EV4" s="18"/>
      <c r="EW4" s="18"/>
    </row>
    <row r="5" spans="1:153" s="17" customFormat="1">
      <c r="A5" s="18"/>
      <c r="B5" s="214"/>
      <c r="C5" s="417" t="s">
        <v>230</v>
      </c>
      <c r="D5" s="418"/>
      <c r="E5" s="418"/>
      <c r="F5" s="418"/>
      <c r="G5" s="419"/>
      <c r="H5" s="417" t="s">
        <v>270</v>
      </c>
      <c r="I5" s="418"/>
      <c r="J5" s="418"/>
      <c r="K5" s="418"/>
      <c r="L5" s="418"/>
      <c r="M5" s="418"/>
      <c r="N5" s="418"/>
      <c r="O5" s="418"/>
      <c r="P5" s="418"/>
      <c r="Q5" s="418"/>
      <c r="R5" s="419"/>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18"/>
      <c r="BF5" s="18"/>
      <c r="BG5" s="18"/>
      <c r="BH5" s="18"/>
      <c r="BI5" s="18"/>
      <c r="BJ5" s="18"/>
      <c r="BK5" s="18"/>
      <c r="BL5" s="18"/>
      <c r="BM5" s="18"/>
      <c r="BN5" s="18"/>
      <c r="BO5" s="18"/>
      <c r="BP5" s="18"/>
      <c r="BQ5" s="18"/>
      <c r="BR5" s="18"/>
      <c r="BS5" s="18"/>
      <c r="BT5" s="18"/>
      <c r="BU5" s="18"/>
      <c r="BV5" s="89"/>
      <c r="BW5" s="89"/>
      <c r="BX5" s="89"/>
      <c r="BY5" s="89"/>
      <c r="BZ5" s="89"/>
      <c r="CA5" s="89"/>
      <c r="CB5" s="88"/>
      <c r="CC5" s="90"/>
      <c r="CD5" s="89"/>
      <c r="CE5" s="89"/>
      <c r="CF5" s="89"/>
      <c r="CG5" s="89"/>
      <c r="CH5" s="91"/>
      <c r="CI5" s="91"/>
      <c r="CJ5" s="91"/>
      <c r="CK5" s="91"/>
      <c r="CL5" s="91"/>
      <c r="CM5" s="89"/>
      <c r="CN5" s="89"/>
      <c r="CO5" s="89"/>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426"/>
      <c r="EB5" s="426"/>
      <c r="EC5" s="18"/>
      <c r="ED5" s="18"/>
      <c r="EE5" s="18"/>
      <c r="EF5" s="18"/>
      <c r="EG5" s="18"/>
      <c r="EH5" s="18"/>
      <c r="EI5" s="18"/>
      <c r="EJ5" s="18"/>
      <c r="EK5" s="18"/>
      <c r="EL5" s="18"/>
      <c r="EM5" s="18"/>
      <c r="EN5" s="18"/>
      <c r="EO5" s="18"/>
      <c r="EP5" s="18"/>
      <c r="EQ5" s="18"/>
      <c r="ER5" s="18"/>
      <c r="ES5" s="18"/>
      <c r="ET5" s="18"/>
      <c r="EU5" s="18"/>
      <c r="EV5" s="18"/>
      <c r="EW5" s="18"/>
    </row>
    <row r="6" spans="1:153" s="17" customFormat="1">
      <c r="A6" s="18"/>
      <c r="B6" s="214"/>
      <c r="C6" s="58"/>
      <c r="D6" s="58"/>
      <c r="E6" s="58"/>
      <c r="F6" s="58"/>
      <c r="G6" s="58"/>
      <c r="H6" s="58"/>
      <c r="I6" s="58"/>
      <c r="J6" s="58"/>
      <c r="K6" s="58"/>
      <c r="L6" s="58"/>
      <c r="M6" s="58"/>
      <c r="N6" s="58"/>
      <c r="O6" s="58"/>
      <c r="P6" s="58"/>
      <c r="Q6" s="58"/>
      <c r="R6" s="58"/>
      <c r="S6" s="214"/>
      <c r="T6" s="214"/>
      <c r="U6" s="214"/>
      <c r="V6" s="214"/>
      <c r="W6" s="214"/>
      <c r="X6" s="214"/>
      <c r="Y6" s="214"/>
      <c r="Z6" s="214"/>
      <c r="AA6" s="214"/>
      <c r="AB6" s="214"/>
      <c r="AC6" s="214"/>
      <c r="AD6" s="214"/>
      <c r="AE6" s="214"/>
      <c r="AF6" s="214"/>
      <c r="AG6" s="214"/>
      <c r="AH6" s="214"/>
      <c r="AI6" s="214"/>
      <c r="AJ6" s="214"/>
      <c r="AK6" s="214"/>
      <c r="AL6" s="214"/>
      <c r="AM6" s="214"/>
      <c r="AN6" s="214"/>
      <c r="AO6" s="214"/>
      <c r="AP6" s="215"/>
      <c r="AQ6" s="214"/>
      <c r="AR6" s="214"/>
      <c r="AS6" s="214"/>
      <c r="AT6" s="214"/>
      <c r="AU6" s="214"/>
      <c r="AV6" s="214"/>
      <c r="AW6" s="214"/>
      <c r="AX6" s="214"/>
      <c r="AY6" s="214"/>
      <c r="AZ6" s="214"/>
      <c r="BA6" s="214"/>
      <c r="BB6" s="214"/>
      <c r="BC6" s="214"/>
      <c r="BD6" s="214"/>
      <c r="BE6" s="18"/>
      <c r="BF6" s="18"/>
      <c r="BG6" s="18"/>
      <c r="BH6" s="18"/>
      <c r="BI6" s="18"/>
      <c r="BJ6" s="18"/>
      <c r="BV6" s="89"/>
      <c r="BW6" s="89"/>
      <c r="BX6" s="89"/>
      <c r="BY6" s="89"/>
      <c r="BZ6" s="89"/>
      <c r="CA6" s="89"/>
      <c r="CB6" s="88"/>
      <c r="CC6" s="90"/>
      <c r="CD6" s="89"/>
      <c r="CE6" s="89"/>
      <c r="CF6" s="89"/>
      <c r="CG6" s="89"/>
      <c r="CH6" s="91"/>
      <c r="CI6" s="91"/>
      <c r="CJ6" s="91"/>
      <c r="CK6" s="91"/>
      <c r="CL6" s="91"/>
      <c r="CM6" s="89"/>
      <c r="CN6" s="89"/>
      <c r="CO6" s="89"/>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426"/>
      <c r="EB6" s="426"/>
      <c r="EC6" s="18"/>
      <c r="ED6" s="18"/>
      <c r="EE6" s="18"/>
      <c r="EF6" s="18"/>
      <c r="EG6" s="18"/>
      <c r="EH6" s="18"/>
      <c r="EI6" s="18"/>
      <c r="EJ6" s="18"/>
      <c r="EK6" s="18"/>
      <c r="EL6" s="18"/>
      <c r="EM6" s="18"/>
      <c r="EN6" s="18"/>
      <c r="EO6" s="18"/>
      <c r="EP6" s="18"/>
      <c r="EQ6" s="18"/>
      <c r="ER6" s="18"/>
      <c r="ES6" s="18"/>
      <c r="ET6" s="18"/>
      <c r="EU6" s="18"/>
      <c r="EV6" s="18"/>
      <c r="EW6" s="18"/>
    </row>
    <row r="7" spans="1:153" s="4" customFormat="1" ht="43.5" customHeight="1">
      <c r="A7" s="3"/>
      <c r="B7" s="3"/>
      <c r="C7" s="62" t="s">
        <v>44</v>
      </c>
      <c r="D7" s="63"/>
      <c r="E7" s="63"/>
      <c r="F7" s="63"/>
      <c r="G7" s="96" t="s">
        <v>35</v>
      </c>
      <c r="H7" s="97"/>
      <c r="I7" s="97"/>
      <c r="J7" s="97"/>
      <c r="K7" s="97"/>
      <c r="L7" s="97"/>
      <c r="M7" s="98"/>
      <c r="N7" s="15" t="s">
        <v>50</v>
      </c>
      <c r="O7" s="16"/>
      <c r="P7" s="16"/>
      <c r="Q7" s="16"/>
      <c r="R7" s="16"/>
      <c r="S7" s="16"/>
      <c r="T7" s="16"/>
      <c r="U7" s="15" t="s">
        <v>51</v>
      </c>
      <c r="V7" s="16"/>
      <c r="W7" s="16"/>
      <c r="X7" s="16"/>
      <c r="Y7" s="16"/>
      <c r="Z7" s="16"/>
      <c r="AA7" s="16"/>
      <c r="AB7" s="16"/>
      <c r="AC7" s="16"/>
      <c r="AD7" s="16"/>
      <c r="AE7" s="16"/>
      <c r="AF7" s="16"/>
      <c r="AG7" s="15" t="s">
        <v>52</v>
      </c>
      <c r="AH7" s="16"/>
      <c r="AI7" s="16"/>
      <c r="AJ7" s="16"/>
      <c r="AK7" s="16"/>
      <c r="AL7" s="16"/>
      <c r="AM7" s="16"/>
      <c r="AN7" s="16"/>
      <c r="AO7" s="15" t="s">
        <v>53</v>
      </c>
      <c r="AP7" s="16"/>
      <c r="AQ7" s="16"/>
      <c r="AR7" s="16"/>
      <c r="AS7" s="16"/>
      <c r="AT7" s="16"/>
      <c r="AU7" s="92"/>
      <c r="AV7" s="62" t="s">
        <v>44</v>
      </c>
      <c r="AW7" s="63"/>
      <c r="AX7" s="63"/>
      <c r="AY7" s="63"/>
      <c r="AZ7" s="96" t="s">
        <v>209</v>
      </c>
      <c r="BA7" s="97"/>
      <c r="BB7" s="97"/>
      <c r="BC7" s="97"/>
      <c r="BD7" s="97"/>
      <c r="BE7" s="97"/>
      <c r="BF7" s="98"/>
      <c r="BZ7" s="90"/>
      <c r="CA7" s="90"/>
      <c r="CB7" s="90"/>
      <c r="CC7" s="90"/>
      <c r="CD7" s="90"/>
      <c r="CE7" s="90"/>
      <c r="CF7" s="90"/>
      <c r="CG7" s="90"/>
      <c r="CH7" s="91"/>
      <c r="CI7" s="91"/>
      <c r="CJ7" s="91"/>
      <c r="CK7" s="91"/>
      <c r="CL7" s="91"/>
      <c r="CM7" s="90"/>
      <c r="CN7" s="90"/>
      <c r="CO7" s="90"/>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237"/>
      <c r="EB7" s="237"/>
      <c r="EC7" s="3"/>
      <c r="ED7" s="3"/>
      <c r="EE7" s="3"/>
      <c r="EF7" s="3"/>
      <c r="EG7" s="3"/>
      <c r="EH7" s="3"/>
      <c r="EI7" s="3"/>
      <c r="EJ7" s="3"/>
      <c r="EK7" s="3"/>
      <c r="EL7" s="3"/>
      <c r="EM7" s="3"/>
      <c r="EN7" s="3"/>
      <c r="EO7" s="3"/>
      <c r="EP7" s="3"/>
      <c r="EQ7" s="3"/>
      <c r="ER7" s="3"/>
      <c r="ES7" s="3"/>
      <c r="ET7" s="3"/>
      <c r="EU7" s="3"/>
      <c r="EV7" s="3"/>
      <c r="EW7" s="3"/>
    </row>
    <row r="8" spans="1:153" s="14" customFormat="1" ht="18" customHeight="1">
      <c r="A8" s="13"/>
      <c r="B8" s="13"/>
      <c r="C8" s="48" t="s">
        <v>208</v>
      </c>
      <c r="D8" s="228"/>
      <c r="E8" s="228"/>
      <c r="F8" s="229"/>
      <c r="G8" s="329" t="s">
        <v>240</v>
      </c>
      <c r="H8" s="228"/>
      <c r="I8" s="228"/>
      <c r="J8" s="228"/>
      <c r="K8" s="228"/>
      <c r="L8" s="228"/>
      <c r="M8" s="228"/>
      <c r="N8" s="141" t="s">
        <v>244</v>
      </c>
      <c r="O8" s="306"/>
      <c r="P8" s="306"/>
      <c r="Q8" s="306"/>
      <c r="R8" s="306"/>
      <c r="S8" s="306"/>
      <c r="T8" s="306"/>
      <c r="U8" s="330" t="s">
        <v>245</v>
      </c>
      <c r="V8" s="306"/>
      <c r="W8" s="306"/>
      <c r="X8" s="306"/>
      <c r="Y8" s="306"/>
      <c r="Z8" s="306"/>
      <c r="AA8" s="306"/>
      <c r="AB8" s="306"/>
      <c r="AC8" s="306"/>
      <c r="AD8" s="306"/>
      <c r="AE8" s="306"/>
      <c r="AF8" s="307"/>
      <c r="AG8" s="141"/>
      <c r="AH8" s="302"/>
      <c r="AI8" s="302"/>
      <c r="AJ8" s="302"/>
      <c r="AK8" s="302"/>
      <c r="AL8" s="302"/>
      <c r="AM8" s="302"/>
      <c r="AN8" s="302"/>
      <c r="AO8" s="141"/>
      <c r="AP8" s="302"/>
      <c r="AQ8" s="302"/>
      <c r="AR8" s="302"/>
      <c r="AS8" s="302"/>
      <c r="AT8" s="302"/>
      <c r="AU8" s="303"/>
      <c r="AV8" s="48"/>
      <c r="AW8" s="100"/>
      <c r="AX8" s="100"/>
      <c r="AY8" s="100"/>
      <c r="AZ8" s="224"/>
      <c r="BA8" s="225"/>
      <c r="BB8" s="225"/>
      <c r="BC8" s="225"/>
      <c r="BD8" s="225"/>
      <c r="BE8" s="225"/>
      <c r="BF8" s="226"/>
      <c r="BZ8" s="13"/>
      <c r="CA8" s="13"/>
      <c r="CB8" s="13"/>
      <c r="CC8" s="13"/>
      <c r="CD8" s="13"/>
      <c r="CE8" s="13"/>
      <c r="CF8" s="13"/>
      <c r="CG8" s="13"/>
      <c r="CH8" s="22"/>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1"/>
      <c r="EB8" s="21"/>
      <c r="EC8" s="13"/>
      <c r="ED8" s="13"/>
      <c r="EE8" s="13"/>
      <c r="EF8" s="13"/>
      <c r="EG8" s="13"/>
      <c r="EH8" s="13"/>
      <c r="EI8" s="13"/>
      <c r="EJ8" s="13"/>
      <c r="EK8" s="13"/>
      <c r="EL8" s="13"/>
      <c r="EM8" s="13"/>
      <c r="EN8" s="13"/>
      <c r="EO8" s="13"/>
      <c r="EP8" s="13"/>
      <c r="EQ8" s="13"/>
      <c r="ER8" s="13"/>
      <c r="ES8" s="13"/>
      <c r="ET8" s="13"/>
      <c r="EU8" s="13"/>
      <c r="EV8" s="13"/>
      <c r="EW8" s="13"/>
    </row>
    <row r="9" spans="1:153" s="14" customFormat="1" ht="18" customHeight="1">
      <c r="A9" s="13"/>
      <c r="B9" s="13"/>
      <c r="C9" s="48" t="s">
        <v>232</v>
      </c>
      <c r="D9" s="228"/>
      <c r="E9" s="228"/>
      <c r="F9" s="229"/>
      <c r="G9" s="329" t="s">
        <v>242</v>
      </c>
      <c r="H9" s="228"/>
      <c r="I9" s="228"/>
      <c r="J9" s="228"/>
      <c r="K9" s="228"/>
      <c r="L9" s="228"/>
      <c r="M9" s="228"/>
      <c r="N9" s="141" t="s">
        <v>244</v>
      </c>
      <c r="O9" s="306"/>
      <c r="P9" s="306"/>
      <c r="Q9" s="306"/>
      <c r="R9" s="306"/>
      <c r="S9" s="306"/>
      <c r="T9" s="306"/>
      <c r="U9" s="330" t="s">
        <v>246</v>
      </c>
      <c r="V9" s="306"/>
      <c r="W9" s="306"/>
      <c r="X9" s="306"/>
      <c r="Y9" s="306"/>
      <c r="Z9" s="306"/>
      <c r="AA9" s="306"/>
      <c r="AB9" s="306"/>
      <c r="AC9" s="306"/>
      <c r="AD9" s="306"/>
      <c r="AE9" s="306"/>
      <c r="AF9" s="307"/>
      <c r="AG9" s="141"/>
      <c r="AH9" s="302"/>
      <c r="AI9" s="302"/>
      <c r="AJ9" s="302"/>
      <c r="AK9" s="302"/>
      <c r="AL9" s="302"/>
      <c r="AM9" s="302"/>
      <c r="AN9" s="302"/>
      <c r="AO9" s="141"/>
      <c r="AP9" s="302"/>
      <c r="AQ9" s="302"/>
      <c r="AR9" s="302"/>
      <c r="AS9" s="302"/>
      <c r="AT9" s="302"/>
      <c r="AU9" s="303"/>
      <c r="AV9" s="48"/>
      <c r="AW9" s="100"/>
      <c r="AX9" s="100"/>
      <c r="AY9" s="100"/>
      <c r="AZ9" s="224"/>
      <c r="BA9" s="225"/>
      <c r="BB9" s="225"/>
      <c r="BC9" s="225"/>
      <c r="BD9" s="225"/>
      <c r="BE9" s="225"/>
      <c r="BF9" s="226"/>
      <c r="BZ9" s="13"/>
      <c r="CA9" s="13"/>
      <c r="CB9" s="13"/>
      <c r="CC9" s="13"/>
      <c r="CD9" s="13"/>
      <c r="CE9" s="13"/>
      <c r="CF9" s="13"/>
      <c r="CG9" s="13"/>
      <c r="CH9" s="22"/>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1"/>
      <c r="EB9" s="21"/>
      <c r="EC9" s="13"/>
      <c r="ED9" s="13"/>
      <c r="EE9" s="13"/>
      <c r="EF9" s="13"/>
      <c r="EG9" s="13"/>
      <c r="EH9" s="13"/>
      <c r="EI9" s="13"/>
      <c r="EJ9" s="13"/>
      <c r="EK9" s="13"/>
      <c r="EL9" s="13"/>
      <c r="EM9" s="13"/>
      <c r="EN9" s="13"/>
      <c r="EO9" s="13"/>
      <c r="EP9" s="13"/>
      <c r="EQ9" s="13"/>
      <c r="ER9" s="13"/>
      <c r="ES9" s="13"/>
      <c r="ET9" s="13"/>
      <c r="EU9" s="13"/>
      <c r="EV9" s="13"/>
      <c r="EW9" s="13"/>
    </row>
    <row r="10" spans="1:153" s="14" customFormat="1" ht="18" customHeight="1">
      <c r="A10" s="13"/>
      <c r="B10" s="13"/>
      <c r="C10" s="349" t="s">
        <v>233</v>
      </c>
      <c r="D10" s="350"/>
      <c r="E10" s="350"/>
      <c r="F10" s="351"/>
      <c r="G10" s="352" t="s">
        <v>275</v>
      </c>
      <c r="H10" s="350"/>
      <c r="I10" s="350"/>
      <c r="J10" s="350"/>
      <c r="K10" s="350"/>
      <c r="L10" s="350"/>
      <c r="M10" s="350"/>
      <c r="N10" s="353" t="s">
        <v>244</v>
      </c>
      <c r="O10" s="354"/>
      <c r="P10" s="354"/>
      <c r="Q10" s="354"/>
      <c r="R10" s="354"/>
      <c r="S10" s="354"/>
      <c r="T10" s="354"/>
      <c r="U10" s="330" t="s">
        <v>280</v>
      </c>
      <c r="V10" s="354"/>
      <c r="W10" s="354"/>
      <c r="X10" s="354"/>
      <c r="Y10" s="354"/>
      <c r="Z10" s="354"/>
      <c r="AA10" s="354"/>
      <c r="AB10" s="354"/>
      <c r="AC10" s="354"/>
      <c r="AD10" s="354"/>
      <c r="AE10" s="354"/>
      <c r="AF10" s="355"/>
      <c r="AG10" s="353"/>
      <c r="AH10" s="356"/>
      <c r="AI10" s="356"/>
      <c r="AJ10" s="356"/>
      <c r="AK10" s="356"/>
      <c r="AL10" s="356"/>
      <c r="AM10" s="356"/>
      <c r="AN10" s="356"/>
      <c r="AO10" s="353"/>
      <c r="AP10" s="356"/>
      <c r="AQ10" s="356"/>
      <c r="AR10" s="356"/>
      <c r="AS10" s="356"/>
      <c r="AT10" s="356"/>
      <c r="AU10" s="357"/>
      <c r="AV10" s="349"/>
      <c r="AW10" s="358"/>
      <c r="AX10" s="358"/>
      <c r="AY10" s="358"/>
      <c r="AZ10" s="359"/>
      <c r="BA10" s="360"/>
      <c r="BB10" s="360"/>
      <c r="BC10" s="360"/>
      <c r="BD10" s="360"/>
      <c r="BE10" s="360"/>
      <c r="BF10" s="361"/>
      <c r="BZ10" s="13"/>
      <c r="CA10" s="13"/>
      <c r="CB10" s="13"/>
      <c r="CC10" s="13"/>
      <c r="CD10" s="13"/>
      <c r="CE10" s="13"/>
      <c r="CF10" s="13"/>
      <c r="CG10" s="13"/>
      <c r="CH10" s="22"/>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1"/>
      <c r="EB10" s="21"/>
      <c r="EC10" s="13"/>
      <c r="ED10" s="13"/>
      <c r="EE10" s="13"/>
      <c r="EF10" s="13"/>
      <c r="EG10" s="13"/>
      <c r="EH10" s="13"/>
      <c r="EI10" s="13"/>
      <c r="EJ10" s="13"/>
      <c r="EK10" s="13"/>
      <c r="EL10" s="13"/>
      <c r="EM10" s="13"/>
      <c r="EN10" s="13"/>
      <c r="EO10" s="13"/>
      <c r="EP10" s="13"/>
      <c r="EQ10" s="13"/>
      <c r="ER10" s="13"/>
      <c r="ES10" s="13"/>
      <c r="ET10" s="13"/>
      <c r="EU10" s="13"/>
      <c r="EV10" s="13"/>
      <c r="EW10" s="13"/>
    </row>
    <row r="11" spans="1:153" s="14" customFormat="1" ht="18" customHeight="1">
      <c r="A11" s="13"/>
      <c r="B11" s="13"/>
      <c r="C11" s="349" t="s">
        <v>234</v>
      </c>
      <c r="D11" s="350"/>
      <c r="E11" s="350"/>
      <c r="F11" s="351"/>
      <c r="G11" s="352" t="s">
        <v>279</v>
      </c>
      <c r="H11" s="350"/>
      <c r="I11" s="350"/>
      <c r="J11" s="350"/>
      <c r="K11" s="350"/>
      <c r="L11" s="350"/>
      <c r="M11" s="350"/>
      <c r="N11" s="353" t="s">
        <v>244</v>
      </c>
      <c r="O11" s="354"/>
      <c r="P11" s="354"/>
      <c r="Q11" s="354"/>
      <c r="R11" s="354"/>
      <c r="S11" s="354"/>
      <c r="T11" s="354"/>
      <c r="U11" s="330" t="s">
        <v>281</v>
      </c>
      <c r="V11" s="354"/>
      <c r="W11" s="354"/>
      <c r="X11" s="354"/>
      <c r="Y11" s="354"/>
      <c r="Z11" s="354"/>
      <c r="AA11" s="354"/>
      <c r="AB11" s="354"/>
      <c r="AC11" s="354"/>
      <c r="AD11" s="354"/>
      <c r="AE11" s="354"/>
      <c r="AF11" s="355"/>
      <c r="AG11" s="353"/>
      <c r="AH11" s="356"/>
      <c r="AI11" s="356"/>
      <c r="AJ11" s="356"/>
      <c r="AK11" s="356"/>
      <c r="AL11" s="356"/>
      <c r="AM11" s="356"/>
      <c r="AN11" s="356"/>
      <c r="AO11" s="353"/>
      <c r="AP11" s="356"/>
      <c r="AQ11" s="356"/>
      <c r="AR11" s="356"/>
      <c r="AS11" s="356"/>
      <c r="AT11" s="356"/>
      <c r="AU11" s="357"/>
      <c r="AV11" s="349"/>
      <c r="AW11" s="358"/>
      <c r="AX11" s="358"/>
      <c r="AY11" s="358"/>
      <c r="AZ11" s="359"/>
      <c r="BA11" s="360"/>
      <c r="BB11" s="360"/>
      <c r="BC11" s="360"/>
      <c r="BD11" s="360"/>
      <c r="BE11" s="360"/>
      <c r="BF11" s="361"/>
      <c r="BZ11" s="13"/>
      <c r="CA11" s="13"/>
      <c r="CB11" s="13"/>
      <c r="CC11" s="13"/>
      <c r="CD11" s="13"/>
      <c r="CE11" s="13"/>
      <c r="CF11" s="13"/>
      <c r="CG11" s="13"/>
      <c r="CH11" s="22"/>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1"/>
      <c r="EB11" s="21"/>
      <c r="EC11" s="13"/>
      <c r="ED11" s="13"/>
      <c r="EE11" s="13"/>
      <c r="EF11" s="13"/>
      <c r="EG11" s="13"/>
      <c r="EH11" s="13"/>
      <c r="EI11" s="13"/>
      <c r="EJ11" s="13"/>
      <c r="EK11" s="13"/>
      <c r="EL11" s="13"/>
      <c r="EM11" s="13"/>
      <c r="EN11" s="13"/>
      <c r="EO11" s="13"/>
      <c r="EP11" s="13"/>
      <c r="EQ11" s="13"/>
      <c r="ER11" s="13"/>
      <c r="ES11" s="13"/>
      <c r="ET11" s="13"/>
      <c r="EU11" s="13"/>
      <c r="EV11" s="13"/>
      <c r="EW11" s="13"/>
    </row>
    <row r="12" spans="1:153" s="14" customFormat="1" ht="18" customHeight="1">
      <c r="A12" s="13"/>
      <c r="B12" s="13"/>
      <c r="C12" s="349" t="s">
        <v>235</v>
      </c>
      <c r="D12" s="350"/>
      <c r="E12" s="350"/>
      <c r="F12" s="351"/>
      <c r="G12" s="352" t="s">
        <v>241</v>
      </c>
      <c r="H12" s="350"/>
      <c r="I12" s="350"/>
      <c r="J12" s="350"/>
      <c r="K12" s="350"/>
      <c r="L12" s="350"/>
      <c r="M12" s="350"/>
      <c r="N12" s="353" t="s">
        <v>244</v>
      </c>
      <c r="O12" s="354"/>
      <c r="P12" s="354"/>
      <c r="Q12" s="354"/>
      <c r="R12" s="354"/>
      <c r="S12" s="354"/>
      <c r="T12" s="354"/>
      <c r="U12" s="330" t="s">
        <v>304</v>
      </c>
      <c r="V12" s="354"/>
      <c r="W12" s="354"/>
      <c r="X12" s="354"/>
      <c r="Y12" s="354"/>
      <c r="Z12" s="354"/>
      <c r="AA12" s="354"/>
      <c r="AB12" s="354"/>
      <c r="AC12" s="354"/>
      <c r="AD12" s="354"/>
      <c r="AE12" s="354"/>
      <c r="AF12" s="355"/>
      <c r="AG12" s="353"/>
      <c r="AH12" s="356"/>
      <c r="AI12" s="356"/>
      <c r="AJ12" s="356"/>
      <c r="AK12" s="356"/>
      <c r="AL12" s="356"/>
      <c r="AM12" s="356"/>
      <c r="AN12" s="356"/>
      <c r="AO12" s="353"/>
      <c r="AP12" s="356"/>
      <c r="AQ12" s="356"/>
      <c r="AR12" s="356"/>
      <c r="AS12" s="356"/>
      <c r="AT12" s="356"/>
      <c r="AU12" s="357"/>
      <c r="AV12" s="349"/>
      <c r="AW12" s="358"/>
      <c r="AX12" s="358"/>
      <c r="AY12" s="358"/>
      <c r="AZ12" s="359"/>
      <c r="BA12" s="360"/>
      <c r="BB12" s="360"/>
      <c r="BC12" s="360"/>
      <c r="BD12" s="360"/>
      <c r="BE12" s="360"/>
      <c r="BF12" s="361"/>
      <c r="BZ12" s="13"/>
      <c r="CA12" s="13"/>
      <c r="CB12" s="13"/>
      <c r="CC12" s="13"/>
      <c r="CD12" s="13"/>
      <c r="CE12" s="13"/>
      <c r="CF12" s="13"/>
      <c r="CG12" s="13"/>
      <c r="CH12" s="22"/>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1"/>
      <c r="EB12" s="21"/>
      <c r="EC12" s="13"/>
      <c r="ED12" s="13"/>
      <c r="EE12" s="13"/>
      <c r="EF12" s="13"/>
      <c r="EG12" s="13"/>
      <c r="EH12" s="13"/>
      <c r="EI12" s="13"/>
      <c r="EJ12" s="13"/>
      <c r="EK12" s="13"/>
      <c r="EL12" s="13"/>
      <c r="EM12" s="13"/>
      <c r="EN12" s="13"/>
      <c r="EO12" s="13"/>
      <c r="EP12" s="13"/>
      <c r="EQ12" s="13"/>
      <c r="ER12" s="13"/>
      <c r="ES12" s="13"/>
      <c r="ET12" s="13"/>
      <c r="EU12" s="13"/>
      <c r="EV12" s="13"/>
      <c r="EW12" s="13"/>
    </row>
    <row r="13" spans="1:153" s="14" customFormat="1" ht="18" customHeight="1">
      <c r="A13" s="13"/>
      <c r="B13" s="13"/>
      <c r="C13" s="349" t="s">
        <v>236</v>
      </c>
      <c r="D13" s="350"/>
      <c r="E13" s="350"/>
      <c r="F13" s="351"/>
      <c r="G13" s="352" t="s">
        <v>243</v>
      </c>
      <c r="H13" s="350"/>
      <c r="I13" s="350"/>
      <c r="J13" s="350"/>
      <c r="K13" s="350"/>
      <c r="L13" s="350"/>
      <c r="M13" s="350"/>
      <c r="N13" s="353" t="s">
        <v>244</v>
      </c>
      <c r="O13" s="354"/>
      <c r="P13" s="354"/>
      <c r="Q13" s="354"/>
      <c r="R13" s="354"/>
      <c r="S13" s="354"/>
      <c r="T13" s="354"/>
      <c r="U13" s="330" t="s">
        <v>302</v>
      </c>
      <c r="V13" s="354"/>
      <c r="W13" s="354"/>
      <c r="X13" s="354"/>
      <c r="Y13" s="354"/>
      <c r="Z13" s="354"/>
      <c r="AA13" s="354"/>
      <c r="AB13" s="354"/>
      <c r="AC13" s="354"/>
      <c r="AD13" s="354"/>
      <c r="AE13" s="354"/>
      <c r="AF13" s="355"/>
      <c r="AG13" s="353"/>
      <c r="AH13" s="356"/>
      <c r="AI13" s="356"/>
      <c r="AJ13" s="356"/>
      <c r="AK13" s="356"/>
      <c r="AL13" s="356"/>
      <c r="AM13" s="356"/>
      <c r="AN13" s="356"/>
      <c r="AO13" s="353"/>
      <c r="AP13" s="356"/>
      <c r="AQ13" s="356"/>
      <c r="AR13" s="356"/>
      <c r="AS13" s="356"/>
      <c r="AT13" s="356"/>
      <c r="AU13" s="357"/>
      <c r="AV13" s="349"/>
      <c r="AW13" s="358"/>
      <c r="AX13" s="358"/>
      <c r="AY13" s="358"/>
      <c r="AZ13" s="359"/>
      <c r="BA13" s="360"/>
      <c r="BB13" s="360"/>
      <c r="BC13" s="360"/>
      <c r="BD13" s="360"/>
      <c r="BE13" s="360"/>
      <c r="BF13" s="361"/>
      <c r="BZ13" s="13"/>
      <c r="CA13" s="13"/>
      <c r="CB13" s="13"/>
      <c r="CC13" s="13"/>
      <c r="CD13" s="13"/>
      <c r="CE13" s="13"/>
      <c r="CF13" s="13"/>
      <c r="CG13" s="13"/>
      <c r="CH13" s="22"/>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1"/>
      <c r="EB13" s="21"/>
      <c r="EC13" s="13"/>
      <c r="ED13" s="13"/>
      <c r="EE13" s="13"/>
      <c r="EF13" s="13"/>
      <c r="EG13" s="13"/>
      <c r="EH13" s="13"/>
      <c r="EI13" s="13"/>
      <c r="EJ13" s="13"/>
      <c r="EK13" s="13"/>
      <c r="EL13" s="13"/>
      <c r="EM13" s="13"/>
      <c r="EN13" s="13"/>
      <c r="EO13" s="13"/>
      <c r="EP13" s="13"/>
      <c r="EQ13" s="13"/>
      <c r="ER13" s="13"/>
      <c r="ES13" s="13"/>
      <c r="ET13" s="13"/>
      <c r="EU13" s="13"/>
      <c r="EV13" s="13"/>
      <c r="EW13" s="13"/>
    </row>
    <row r="14" spans="1:153" s="14" customFormat="1" ht="18" customHeight="1">
      <c r="A14" s="13"/>
      <c r="B14" s="13"/>
      <c r="C14" s="349" t="s">
        <v>237</v>
      </c>
      <c r="D14" s="350"/>
      <c r="E14" s="350"/>
      <c r="F14" s="351"/>
      <c r="G14" s="352" t="s">
        <v>300</v>
      </c>
      <c r="H14" s="350"/>
      <c r="I14" s="350"/>
      <c r="J14" s="350"/>
      <c r="K14" s="350"/>
      <c r="L14" s="350"/>
      <c r="M14" s="350"/>
      <c r="N14" s="353" t="s">
        <v>244</v>
      </c>
      <c r="O14" s="354"/>
      <c r="P14" s="354"/>
      <c r="Q14" s="354"/>
      <c r="R14" s="354"/>
      <c r="S14" s="354"/>
      <c r="T14" s="354"/>
      <c r="U14" s="330" t="s">
        <v>305</v>
      </c>
      <c r="V14" s="354"/>
      <c r="W14" s="354"/>
      <c r="X14" s="354"/>
      <c r="Y14" s="354"/>
      <c r="Z14" s="354"/>
      <c r="AA14" s="354"/>
      <c r="AB14" s="354"/>
      <c r="AC14" s="354"/>
      <c r="AD14" s="354"/>
      <c r="AE14" s="354"/>
      <c r="AF14" s="355"/>
      <c r="AG14" s="353"/>
      <c r="AH14" s="356"/>
      <c r="AI14" s="356"/>
      <c r="AJ14" s="356"/>
      <c r="AK14" s="356"/>
      <c r="AL14" s="356"/>
      <c r="AM14" s="356"/>
      <c r="AN14" s="356"/>
      <c r="AO14" s="353"/>
      <c r="AP14" s="356"/>
      <c r="AQ14" s="356"/>
      <c r="AR14" s="356"/>
      <c r="AS14" s="356"/>
      <c r="AT14" s="356"/>
      <c r="AU14" s="357"/>
      <c r="AV14" s="349"/>
      <c r="AW14" s="358"/>
      <c r="AX14" s="358"/>
      <c r="AY14" s="358"/>
      <c r="AZ14" s="359"/>
      <c r="BA14" s="360"/>
      <c r="BB14" s="360"/>
      <c r="BC14" s="360"/>
      <c r="BD14" s="360"/>
      <c r="BE14" s="360"/>
      <c r="BF14" s="361"/>
      <c r="BZ14" s="13"/>
      <c r="CA14" s="13"/>
      <c r="CB14" s="13"/>
      <c r="CC14" s="13"/>
      <c r="CD14" s="13"/>
      <c r="CE14" s="13"/>
      <c r="CF14" s="13"/>
      <c r="CG14" s="13"/>
      <c r="CH14" s="22"/>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1"/>
      <c r="EB14" s="21"/>
      <c r="EC14" s="13"/>
      <c r="ED14" s="13"/>
      <c r="EE14" s="13"/>
      <c r="EF14" s="13"/>
      <c r="EG14" s="13"/>
      <c r="EH14" s="13"/>
      <c r="EI14" s="13"/>
      <c r="EJ14" s="13"/>
      <c r="EK14" s="13"/>
      <c r="EL14" s="13"/>
      <c r="EM14" s="13"/>
      <c r="EN14" s="13"/>
      <c r="EO14" s="13"/>
      <c r="EP14" s="13"/>
      <c r="EQ14" s="13"/>
      <c r="ER14" s="13"/>
      <c r="ES14" s="13"/>
      <c r="ET14" s="13"/>
      <c r="EU14" s="13"/>
      <c r="EV14" s="13"/>
      <c r="EW14" s="13"/>
    </row>
    <row r="15" spans="1:153" s="14" customFormat="1" ht="18" customHeight="1">
      <c r="A15" s="13"/>
      <c r="B15" s="13"/>
      <c r="C15" s="349" t="s">
        <v>238</v>
      </c>
      <c r="D15" s="350"/>
      <c r="E15" s="350"/>
      <c r="F15" s="351"/>
      <c r="G15" s="352" t="s">
        <v>301</v>
      </c>
      <c r="H15" s="350"/>
      <c r="I15" s="350"/>
      <c r="J15" s="350"/>
      <c r="K15" s="350"/>
      <c r="L15" s="350"/>
      <c r="M15" s="350"/>
      <c r="N15" s="353" t="s">
        <v>244</v>
      </c>
      <c r="O15" s="354"/>
      <c r="P15" s="354"/>
      <c r="Q15" s="354"/>
      <c r="R15" s="354"/>
      <c r="S15" s="354"/>
      <c r="T15" s="354"/>
      <c r="U15" s="330" t="s">
        <v>303</v>
      </c>
      <c r="V15" s="354"/>
      <c r="W15" s="354"/>
      <c r="X15" s="354"/>
      <c r="Y15" s="354"/>
      <c r="Z15" s="354"/>
      <c r="AA15" s="354"/>
      <c r="AB15" s="354"/>
      <c r="AC15" s="354"/>
      <c r="AD15" s="354"/>
      <c r="AE15" s="354"/>
      <c r="AF15" s="355"/>
      <c r="AG15" s="353"/>
      <c r="AH15" s="356"/>
      <c r="AI15" s="356"/>
      <c r="AJ15" s="356"/>
      <c r="AK15" s="356"/>
      <c r="AL15" s="356"/>
      <c r="AM15" s="356"/>
      <c r="AN15" s="356"/>
      <c r="AO15" s="353"/>
      <c r="AP15" s="356"/>
      <c r="AQ15" s="356"/>
      <c r="AR15" s="356"/>
      <c r="AS15" s="356"/>
      <c r="AT15" s="356"/>
      <c r="AU15" s="357"/>
      <c r="AV15" s="349"/>
      <c r="AW15" s="358"/>
      <c r="AX15" s="358"/>
      <c r="AY15" s="358"/>
      <c r="AZ15" s="359"/>
      <c r="BA15" s="360"/>
      <c r="BB15" s="360"/>
      <c r="BC15" s="360"/>
      <c r="BD15" s="360"/>
      <c r="BE15" s="360"/>
      <c r="BF15" s="361"/>
      <c r="BZ15" s="13"/>
      <c r="CA15" s="13"/>
      <c r="CB15" s="13"/>
      <c r="CC15" s="13"/>
      <c r="CD15" s="13"/>
      <c r="CE15" s="13"/>
      <c r="CF15" s="13"/>
      <c r="CG15" s="13"/>
      <c r="CH15" s="22"/>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1"/>
      <c r="EB15" s="21"/>
      <c r="EC15" s="13"/>
      <c r="ED15" s="13"/>
      <c r="EE15" s="13"/>
      <c r="EF15" s="13"/>
      <c r="EG15" s="13"/>
      <c r="EH15" s="13"/>
      <c r="EI15" s="13"/>
      <c r="EJ15" s="13"/>
      <c r="EK15" s="13"/>
      <c r="EL15" s="13"/>
      <c r="EM15" s="13"/>
      <c r="EN15" s="13"/>
      <c r="EO15" s="13"/>
      <c r="EP15" s="13"/>
      <c r="EQ15" s="13"/>
      <c r="ER15" s="13"/>
      <c r="ES15" s="13"/>
      <c r="ET15" s="13"/>
      <c r="EU15" s="13"/>
      <c r="EV15" s="13"/>
      <c r="EW15" s="13"/>
    </row>
    <row r="16" spans="1:153" s="14" customFormat="1" ht="18" customHeight="1">
      <c r="A16" s="13"/>
      <c r="B16" s="13"/>
      <c r="C16" s="349" t="s">
        <v>359</v>
      </c>
      <c r="D16" s="350"/>
      <c r="E16" s="350"/>
      <c r="F16" s="351"/>
      <c r="G16" s="352" t="s">
        <v>361</v>
      </c>
      <c r="H16" s="350"/>
      <c r="I16" s="350"/>
      <c r="J16" s="350"/>
      <c r="K16" s="350"/>
      <c r="L16" s="350"/>
      <c r="M16" s="350"/>
      <c r="N16" s="353" t="s">
        <v>244</v>
      </c>
      <c r="O16" s="354"/>
      <c r="P16" s="354"/>
      <c r="Q16" s="354"/>
      <c r="R16" s="354"/>
      <c r="S16" s="354"/>
      <c r="T16" s="354"/>
      <c r="U16" s="330" t="s">
        <v>362</v>
      </c>
      <c r="V16" s="354"/>
      <c r="W16" s="354"/>
      <c r="X16" s="354"/>
      <c r="Y16" s="354"/>
      <c r="Z16" s="354"/>
      <c r="AA16" s="354"/>
      <c r="AB16" s="354"/>
      <c r="AC16" s="354"/>
      <c r="AD16" s="354"/>
      <c r="AE16" s="354"/>
      <c r="AF16" s="355"/>
      <c r="AG16" s="353"/>
      <c r="AH16" s="356"/>
      <c r="AI16" s="356"/>
      <c r="AJ16" s="356"/>
      <c r="AK16" s="356"/>
      <c r="AL16" s="356"/>
      <c r="AM16" s="356"/>
      <c r="AN16" s="356"/>
      <c r="AO16" s="353"/>
      <c r="AP16" s="356"/>
      <c r="AQ16" s="356"/>
      <c r="AR16" s="356"/>
      <c r="AS16" s="356"/>
      <c r="AT16" s="356"/>
      <c r="AU16" s="357"/>
      <c r="AV16" s="349"/>
      <c r="AW16" s="358"/>
      <c r="AX16" s="358"/>
      <c r="AY16" s="358"/>
      <c r="AZ16" s="359"/>
      <c r="BA16" s="360"/>
      <c r="BB16" s="360"/>
      <c r="BC16" s="360"/>
      <c r="BD16" s="360"/>
      <c r="BE16" s="360"/>
      <c r="BF16" s="361"/>
      <c r="BZ16" s="13"/>
      <c r="CA16" s="13"/>
      <c r="CB16" s="13"/>
      <c r="CC16" s="13"/>
      <c r="CD16" s="13"/>
      <c r="CE16" s="13"/>
      <c r="CF16" s="13"/>
      <c r="CG16" s="13"/>
      <c r="CH16" s="22"/>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1"/>
      <c r="EB16" s="21"/>
      <c r="EC16" s="13"/>
      <c r="ED16" s="13"/>
      <c r="EE16" s="13"/>
      <c r="EF16" s="13"/>
      <c r="EG16" s="13"/>
      <c r="EH16" s="13"/>
      <c r="EI16" s="13"/>
      <c r="EJ16" s="13"/>
      <c r="EK16" s="13"/>
      <c r="EL16" s="13"/>
      <c r="EM16" s="13"/>
      <c r="EN16" s="13"/>
      <c r="EO16" s="13"/>
      <c r="EP16" s="13"/>
      <c r="EQ16" s="13"/>
      <c r="ER16" s="13"/>
      <c r="ES16" s="13"/>
      <c r="ET16" s="13"/>
      <c r="EU16" s="13"/>
      <c r="EV16" s="13"/>
      <c r="EW16" s="13"/>
    </row>
    <row r="17" spans="1:153" s="14" customFormat="1" ht="18" customHeight="1">
      <c r="A17" s="13"/>
      <c r="B17" s="13"/>
      <c r="C17" s="325"/>
      <c r="D17" s="230"/>
      <c r="E17" s="230"/>
      <c r="F17" s="230"/>
      <c r="G17" s="335"/>
      <c r="H17" s="230"/>
      <c r="I17" s="230"/>
      <c r="J17" s="230"/>
      <c r="K17" s="230"/>
      <c r="L17" s="230"/>
      <c r="M17" s="230"/>
      <c r="N17" s="326"/>
      <c r="O17" s="304"/>
      <c r="P17" s="304"/>
      <c r="Q17" s="304"/>
      <c r="R17" s="304"/>
      <c r="S17" s="304"/>
      <c r="T17" s="304"/>
      <c r="U17" s="335"/>
      <c r="V17" s="304"/>
      <c r="W17" s="304"/>
      <c r="X17" s="304"/>
      <c r="Y17" s="304"/>
      <c r="Z17" s="304"/>
      <c r="AA17" s="304"/>
      <c r="AB17" s="304"/>
      <c r="AC17" s="304"/>
      <c r="AD17" s="304"/>
      <c r="AE17" s="304"/>
      <c r="AF17" s="304"/>
      <c r="AG17" s="326"/>
      <c r="AH17" s="305"/>
      <c r="AI17" s="305"/>
      <c r="AJ17" s="305"/>
      <c r="AK17" s="305"/>
      <c r="AL17" s="305"/>
      <c r="AM17" s="305"/>
      <c r="AN17" s="305"/>
      <c r="AO17" s="326"/>
      <c r="AP17" s="305"/>
      <c r="AQ17" s="305"/>
      <c r="AR17" s="305"/>
      <c r="AS17" s="305"/>
      <c r="AT17" s="305"/>
      <c r="AU17" s="305"/>
      <c r="AV17" s="325"/>
      <c r="AW17" s="325"/>
      <c r="AX17" s="325"/>
      <c r="AY17" s="325"/>
      <c r="AZ17" s="314"/>
      <c r="BA17" s="314"/>
      <c r="BB17" s="314"/>
      <c r="BC17" s="314"/>
      <c r="BD17" s="314"/>
      <c r="BE17" s="314"/>
      <c r="BF17" s="314"/>
      <c r="BZ17" s="13"/>
      <c r="CA17" s="13"/>
      <c r="CB17" s="13"/>
      <c r="CC17" s="13"/>
      <c r="CD17" s="13"/>
      <c r="CE17" s="13"/>
      <c r="CF17" s="13"/>
      <c r="CG17" s="13"/>
      <c r="CH17" s="22"/>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1"/>
      <c r="EB17" s="21"/>
      <c r="EC17" s="13"/>
      <c r="ED17" s="13"/>
      <c r="EE17" s="13"/>
      <c r="EF17" s="13"/>
      <c r="EG17" s="13"/>
      <c r="EH17" s="13"/>
      <c r="EI17" s="13"/>
      <c r="EJ17" s="13"/>
      <c r="EK17" s="13"/>
      <c r="EL17" s="13"/>
      <c r="EM17" s="13"/>
      <c r="EN17" s="13"/>
      <c r="EO17" s="13"/>
      <c r="EP17" s="13"/>
      <c r="EQ17" s="13"/>
      <c r="ER17" s="13"/>
      <c r="ES17" s="13"/>
      <c r="ET17" s="13"/>
      <c r="EU17" s="13"/>
      <c r="EV17" s="13"/>
      <c r="EW17" s="13"/>
    </row>
    <row r="18" spans="1:153" s="14" customFormat="1" ht="18" customHeight="1">
      <c r="A18" s="13"/>
      <c r="B18" s="13"/>
      <c r="C18" s="325"/>
      <c r="D18" s="230"/>
      <c r="E18" s="230"/>
      <c r="F18" s="230"/>
      <c r="G18" s="335"/>
      <c r="H18" s="230"/>
      <c r="I18" s="230"/>
      <c r="J18" s="230"/>
      <c r="K18" s="230"/>
      <c r="L18" s="230"/>
      <c r="M18" s="230"/>
      <c r="N18" s="326"/>
      <c r="O18" s="304"/>
      <c r="P18" s="304"/>
      <c r="Q18" s="304"/>
      <c r="R18" s="304"/>
      <c r="S18" s="304"/>
      <c r="T18" s="304"/>
      <c r="U18" s="335"/>
      <c r="V18" s="304"/>
      <c r="W18" s="304"/>
      <c r="X18" s="304"/>
      <c r="Y18" s="304"/>
      <c r="Z18" s="304"/>
      <c r="AA18" s="304"/>
      <c r="AB18" s="304"/>
      <c r="AC18" s="304"/>
      <c r="AD18" s="304"/>
      <c r="AE18" s="304"/>
      <c r="AF18" s="304"/>
      <c r="AG18" s="326"/>
      <c r="AH18" s="305"/>
      <c r="AI18" s="305"/>
      <c r="AJ18" s="305"/>
      <c r="AK18" s="305"/>
      <c r="AL18" s="305"/>
      <c r="AM18" s="305"/>
      <c r="AN18" s="305"/>
      <c r="AO18" s="326"/>
      <c r="AP18" s="305"/>
      <c r="AQ18" s="305"/>
      <c r="AR18" s="305"/>
      <c r="AS18" s="305"/>
      <c r="AT18" s="305"/>
      <c r="AU18" s="305"/>
      <c r="AV18" s="325"/>
      <c r="AW18" s="325"/>
      <c r="AX18" s="325"/>
      <c r="AY18" s="325"/>
      <c r="AZ18" s="314"/>
      <c r="BA18" s="314"/>
      <c r="BB18" s="314"/>
      <c r="BC18" s="314"/>
      <c r="BD18" s="314"/>
      <c r="BE18" s="314"/>
      <c r="BF18" s="314"/>
      <c r="BZ18" s="13"/>
      <c r="CA18" s="13"/>
      <c r="CB18" s="13"/>
      <c r="CC18" s="13"/>
      <c r="CD18" s="13"/>
      <c r="CE18" s="13"/>
      <c r="CF18" s="13"/>
      <c r="CG18" s="13"/>
      <c r="CH18" s="22"/>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1"/>
      <c r="EB18" s="21"/>
      <c r="EC18" s="13"/>
      <c r="ED18" s="13"/>
      <c r="EE18" s="13"/>
      <c r="EF18" s="13"/>
      <c r="EG18" s="13"/>
      <c r="EH18" s="13"/>
      <c r="EI18" s="13"/>
      <c r="EJ18" s="13"/>
      <c r="EK18" s="13"/>
      <c r="EL18" s="13"/>
      <c r="EM18" s="13"/>
      <c r="EN18" s="13"/>
      <c r="EO18" s="13"/>
      <c r="EP18" s="13"/>
      <c r="EQ18" s="13"/>
      <c r="ER18" s="13"/>
      <c r="ES18" s="13"/>
      <c r="ET18" s="13"/>
      <c r="EU18" s="13"/>
      <c r="EV18" s="13"/>
      <c r="EW18" s="13"/>
    </row>
    <row r="19" spans="1:153" s="14" customFormat="1" ht="18" customHeight="1">
      <c r="A19" s="13"/>
      <c r="B19" s="13"/>
      <c r="C19" s="325"/>
      <c r="D19" s="230"/>
      <c r="E19" s="230"/>
      <c r="F19" s="230"/>
      <c r="G19" s="335"/>
      <c r="H19" s="230"/>
      <c r="I19" s="230"/>
      <c r="J19" s="230"/>
      <c r="K19" s="230"/>
      <c r="L19" s="230"/>
      <c r="M19" s="230"/>
      <c r="N19" s="326"/>
      <c r="O19" s="304"/>
      <c r="P19" s="304"/>
      <c r="Q19" s="304"/>
      <c r="R19" s="304"/>
      <c r="S19" s="304"/>
      <c r="T19" s="304"/>
      <c r="U19" s="335"/>
      <c r="V19" s="304"/>
      <c r="W19" s="304"/>
      <c r="X19" s="304"/>
      <c r="Y19" s="304"/>
      <c r="Z19" s="304"/>
      <c r="AA19" s="304"/>
      <c r="AB19" s="304"/>
      <c r="AC19" s="304"/>
      <c r="AD19" s="304"/>
      <c r="AE19" s="304"/>
      <c r="AF19" s="304"/>
      <c r="AG19" s="326"/>
      <c r="AH19" s="305"/>
      <c r="AI19" s="305"/>
      <c r="AJ19" s="305"/>
      <c r="AK19" s="305"/>
      <c r="AL19" s="305"/>
      <c r="AM19" s="305"/>
      <c r="AN19" s="305"/>
      <c r="AO19" s="326"/>
      <c r="AP19" s="305"/>
      <c r="AQ19" s="305"/>
      <c r="AR19" s="305"/>
      <c r="AS19" s="305"/>
      <c r="AT19" s="305"/>
      <c r="AU19" s="305"/>
      <c r="AV19" s="325"/>
      <c r="AW19" s="325"/>
      <c r="AX19" s="325"/>
      <c r="AY19" s="325"/>
      <c r="AZ19" s="314"/>
      <c r="BA19" s="314"/>
      <c r="BB19" s="314"/>
      <c r="BC19" s="314"/>
      <c r="BD19" s="314"/>
      <c r="BE19" s="314"/>
      <c r="BF19" s="314"/>
      <c r="BZ19" s="13"/>
      <c r="CA19" s="13"/>
      <c r="CB19" s="13"/>
      <c r="CC19" s="13"/>
      <c r="CD19" s="13"/>
      <c r="CE19" s="13"/>
      <c r="CF19" s="13"/>
      <c r="CG19" s="13"/>
      <c r="CH19" s="22"/>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21"/>
      <c r="EB19" s="21"/>
      <c r="EC19" s="13"/>
      <c r="ED19" s="13"/>
      <c r="EE19" s="13"/>
      <c r="EF19" s="13"/>
      <c r="EG19" s="13"/>
      <c r="EH19" s="13"/>
      <c r="EI19" s="13"/>
      <c r="EJ19" s="13"/>
      <c r="EK19" s="13"/>
      <c r="EL19" s="13"/>
      <c r="EM19" s="13"/>
      <c r="EN19" s="13"/>
      <c r="EO19" s="13"/>
      <c r="EP19" s="13"/>
      <c r="EQ19" s="13"/>
      <c r="ER19" s="13"/>
      <c r="ES19" s="13"/>
      <c r="ET19" s="13"/>
      <c r="EU19" s="13"/>
      <c r="EV19" s="13"/>
      <c r="EW19" s="13"/>
    </row>
    <row r="20" spans="1:153" s="14" customFormat="1" ht="18" customHeight="1">
      <c r="A20" s="13"/>
      <c r="B20" s="13"/>
      <c r="C20" s="325"/>
      <c r="D20" s="230"/>
      <c r="E20" s="230"/>
      <c r="F20" s="230"/>
      <c r="G20" s="335"/>
      <c r="H20" s="230"/>
      <c r="I20" s="230"/>
      <c r="J20" s="230"/>
      <c r="K20" s="230"/>
      <c r="L20" s="230"/>
      <c r="M20" s="230"/>
      <c r="N20" s="326"/>
      <c r="O20" s="304"/>
      <c r="P20" s="304"/>
      <c r="Q20" s="304"/>
      <c r="R20" s="304"/>
      <c r="S20" s="304"/>
      <c r="T20" s="304"/>
      <c r="U20" s="335"/>
      <c r="V20" s="304"/>
      <c r="W20" s="304"/>
      <c r="X20" s="304"/>
      <c r="Y20" s="304"/>
      <c r="Z20" s="304"/>
      <c r="AA20" s="304"/>
      <c r="AB20" s="304"/>
      <c r="AC20" s="304"/>
      <c r="AD20" s="304"/>
      <c r="AE20" s="304"/>
      <c r="AF20" s="304"/>
      <c r="AG20" s="326"/>
      <c r="AH20" s="305"/>
      <c r="AI20" s="305"/>
      <c r="AJ20" s="305"/>
      <c r="AK20" s="305"/>
      <c r="AL20" s="305"/>
      <c r="AM20" s="305"/>
      <c r="AN20" s="305"/>
      <c r="AO20" s="326"/>
      <c r="AP20" s="305"/>
      <c r="AQ20" s="305"/>
      <c r="AR20" s="305"/>
      <c r="AS20" s="305"/>
      <c r="AT20" s="305"/>
      <c r="AU20" s="305"/>
      <c r="AV20" s="325"/>
      <c r="AW20" s="325"/>
      <c r="AX20" s="325"/>
      <c r="AY20" s="325"/>
      <c r="AZ20" s="314"/>
      <c r="BA20" s="314"/>
      <c r="BB20" s="314"/>
      <c r="BC20" s="314"/>
      <c r="BD20" s="314"/>
      <c r="BE20" s="314"/>
      <c r="BF20" s="314"/>
      <c r="BZ20" s="13"/>
      <c r="CA20" s="13"/>
      <c r="CB20" s="13"/>
      <c r="CC20" s="13"/>
      <c r="CD20" s="13"/>
      <c r="CE20" s="13"/>
      <c r="CF20" s="13"/>
      <c r="CG20" s="13"/>
      <c r="CH20" s="22"/>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21"/>
      <c r="EB20" s="21"/>
      <c r="EC20" s="13"/>
      <c r="ED20" s="13"/>
      <c r="EE20" s="13"/>
      <c r="EF20" s="13"/>
      <c r="EG20" s="13"/>
      <c r="EH20" s="13"/>
      <c r="EI20" s="13"/>
      <c r="EJ20" s="13"/>
      <c r="EK20" s="13"/>
      <c r="EL20" s="13"/>
      <c r="EM20" s="13"/>
      <c r="EN20" s="13"/>
      <c r="EO20" s="13"/>
      <c r="EP20" s="13"/>
      <c r="EQ20" s="13"/>
      <c r="ER20" s="13"/>
      <c r="ES20" s="13"/>
      <c r="ET20" s="13"/>
      <c r="EU20" s="13"/>
      <c r="EV20" s="13"/>
      <c r="EW20" s="13"/>
    </row>
    <row r="21" spans="1:153" s="14" customFormat="1" ht="18" customHeight="1">
      <c r="A21" s="13"/>
      <c r="B21" s="13"/>
      <c r="C21" s="325"/>
      <c r="D21" s="230"/>
      <c r="E21" s="230"/>
      <c r="F21" s="230"/>
      <c r="G21" s="335"/>
      <c r="H21" s="230"/>
      <c r="I21" s="230"/>
      <c r="J21" s="230"/>
      <c r="K21" s="230"/>
      <c r="L21" s="230"/>
      <c r="M21" s="230"/>
      <c r="N21" s="326"/>
      <c r="O21" s="304"/>
      <c r="P21" s="304"/>
      <c r="Q21" s="304"/>
      <c r="R21" s="304"/>
      <c r="S21" s="304"/>
      <c r="T21" s="304"/>
      <c r="U21" s="335"/>
      <c r="V21" s="304"/>
      <c r="W21" s="304"/>
      <c r="X21" s="304"/>
      <c r="Y21" s="304"/>
      <c r="Z21" s="304"/>
      <c r="AA21" s="304"/>
      <c r="AB21" s="304"/>
      <c r="AC21" s="304"/>
      <c r="AD21" s="304"/>
      <c r="AE21" s="304"/>
      <c r="AF21" s="304"/>
      <c r="AG21" s="326"/>
      <c r="AH21" s="305"/>
      <c r="AI21" s="305"/>
      <c r="AJ21" s="305"/>
      <c r="AK21" s="305"/>
      <c r="AL21" s="305"/>
      <c r="AM21" s="305"/>
      <c r="AN21" s="305"/>
      <c r="AO21" s="326"/>
      <c r="AP21" s="305"/>
      <c r="AQ21" s="305"/>
      <c r="AR21" s="305"/>
      <c r="AS21" s="305"/>
      <c r="AT21" s="305"/>
      <c r="AU21" s="305"/>
      <c r="AV21" s="325"/>
      <c r="AW21" s="325"/>
      <c r="AX21" s="325"/>
      <c r="AY21" s="325"/>
      <c r="AZ21" s="314"/>
      <c r="BA21" s="314"/>
      <c r="BB21" s="314"/>
      <c r="BC21" s="314"/>
      <c r="BD21" s="314"/>
      <c r="BE21" s="314"/>
      <c r="BF21" s="314"/>
      <c r="BZ21" s="13"/>
      <c r="CA21" s="13"/>
      <c r="CB21" s="13"/>
      <c r="CC21" s="13"/>
      <c r="CD21" s="13"/>
      <c r="CE21" s="13"/>
      <c r="CF21" s="13"/>
      <c r="CG21" s="13"/>
      <c r="CH21" s="22"/>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1"/>
      <c r="EB21" s="21"/>
      <c r="EC21" s="13"/>
      <c r="ED21" s="13"/>
      <c r="EE21" s="13"/>
      <c r="EF21" s="13"/>
      <c r="EG21" s="13"/>
      <c r="EH21" s="13"/>
      <c r="EI21" s="13"/>
      <c r="EJ21" s="13"/>
      <c r="EK21" s="13"/>
      <c r="EL21" s="13"/>
      <c r="EM21" s="13"/>
      <c r="EN21" s="13"/>
      <c r="EO21" s="13"/>
      <c r="EP21" s="13"/>
      <c r="EQ21" s="13"/>
      <c r="ER21" s="13"/>
      <c r="ES21" s="13"/>
      <c r="ET21" s="13"/>
      <c r="EU21" s="13"/>
      <c r="EV21" s="13"/>
      <c r="EW21" s="13"/>
    </row>
    <row r="22" spans="1:153" s="14" customFormat="1" ht="18" customHeight="1">
      <c r="A22" s="13"/>
      <c r="B22" s="13"/>
      <c r="C22" s="325"/>
      <c r="D22" s="230"/>
      <c r="E22" s="230"/>
      <c r="F22" s="230"/>
      <c r="G22" s="335"/>
      <c r="H22" s="230"/>
      <c r="I22" s="230"/>
      <c r="J22" s="230"/>
      <c r="K22" s="230"/>
      <c r="L22" s="230"/>
      <c r="M22" s="230"/>
      <c r="N22" s="326"/>
      <c r="O22" s="304"/>
      <c r="P22" s="304"/>
      <c r="Q22" s="304"/>
      <c r="R22" s="304"/>
      <c r="S22" s="304"/>
      <c r="T22" s="304"/>
      <c r="U22" s="335"/>
      <c r="V22" s="304"/>
      <c r="W22" s="304"/>
      <c r="X22" s="304"/>
      <c r="Y22" s="304"/>
      <c r="Z22" s="304"/>
      <c r="AA22" s="304"/>
      <c r="AB22" s="304"/>
      <c r="AC22" s="304"/>
      <c r="AD22" s="304"/>
      <c r="AE22" s="304"/>
      <c r="AF22" s="304"/>
      <c r="AG22" s="326"/>
      <c r="AH22" s="305"/>
      <c r="AI22" s="305"/>
      <c r="AJ22" s="305"/>
      <c r="AK22" s="305"/>
      <c r="AL22" s="305"/>
      <c r="AM22" s="305"/>
      <c r="AN22" s="305"/>
      <c r="AO22" s="326"/>
      <c r="AP22" s="305"/>
      <c r="AQ22" s="305"/>
      <c r="AR22" s="305"/>
      <c r="AS22" s="305"/>
      <c r="AT22" s="305"/>
      <c r="AU22" s="305"/>
      <c r="AV22" s="325"/>
      <c r="AW22" s="325"/>
      <c r="AX22" s="325"/>
      <c r="AY22" s="325"/>
      <c r="AZ22" s="314"/>
      <c r="BA22" s="314"/>
      <c r="BB22" s="314"/>
      <c r="BC22" s="314"/>
      <c r="BD22" s="314"/>
      <c r="BE22" s="314"/>
      <c r="BF22" s="314"/>
      <c r="BZ22" s="13"/>
      <c r="CA22" s="13"/>
      <c r="CB22" s="13"/>
      <c r="CC22" s="13"/>
      <c r="CD22" s="13"/>
      <c r="CE22" s="13"/>
      <c r="CF22" s="13"/>
      <c r="CG22" s="13"/>
      <c r="CH22" s="22"/>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21"/>
      <c r="EB22" s="21"/>
      <c r="EC22" s="13"/>
      <c r="ED22" s="13"/>
      <c r="EE22" s="13"/>
      <c r="EF22" s="13"/>
      <c r="EG22" s="13"/>
      <c r="EH22" s="13"/>
      <c r="EI22" s="13"/>
      <c r="EJ22" s="13"/>
      <c r="EK22" s="13"/>
      <c r="EL22" s="13"/>
      <c r="EM22" s="13"/>
      <c r="EN22" s="13"/>
      <c r="EO22" s="13"/>
      <c r="EP22" s="13"/>
      <c r="EQ22" s="13"/>
      <c r="ER22" s="13"/>
      <c r="ES22" s="13"/>
      <c r="ET22" s="13"/>
      <c r="EU22" s="13"/>
      <c r="EV22" s="13"/>
      <c r="EW22" s="13"/>
    </row>
    <row r="23" spans="1:153" s="14" customFormat="1" ht="18" customHeight="1">
      <c r="A23" s="13"/>
      <c r="B23" s="13"/>
      <c r="C23" s="325"/>
      <c r="D23" s="230"/>
      <c r="E23" s="230"/>
      <c r="F23" s="230"/>
      <c r="G23" s="335"/>
      <c r="H23" s="230"/>
      <c r="I23" s="230"/>
      <c r="J23" s="230"/>
      <c r="K23" s="230"/>
      <c r="L23" s="230"/>
      <c r="M23" s="230"/>
      <c r="N23" s="326"/>
      <c r="O23" s="304"/>
      <c r="P23" s="304"/>
      <c r="Q23" s="304"/>
      <c r="R23" s="304"/>
      <c r="S23" s="304"/>
      <c r="T23" s="304"/>
      <c r="U23" s="335"/>
      <c r="V23" s="304"/>
      <c r="W23" s="304"/>
      <c r="X23" s="304"/>
      <c r="Y23" s="304"/>
      <c r="Z23" s="304"/>
      <c r="AA23" s="304"/>
      <c r="AB23" s="304"/>
      <c r="AC23" s="304"/>
      <c r="AD23" s="304"/>
      <c r="AE23" s="304"/>
      <c r="AF23" s="304"/>
      <c r="AG23" s="326"/>
      <c r="AH23" s="305"/>
      <c r="AI23" s="305"/>
      <c r="AJ23" s="305"/>
      <c r="AK23" s="305"/>
      <c r="AL23" s="305"/>
      <c r="AM23" s="305"/>
      <c r="AN23" s="305"/>
      <c r="AO23" s="326"/>
      <c r="AP23" s="305"/>
      <c r="AQ23" s="305"/>
      <c r="AR23" s="305"/>
      <c r="AS23" s="305"/>
      <c r="AT23" s="305"/>
      <c r="AU23" s="305"/>
      <c r="AV23" s="325"/>
      <c r="AW23" s="325"/>
      <c r="AX23" s="325"/>
      <c r="AY23" s="325"/>
      <c r="AZ23" s="314"/>
      <c r="BA23" s="314"/>
      <c r="BB23" s="314"/>
      <c r="BC23" s="314"/>
      <c r="BD23" s="314"/>
      <c r="BE23" s="314"/>
      <c r="BF23" s="314"/>
      <c r="BZ23" s="13"/>
      <c r="CA23" s="13"/>
      <c r="CB23" s="13"/>
      <c r="CC23" s="13"/>
      <c r="CD23" s="13"/>
      <c r="CE23" s="13"/>
      <c r="CF23" s="13"/>
      <c r="CG23" s="13"/>
      <c r="CH23" s="22"/>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21"/>
      <c r="EB23" s="21"/>
      <c r="EC23" s="13"/>
      <c r="ED23" s="13"/>
      <c r="EE23" s="13"/>
      <c r="EF23" s="13"/>
      <c r="EG23" s="13"/>
      <c r="EH23" s="13"/>
      <c r="EI23" s="13"/>
      <c r="EJ23" s="13"/>
      <c r="EK23" s="13"/>
      <c r="EL23" s="13"/>
      <c r="EM23" s="13"/>
      <c r="EN23" s="13"/>
      <c r="EO23" s="13"/>
      <c r="EP23" s="13"/>
      <c r="EQ23" s="13"/>
      <c r="ER23" s="13"/>
      <c r="ES23" s="13"/>
      <c r="ET23" s="13"/>
      <c r="EU23" s="13"/>
      <c r="EV23" s="13"/>
      <c r="EW23" s="13"/>
    </row>
    <row r="24" spans="1:153" s="14" customFormat="1" ht="18" customHeight="1">
      <c r="A24" s="13"/>
      <c r="B24" s="13"/>
      <c r="C24" s="325"/>
      <c r="D24" s="230"/>
      <c r="E24" s="230"/>
      <c r="F24" s="230"/>
      <c r="G24" s="335"/>
      <c r="H24" s="230"/>
      <c r="I24" s="230"/>
      <c r="J24" s="230"/>
      <c r="K24" s="230"/>
      <c r="L24" s="230"/>
      <c r="M24" s="230"/>
      <c r="N24" s="326"/>
      <c r="O24" s="304"/>
      <c r="P24" s="304"/>
      <c r="Q24" s="304"/>
      <c r="R24" s="304"/>
      <c r="S24" s="304"/>
      <c r="T24" s="304"/>
      <c r="U24" s="335"/>
      <c r="V24" s="304"/>
      <c r="W24" s="304"/>
      <c r="X24" s="304"/>
      <c r="Y24" s="304"/>
      <c r="Z24" s="304"/>
      <c r="AA24" s="304"/>
      <c r="AB24" s="304"/>
      <c r="AC24" s="304"/>
      <c r="AD24" s="304"/>
      <c r="AE24" s="304"/>
      <c r="AF24" s="304"/>
      <c r="AG24" s="326"/>
      <c r="AH24" s="305"/>
      <c r="AI24" s="305"/>
      <c r="AJ24" s="305"/>
      <c r="AK24" s="305"/>
      <c r="AL24" s="305"/>
      <c r="AM24" s="305"/>
      <c r="AN24" s="305"/>
      <c r="AO24" s="326"/>
      <c r="AP24" s="305"/>
      <c r="AQ24" s="305"/>
      <c r="AR24" s="305"/>
      <c r="AS24" s="305"/>
      <c r="AT24" s="305"/>
      <c r="AU24" s="305"/>
      <c r="AV24" s="325"/>
      <c r="AW24" s="325"/>
      <c r="AX24" s="325"/>
      <c r="AY24" s="325"/>
      <c r="AZ24" s="314"/>
      <c r="BA24" s="314"/>
      <c r="BB24" s="314"/>
      <c r="BC24" s="314"/>
      <c r="BD24" s="314"/>
      <c r="BE24" s="314"/>
      <c r="BF24" s="314"/>
      <c r="BZ24" s="13"/>
      <c r="CA24" s="13"/>
      <c r="CB24" s="13"/>
      <c r="CC24" s="13"/>
      <c r="CD24" s="13"/>
      <c r="CE24" s="13"/>
      <c r="CF24" s="13"/>
      <c r="CG24" s="13"/>
      <c r="CH24" s="22"/>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21"/>
      <c r="EB24" s="21"/>
      <c r="EC24" s="13"/>
      <c r="ED24" s="13"/>
      <c r="EE24" s="13"/>
      <c r="EF24" s="13"/>
      <c r="EG24" s="13"/>
      <c r="EH24" s="13"/>
      <c r="EI24" s="13"/>
      <c r="EJ24" s="13"/>
      <c r="EK24" s="13"/>
      <c r="EL24" s="13"/>
      <c r="EM24" s="13"/>
      <c r="EN24" s="13"/>
      <c r="EO24" s="13"/>
      <c r="EP24" s="13"/>
      <c r="EQ24" s="13"/>
      <c r="ER24" s="13"/>
      <c r="ES24" s="13"/>
      <c r="ET24" s="13"/>
      <c r="EU24" s="13"/>
      <c r="EV24" s="13"/>
      <c r="EW24" s="13"/>
    </row>
    <row r="25" spans="1:153" s="14" customFormat="1" ht="18" customHeight="1">
      <c r="A25" s="13"/>
      <c r="B25" s="13"/>
      <c r="C25" s="325"/>
      <c r="D25" s="230"/>
      <c r="E25" s="230"/>
      <c r="F25" s="230"/>
      <c r="G25" s="335"/>
      <c r="H25" s="230"/>
      <c r="I25" s="230"/>
      <c r="J25" s="230"/>
      <c r="K25" s="230"/>
      <c r="L25" s="230"/>
      <c r="M25" s="230"/>
      <c r="N25" s="326"/>
      <c r="O25" s="304"/>
      <c r="P25" s="304"/>
      <c r="Q25" s="304"/>
      <c r="R25" s="304"/>
      <c r="S25" s="304"/>
      <c r="T25" s="304"/>
      <c r="U25" s="335"/>
      <c r="V25" s="304"/>
      <c r="W25" s="304"/>
      <c r="X25" s="304"/>
      <c r="Y25" s="304"/>
      <c r="Z25" s="304"/>
      <c r="AA25" s="304"/>
      <c r="AB25" s="304"/>
      <c r="AC25" s="304"/>
      <c r="AD25" s="304"/>
      <c r="AE25" s="304"/>
      <c r="AF25" s="304"/>
      <c r="AG25" s="326"/>
      <c r="AH25" s="305"/>
      <c r="AI25" s="305"/>
      <c r="AJ25" s="305"/>
      <c r="AK25" s="305"/>
      <c r="AL25" s="305"/>
      <c r="AM25" s="305"/>
      <c r="AN25" s="305"/>
      <c r="AO25" s="326"/>
      <c r="AP25" s="305"/>
      <c r="AQ25" s="305"/>
      <c r="AR25" s="305"/>
      <c r="AS25" s="305"/>
      <c r="AT25" s="305"/>
      <c r="AU25" s="305"/>
      <c r="AV25" s="325"/>
      <c r="AW25" s="325"/>
      <c r="AX25" s="325"/>
      <c r="AY25" s="325"/>
      <c r="AZ25" s="314"/>
      <c r="BA25" s="314"/>
      <c r="BB25" s="314"/>
      <c r="BC25" s="314"/>
      <c r="BD25" s="314"/>
      <c r="BE25" s="314"/>
      <c r="BF25" s="314"/>
      <c r="BZ25" s="13"/>
      <c r="CA25" s="13"/>
      <c r="CB25" s="13"/>
      <c r="CC25" s="13"/>
      <c r="CD25" s="13"/>
      <c r="CE25" s="13"/>
      <c r="CF25" s="13"/>
      <c r="CG25" s="13"/>
      <c r="CH25" s="22"/>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21"/>
      <c r="EB25" s="21"/>
      <c r="EC25" s="13"/>
      <c r="ED25" s="13"/>
      <c r="EE25" s="13"/>
      <c r="EF25" s="13"/>
      <c r="EG25" s="13"/>
      <c r="EH25" s="13"/>
      <c r="EI25" s="13"/>
      <c r="EJ25" s="13"/>
      <c r="EK25" s="13"/>
      <c r="EL25" s="13"/>
      <c r="EM25" s="13"/>
      <c r="EN25" s="13"/>
      <c r="EO25" s="13"/>
      <c r="EP25" s="13"/>
      <c r="EQ25" s="13"/>
      <c r="ER25" s="13"/>
      <c r="ES25" s="13"/>
      <c r="ET25" s="13"/>
      <c r="EU25" s="13"/>
      <c r="EV25" s="13"/>
      <c r="EW25" s="13"/>
    </row>
    <row r="26" spans="1:153" s="14" customFormat="1" ht="18" customHeight="1">
      <c r="A26" s="13"/>
      <c r="B26" s="13"/>
      <c r="C26" s="325"/>
      <c r="D26" s="230"/>
      <c r="E26" s="230"/>
      <c r="F26" s="230"/>
      <c r="G26" s="335"/>
      <c r="H26" s="230"/>
      <c r="I26" s="230"/>
      <c r="J26" s="230"/>
      <c r="K26" s="230"/>
      <c r="L26" s="230"/>
      <c r="M26" s="230"/>
      <c r="N26" s="326"/>
      <c r="O26" s="304"/>
      <c r="P26" s="304"/>
      <c r="Q26" s="304"/>
      <c r="R26" s="304"/>
      <c r="S26" s="304"/>
      <c r="T26" s="304"/>
      <c r="U26" s="335"/>
      <c r="V26" s="304"/>
      <c r="W26" s="304"/>
      <c r="X26" s="304"/>
      <c r="Y26" s="304"/>
      <c r="Z26" s="304"/>
      <c r="AA26" s="304"/>
      <c r="AB26" s="304"/>
      <c r="AC26" s="304"/>
      <c r="AD26" s="304"/>
      <c r="AE26" s="304"/>
      <c r="AF26" s="304"/>
      <c r="AG26" s="326"/>
      <c r="AH26" s="305"/>
      <c r="AI26" s="305"/>
      <c r="AJ26" s="305"/>
      <c r="AK26" s="305"/>
      <c r="AL26" s="305"/>
      <c r="AM26" s="305"/>
      <c r="AN26" s="305"/>
      <c r="AO26" s="326"/>
      <c r="AP26" s="305"/>
      <c r="AQ26" s="305"/>
      <c r="AR26" s="305"/>
      <c r="AS26" s="305"/>
      <c r="AT26" s="305"/>
      <c r="AU26" s="305"/>
      <c r="AV26" s="325"/>
      <c r="AW26" s="325"/>
      <c r="AX26" s="325"/>
      <c r="AY26" s="325"/>
      <c r="AZ26" s="314"/>
      <c r="BA26" s="314"/>
      <c r="BB26" s="314"/>
      <c r="BC26" s="314"/>
      <c r="BD26" s="314"/>
      <c r="BE26" s="314"/>
      <c r="BF26" s="314"/>
      <c r="BZ26" s="13"/>
      <c r="CA26" s="13"/>
      <c r="CB26" s="13"/>
      <c r="CC26" s="13"/>
      <c r="CD26" s="13"/>
      <c r="CE26" s="13"/>
      <c r="CF26" s="13"/>
      <c r="CG26" s="13"/>
      <c r="CH26" s="22"/>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21"/>
      <c r="EB26" s="21"/>
      <c r="EC26" s="13"/>
      <c r="ED26" s="13"/>
      <c r="EE26" s="13"/>
      <c r="EF26" s="13"/>
      <c r="EG26" s="13"/>
      <c r="EH26" s="13"/>
      <c r="EI26" s="13"/>
      <c r="EJ26" s="13"/>
      <c r="EK26" s="13"/>
      <c r="EL26" s="13"/>
      <c r="EM26" s="13"/>
      <c r="EN26" s="13"/>
      <c r="EO26" s="13"/>
      <c r="EP26" s="13"/>
      <c r="EQ26" s="13"/>
      <c r="ER26" s="13"/>
      <c r="ES26" s="13"/>
      <c r="ET26" s="13"/>
      <c r="EU26" s="13"/>
      <c r="EV26" s="13"/>
      <c r="EW26" s="13"/>
    </row>
    <row r="27" spans="1:153" s="14" customFormat="1" ht="18" customHeight="1">
      <c r="A27" s="13"/>
      <c r="B27" s="13"/>
      <c r="C27" s="325"/>
      <c r="D27" s="230"/>
      <c r="E27" s="230"/>
      <c r="F27" s="230"/>
      <c r="G27" s="335"/>
      <c r="H27" s="230"/>
      <c r="I27" s="230"/>
      <c r="J27" s="230"/>
      <c r="K27" s="230"/>
      <c r="L27" s="230"/>
      <c r="M27" s="230"/>
      <c r="N27" s="326"/>
      <c r="O27" s="304"/>
      <c r="P27" s="304"/>
      <c r="Q27" s="304"/>
      <c r="R27" s="304"/>
      <c r="S27" s="304"/>
      <c r="T27" s="304"/>
      <c r="U27" s="335"/>
      <c r="V27" s="304"/>
      <c r="W27" s="304"/>
      <c r="X27" s="304"/>
      <c r="Y27" s="304"/>
      <c r="Z27" s="304"/>
      <c r="AA27" s="304"/>
      <c r="AB27" s="304"/>
      <c r="AC27" s="304"/>
      <c r="AD27" s="304"/>
      <c r="AE27" s="304"/>
      <c r="AF27" s="304"/>
      <c r="AG27" s="326"/>
      <c r="AH27" s="305"/>
      <c r="AI27" s="305"/>
      <c r="AJ27" s="305"/>
      <c r="AK27" s="305"/>
      <c r="AL27" s="305"/>
      <c r="AM27" s="305"/>
      <c r="AN27" s="305"/>
      <c r="AO27" s="326"/>
      <c r="AP27" s="305"/>
      <c r="AQ27" s="305"/>
      <c r="AR27" s="305"/>
      <c r="AS27" s="305"/>
      <c r="AT27" s="305"/>
      <c r="AU27" s="305"/>
      <c r="AV27" s="325"/>
      <c r="AW27" s="325"/>
      <c r="AX27" s="325"/>
      <c r="AY27" s="325"/>
      <c r="AZ27" s="314"/>
      <c r="BA27" s="314"/>
      <c r="BB27" s="314"/>
      <c r="BC27" s="314"/>
      <c r="BD27" s="314"/>
      <c r="BE27" s="314"/>
      <c r="BF27" s="314"/>
      <c r="BZ27" s="13"/>
      <c r="CA27" s="13"/>
      <c r="CB27" s="13"/>
      <c r="CC27" s="13"/>
      <c r="CD27" s="13"/>
      <c r="CE27" s="13"/>
      <c r="CF27" s="13"/>
      <c r="CG27" s="13"/>
      <c r="CH27" s="22"/>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21"/>
      <c r="EB27" s="21"/>
      <c r="EC27" s="13"/>
      <c r="ED27" s="13"/>
      <c r="EE27" s="13"/>
      <c r="EF27" s="13"/>
      <c r="EG27" s="13"/>
      <c r="EH27" s="13"/>
      <c r="EI27" s="13"/>
      <c r="EJ27" s="13"/>
      <c r="EK27" s="13"/>
      <c r="EL27" s="13"/>
      <c r="EM27" s="13"/>
      <c r="EN27" s="13"/>
      <c r="EO27" s="13"/>
      <c r="EP27" s="13"/>
      <c r="EQ27" s="13"/>
      <c r="ER27" s="13"/>
      <c r="ES27" s="13"/>
      <c r="ET27" s="13"/>
      <c r="EU27" s="13"/>
      <c r="EV27" s="13"/>
      <c r="EW27" s="13"/>
    </row>
    <row r="28" spans="1:153" s="14" customFormat="1" ht="18" customHeight="1">
      <c r="A28" s="13"/>
      <c r="B28" s="13"/>
      <c r="C28" s="325"/>
      <c r="D28" s="230"/>
      <c r="E28" s="230"/>
      <c r="F28" s="230"/>
      <c r="G28" s="335"/>
      <c r="H28" s="230"/>
      <c r="I28" s="230"/>
      <c r="J28" s="230"/>
      <c r="K28" s="230"/>
      <c r="L28" s="230"/>
      <c r="M28" s="230"/>
      <c r="N28" s="326"/>
      <c r="O28" s="304"/>
      <c r="P28" s="304"/>
      <c r="Q28" s="304"/>
      <c r="R28" s="304"/>
      <c r="S28" s="304"/>
      <c r="T28" s="304"/>
      <c r="U28" s="335"/>
      <c r="V28" s="304"/>
      <c r="W28" s="304"/>
      <c r="X28" s="304"/>
      <c r="Y28" s="304"/>
      <c r="Z28" s="304"/>
      <c r="AA28" s="304"/>
      <c r="AB28" s="304"/>
      <c r="AC28" s="304"/>
      <c r="AD28" s="304"/>
      <c r="AE28" s="304"/>
      <c r="AF28" s="304"/>
      <c r="AG28" s="326"/>
      <c r="AH28" s="305"/>
      <c r="AI28" s="305"/>
      <c r="AJ28" s="305"/>
      <c r="AK28" s="305"/>
      <c r="AL28" s="305"/>
      <c r="AM28" s="305"/>
      <c r="AN28" s="305"/>
      <c r="AO28" s="326"/>
      <c r="AP28" s="305"/>
      <c r="AQ28" s="305"/>
      <c r="AR28" s="305"/>
      <c r="AS28" s="305"/>
      <c r="AT28" s="305"/>
      <c r="AU28" s="305"/>
      <c r="AV28" s="325"/>
      <c r="AW28" s="325"/>
      <c r="AX28" s="325"/>
      <c r="AY28" s="325"/>
      <c r="AZ28" s="314"/>
      <c r="BA28" s="314"/>
      <c r="BB28" s="314"/>
      <c r="BC28" s="314"/>
      <c r="BD28" s="314"/>
      <c r="BE28" s="314"/>
      <c r="BF28" s="314"/>
      <c r="BZ28" s="13"/>
      <c r="CA28" s="13"/>
      <c r="CB28" s="13"/>
      <c r="CC28" s="13"/>
      <c r="CD28" s="13"/>
      <c r="CE28" s="13"/>
      <c r="CF28" s="13"/>
      <c r="CG28" s="13"/>
      <c r="CH28" s="22"/>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21"/>
      <c r="EB28" s="21"/>
      <c r="EC28" s="13"/>
      <c r="ED28" s="13"/>
      <c r="EE28" s="13"/>
      <c r="EF28" s="13"/>
      <c r="EG28" s="13"/>
      <c r="EH28" s="13"/>
      <c r="EI28" s="13"/>
      <c r="EJ28" s="13"/>
      <c r="EK28" s="13"/>
      <c r="EL28" s="13"/>
      <c r="EM28" s="13"/>
      <c r="EN28" s="13"/>
      <c r="EO28" s="13"/>
      <c r="EP28" s="13"/>
      <c r="EQ28" s="13"/>
      <c r="ER28" s="13"/>
      <c r="ES28" s="13"/>
      <c r="ET28" s="13"/>
      <c r="EU28" s="13"/>
      <c r="EV28" s="13"/>
      <c r="EW28" s="13"/>
    </row>
    <row r="29" spans="1:153" s="14" customFormat="1" ht="18" customHeight="1">
      <c r="A29" s="13"/>
      <c r="B29" s="13"/>
      <c r="C29" s="325"/>
      <c r="D29" s="230"/>
      <c r="E29" s="230"/>
      <c r="F29" s="230"/>
      <c r="G29" s="335"/>
      <c r="H29" s="230"/>
      <c r="I29" s="230"/>
      <c r="J29" s="230"/>
      <c r="K29" s="230"/>
      <c r="L29" s="230"/>
      <c r="M29" s="230"/>
      <c r="N29" s="326"/>
      <c r="O29" s="304"/>
      <c r="P29" s="304"/>
      <c r="Q29" s="304"/>
      <c r="R29" s="304"/>
      <c r="S29" s="304"/>
      <c r="T29" s="304"/>
      <c r="U29" s="335"/>
      <c r="V29" s="304"/>
      <c r="W29" s="304"/>
      <c r="X29" s="304"/>
      <c r="Y29" s="304"/>
      <c r="Z29" s="304"/>
      <c r="AA29" s="304"/>
      <c r="AB29" s="304"/>
      <c r="AC29" s="304"/>
      <c r="AD29" s="304"/>
      <c r="AE29" s="304"/>
      <c r="AF29" s="304"/>
      <c r="AG29" s="326"/>
      <c r="AH29" s="305"/>
      <c r="AI29" s="305"/>
      <c r="AJ29" s="305"/>
      <c r="AK29" s="305"/>
      <c r="AL29" s="305"/>
      <c r="AM29" s="305"/>
      <c r="AN29" s="305"/>
      <c r="AO29" s="326"/>
      <c r="AP29" s="305"/>
      <c r="AQ29" s="305"/>
      <c r="AR29" s="305"/>
      <c r="AS29" s="305"/>
      <c r="AT29" s="305"/>
      <c r="AU29" s="305"/>
      <c r="AV29" s="325"/>
      <c r="AW29" s="325"/>
      <c r="AX29" s="325"/>
      <c r="AY29" s="325"/>
      <c r="AZ29" s="314"/>
      <c r="BA29" s="314"/>
      <c r="BB29" s="314"/>
      <c r="BC29" s="314"/>
      <c r="BD29" s="314"/>
      <c r="BE29" s="314"/>
      <c r="BF29" s="314"/>
      <c r="BZ29" s="13"/>
      <c r="CA29" s="13"/>
      <c r="CB29" s="13"/>
      <c r="CC29" s="13"/>
      <c r="CD29" s="13"/>
      <c r="CE29" s="13"/>
      <c r="CF29" s="13"/>
      <c r="CG29" s="13"/>
      <c r="CH29" s="22"/>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21"/>
      <c r="EB29" s="21"/>
      <c r="EC29" s="13"/>
      <c r="ED29" s="13"/>
      <c r="EE29" s="13"/>
      <c r="EF29" s="13"/>
      <c r="EG29" s="13"/>
      <c r="EH29" s="13"/>
      <c r="EI29" s="13"/>
      <c r="EJ29" s="13"/>
      <c r="EK29" s="13"/>
      <c r="EL29" s="13"/>
      <c r="EM29" s="13"/>
      <c r="EN29" s="13"/>
      <c r="EO29" s="13"/>
      <c r="EP29" s="13"/>
      <c r="EQ29" s="13"/>
      <c r="ER29" s="13"/>
      <c r="ES29" s="13"/>
      <c r="ET29" s="13"/>
      <c r="EU29" s="13"/>
      <c r="EV29" s="13"/>
      <c r="EW29" s="13"/>
    </row>
    <row r="30" spans="1:153" s="14" customFormat="1" ht="18" customHeight="1">
      <c r="A30" s="13"/>
      <c r="B30" s="13"/>
      <c r="C30" s="325"/>
      <c r="D30" s="230"/>
      <c r="E30" s="230"/>
      <c r="F30" s="230"/>
      <c r="G30" s="335"/>
      <c r="H30" s="230"/>
      <c r="I30" s="230"/>
      <c r="J30" s="230"/>
      <c r="K30" s="230"/>
      <c r="L30" s="230"/>
      <c r="M30" s="230"/>
      <c r="N30" s="326"/>
      <c r="O30" s="304"/>
      <c r="P30" s="304"/>
      <c r="Q30" s="304"/>
      <c r="R30" s="304"/>
      <c r="S30" s="304"/>
      <c r="T30" s="304"/>
      <c r="U30" s="335"/>
      <c r="V30" s="304"/>
      <c r="W30" s="304"/>
      <c r="X30" s="304"/>
      <c r="Y30" s="304"/>
      <c r="Z30" s="304"/>
      <c r="AA30" s="304"/>
      <c r="AB30" s="304"/>
      <c r="AC30" s="304"/>
      <c r="AD30" s="304"/>
      <c r="AE30" s="304"/>
      <c r="AF30" s="304"/>
      <c r="AG30" s="326"/>
      <c r="AH30" s="305"/>
      <c r="AI30" s="305"/>
      <c r="AJ30" s="305"/>
      <c r="AK30" s="305"/>
      <c r="AL30" s="305"/>
      <c r="AM30" s="305"/>
      <c r="AN30" s="305"/>
      <c r="AO30" s="326"/>
      <c r="AP30" s="305"/>
      <c r="AQ30" s="305"/>
      <c r="AR30" s="305"/>
      <c r="AS30" s="305"/>
      <c r="AT30" s="305"/>
      <c r="AU30" s="305"/>
      <c r="AV30" s="325"/>
      <c r="AW30" s="325"/>
      <c r="AX30" s="325"/>
      <c r="AY30" s="325"/>
      <c r="AZ30" s="314"/>
      <c r="BA30" s="314"/>
      <c r="BB30" s="314"/>
      <c r="BC30" s="314"/>
      <c r="BD30" s="314"/>
      <c r="BE30" s="314"/>
      <c r="BF30" s="314"/>
      <c r="BZ30" s="13"/>
      <c r="CA30" s="13"/>
      <c r="CB30" s="13"/>
      <c r="CC30" s="13"/>
      <c r="CD30" s="13"/>
      <c r="CE30" s="13"/>
      <c r="CF30" s="13"/>
      <c r="CG30" s="13"/>
      <c r="CH30" s="22"/>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21"/>
      <c r="EB30" s="21"/>
      <c r="EC30" s="13"/>
      <c r="ED30" s="13"/>
      <c r="EE30" s="13"/>
      <c r="EF30" s="13"/>
      <c r="EG30" s="13"/>
      <c r="EH30" s="13"/>
      <c r="EI30" s="13"/>
      <c r="EJ30" s="13"/>
      <c r="EK30" s="13"/>
      <c r="EL30" s="13"/>
      <c r="EM30" s="13"/>
      <c r="EN30" s="13"/>
      <c r="EO30" s="13"/>
      <c r="EP30" s="13"/>
      <c r="EQ30" s="13"/>
      <c r="ER30" s="13"/>
      <c r="ES30" s="13"/>
      <c r="ET30" s="13"/>
      <c r="EU30" s="13"/>
      <c r="EV30" s="13"/>
      <c r="EW30" s="13"/>
    </row>
    <row r="31" spans="1:153" s="14" customFormat="1" ht="18" customHeight="1">
      <c r="A31" s="13"/>
      <c r="B31" s="13"/>
      <c r="C31" s="325"/>
      <c r="D31" s="230"/>
      <c r="E31" s="230"/>
      <c r="F31" s="230"/>
      <c r="G31" s="142"/>
      <c r="H31" s="150"/>
      <c r="I31" s="150"/>
      <c r="J31" s="150"/>
      <c r="K31" s="150"/>
      <c r="L31" s="150"/>
      <c r="M31" s="150"/>
      <c r="N31" s="326"/>
      <c r="O31" s="327"/>
      <c r="P31" s="327"/>
      <c r="Q31" s="327"/>
      <c r="R31" s="327"/>
      <c r="S31" s="327"/>
      <c r="T31" s="327"/>
      <c r="U31" s="327"/>
      <c r="V31" s="327"/>
      <c r="W31" s="327"/>
      <c r="X31" s="327"/>
      <c r="Y31" s="327"/>
      <c r="Z31" s="327"/>
      <c r="AA31" s="327"/>
      <c r="AB31" s="327"/>
      <c r="AC31" s="327"/>
      <c r="AD31" s="327"/>
      <c r="AE31" s="327"/>
      <c r="AF31" s="327"/>
      <c r="AG31" s="328"/>
      <c r="AH31" s="211"/>
      <c r="AI31" s="211"/>
      <c r="AJ31" s="211"/>
      <c r="AK31" s="211"/>
      <c r="AL31" s="211"/>
      <c r="AM31" s="211"/>
      <c r="AN31" s="211"/>
      <c r="AO31" s="328"/>
      <c r="AP31" s="211"/>
      <c r="AQ31" s="211"/>
      <c r="AR31" s="211"/>
      <c r="AS31" s="211"/>
      <c r="AT31" s="211"/>
      <c r="AU31" s="211"/>
      <c r="AV31" s="101"/>
      <c r="AW31" s="101"/>
      <c r="AX31" s="101"/>
      <c r="AY31" s="101"/>
      <c r="AZ31" s="12"/>
      <c r="BA31" s="12"/>
      <c r="BB31" s="12"/>
      <c r="BC31" s="12"/>
      <c r="BD31" s="12"/>
      <c r="BE31" s="12"/>
      <c r="BF31" s="12"/>
      <c r="BZ31" s="13"/>
      <c r="CA31" s="13"/>
      <c r="CB31" s="13"/>
      <c r="CC31" s="13"/>
      <c r="CD31" s="13"/>
      <c r="CE31" s="13"/>
      <c r="CF31" s="13"/>
      <c r="CG31" s="13"/>
      <c r="CH31" s="22"/>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21"/>
      <c r="EB31" s="21"/>
      <c r="EC31" s="13"/>
      <c r="ED31" s="13"/>
      <c r="EE31" s="13"/>
      <c r="EF31" s="13"/>
      <c r="EG31" s="13"/>
      <c r="EH31" s="13"/>
      <c r="EI31" s="13"/>
      <c r="EJ31" s="13"/>
      <c r="EK31" s="13"/>
      <c r="EL31" s="13"/>
      <c r="EM31" s="13"/>
      <c r="EN31" s="13"/>
      <c r="EO31" s="13"/>
      <c r="EP31" s="13"/>
      <c r="EQ31" s="13"/>
      <c r="ER31" s="13"/>
      <c r="ES31" s="13"/>
      <c r="ET31" s="13"/>
      <c r="EU31" s="13"/>
      <c r="EV31" s="13"/>
      <c r="EW31" s="13"/>
    </row>
    <row r="32" spans="1:153" s="14" customFormat="1" ht="18" customHeight="1">
      <c r="A32" s="13"/>
      <c r="B32" s="13"/>
      <c r="C32" s="325"/>
      <c r="D32" s="230"/>
      <c r="E32" s="230"/>
      <c r="F32" s="230"/>
      <c r="G32" s="142"/>
      <c r="H32" s="150"/>
      <c r="I32" s="150"/>
      <c r="J32" s="150"/>
      <c r="K32" s="150"/>
      <c r="L32" s="150"/>
      <c r="M32" s="150"/>
      <c r="N32" s="326"/>
      <c r="O32" s="327"/>
      <c r="P32" s="327"/>
      <c r="Q32" s="327"/>
      <c r="R32" s="327"/>
      <c r="S32" s="327"/>
      <c r="T32" s="327"/>
      <c r="U32" s="327"/>
      <c r="V32" s="327"/>
      <c r="W32" s="327"/>
      <c r="X32" s="327"/>
      <c r="Y32" s="327"/>
      <c r="Z32" s="327"/>
      <c r="AA32" s="327"/>
      <c r="AB32" s="327"/>
      <c r="AC32" s="327"/>
      <c r="AD32" s="327"/>
      <c r="AE32" s="327"/>
      <c r="AF32" s="327"/>
      <c r="AG32" s="328"/>
      <c r="AH32" s="211"/>
      <c r="AI32" s="211"/>
      <c r="AJ32" s="211"/>
      <c r="AK32" s="211"/>
      <c r="AL32" s="211"/>
      <c r="AM32" s="211"/>
      <c r="AN32" s="211"/>
      <c r="AO32" s="328"/>
      <c r="AP32" s="211"/>
      <c r="AQ32" s="211"/>
      <c r="AR32" s="211"/>
      <c r="AS32" s="211"/>
      <c r="AT32" s="211"/>
      <c r="AU32" s="211"/>
      <c r="AV32" s="101"/>
      <c r="AW32" s="101"/>
      <c r="AX32" s="101"/>
      <c r="AY32" s="101"/>
      <c r="AZ32" s="12"/>
      <c r="BA32" s="12"/>
      <c r="BB32" s="12"/>
      <c r="BC32" s="12"/>
      <c r="BD32" s="12"/>
      <c r="BE32" s="12"/>
      <c r="BF32" s="12"/>
      <c r="BZ32" s="13"/>
      <c r="CA32" s="13"/>
      <c r="CB32" s="13"/>
      <c r="CC32" s="13"/>
      <c r="CD32" s="13"/>
      <c r="CE32" s="13"/>
      <c r="CF32" s="13"/>
      <c r="CG32" s="13"/>
      <c r="CH32" s="22"/>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21"/>
      <c r="EB32" s="21"/>
      <c r="EC32" s="13"/>
      <c r="ED32" s="13"/>
      <c r="EE32" s="13"/>
      <c r="EF32" s="13"/>
      <c r="EG32" s="13"/>
      <c r="EH32" s="13"/>
      <c r="EI32" s="13"/>
      <c r="EJ32" s="13"/>
      <c r="EK32" s="13"/>
      <c r="EL32" s="13"/>
      <c r="EM32" s="13"/>
      <c r="EN32" s="13"/>
      <c r="EO32" s="13"/>
      <c r="EP32" s="13"/>
      <c r="EQ32" s="13"/>
      <c r="ER32" s="13"/>
      <c r="ES32" s="13"/>
      <c r="ET32" s="13"/>
      <c r="EU32" s="13"/>
      <c r="EV32" s="13"/>
      <c r="EW32" s="13"/>
    </row>
    <row r="33" spans="1:153" s="14" customFormat="1" ht="18" customHeight="1">
      <c r="A33" s="13"/>
      <c r="B33" s="13"/>
      <c r="C33" s="325"/>
      <c r="D33" s="230"/>
      <c r="E33" s="230"/>
      <c r="F33" s="230"/>
      <c r="G33" s="142"/>
      <c r="H33" s="150"/>
      <c r="I33" s="150"/>
      <c r="J33" s="150"/>
      <c r="K33" s="150"/>
      <c r="L33" s="150"/>
      <c r="M33" s="150"/>
      <c r="N33" s="326"/>
      <c r="O33" s="327"/>
      <c r="P33" s="327"/>
      <c r="Q33" s="327"/>
      <c r="R33" s="327"/>
      <c r="S33" s="327"/>
      <c r="T33" s="327"/>
      <c r="U33" s="327"/>
      <c r="V33" s="327"/>
      <c r="W33" s="327"/>
      <c r="X33" s="327"/>
      <c r="Y33" s="327"/>
      <c r="Z33" s="327"/>
      <c r="AA33" s="327"/>
      <c r="AB33" s="327"/>
      <c r="AC33" s="327"/>
      <c r="AD33" s="327"/>
      <c r="AE33" s="327"/>
      <c r="AF33" s="327"/>
      <c r="AG33" s="328"/>
      <c r="AH33" s="211"/>
      <c r="AI33" s="211"/>
      <c r="AJ33" s="211"/>
      <c r="AK33" s="211"/>
      <c r="AL33" s="211"/>
      <c r="AM33" s="211"/>
      <c r="AN33" s="211"/>
      <c r="AO33" s="328"/>
      <c r="AP33" s="211"/>
      <c r="AQ33" s="211"/>
      <c r="AR33" s="211"/>
      <c r="AS33" s="211"/>
      <c r="AT33" s="211"/>
      <c r="AU33" s="211"/>
      <c r="AV33" s="101"/>
      <c r="AW33" s="101"/>
      <c r="AX33" s="101"/>
      <c r="AY33" s="101"/>
      <c r="AZ33" s="12"/>
      <c r="BA33" s="12"/>
      <c r="BB33" s="12"/>
      <c r="BC33" s="12"/>
      <c r="BD33" s="12"/>
      <c r="BE33" s="12"/>
      <c r="BF33" s="12"/>
      <c r="BZ33" s="13"/>
      <c r="CA33" s="13"/>
      <c r="CB33" s="13"/>
      <c r="CC33" s="13"/>
      <c r="CD33" s="13"/>
      <c r="CE33" s="13"/>
      <c r="CF33" s="13"/>
      <c r="CG33" s="13"/>
      <c r="CH33" s="22"/>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21"/>
      <c r="EB33" s="21"/>
      <c r="EC33" s="13"/>
      <c r="ED33" s="13"/>
      <c r="EE33" s="13"/>
      <c r="EF33" s="13"/>
      <c r="EG33" s="13"/>
      <c r="EH33" s="13"/>
      <c r="EI33" s="13"/>
      <c r="EJ33" s="13"/>
      <c r="EK33" s="13"/>
      <c r="EL33" s="13"/>
      <c r="EM33" s="13"/>
      <c r="EN33" s="13"/>
      <c r="EO33" s="13"/>
      <c r="EP33" s="13"/>
      <c r="EQ33" s="13"/>
      <c r="ER33" s="13"/>
      <c r="ES33" s="13"/>
      <c r="ET33" s="13"/>
      <c r="EU33" s="13"/>
      <c r="EV33" s="13"/>
      <c r="EW33" s="13"/>
    </row>
  </sheetData>
  <mergeCells count="19">
    <mergeCell ref="U1:X1"/>
    <mergeCell ref="Y1:AI1"/>
    <mergeCell ref="EA3:EB6"/>
    <mergeCell ref="AJ1:AL1"/>
    <mergeCell ref="AM1:AW1"/>
    <mergeCell ref="AX1:AZ1"/>
    <mergeCell ref="BA1:BI1"/>
    <mergeCell ref="U2:X2"/>
    <mergeCell ref="Y2:AI2"/>
    <mergeCell ref="AJ2:AL2"/>
    <mergeCell ref="AM2:AW2"/>
    <mergeCell ref="AX2:AZ2"/>
    <mergeCell ref="BA2:BI2"/>
    <mergeCell ref="H4:R4"/>
    <mergeCell ref="C5:G5"/>
    <mergeCell ref="H5:R5"/>
    <mergeCell ref="A1:F2"/>
    <mergeCell ref="G1:T2"/>
    <mergeCell ref="C4:G4"/>
  </mergeCells>
  <phoneticPr fontId="5"/>
  <pageMargins left="0.70866141732283472" right="0.70866141732283472" top="0.74803149606299213" bottom="0.74803149606299213" header="0.31496062992125984" footer="0.31496062992125984"/>
  <pageSetup paperSize="9" scale="83" fitToHeight="0" orientation="landscape" blackAndWhite="1" copies="3" r:id="rId1"/>
  <headerFooter>
    <oddFooter>&amp;P / &amp;N ページ</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185F7-2269-44D3-A7EB-0148BE941A3A}">
  <dimension ref="A1:EW233"/>
  <sheetViews>
    <sheetView showGridLines="0" view="pageBreakPreview" topLeftCell="A188" zoomScaleNormal="85" zoomScaleSheetLayoutView="100" workbookViewId="0">
      <selection activeCell="C192" sqref="C192:U192"/>
    </sheetView>
  </sheetViews>
  <sheetFormatPr defaultColWidth="2.625" defaultRowHeight="18.75"/>
  <cols>
    <col min="1" max="1" width="2.625" style="5"/>
    <col min="2" max="2" width="2.625" style="6"/>
    <col min="3" max="58" width="2.625" style="7"/>
    <col min="59" max="61" width="2.625" style="148"/>
    <col min="62" max="119" width="2.625" style="6"/>
    <col min="120" max="16384" width="2.625" style="7"/>
  </cols>
  <sheetData>
    <row r="1" spans="1:153" s="19" customFormat="1" ht="21" customHeight="1">
      <c r="A1" s="405" t="s">
        <v>39</v>
      </c>
      <c r="B1" s="406"/>
      <c r="C1" s="406"/>
      <c r="D1" s="406"/>
      <c r="E1" s="406"/>
      <c r="F1" s="407"/>
      <c r="G1" s="405" t="s">
        <v>40</v>
      </c>
      <c r="H1" s="406"/>
      <c r="I1" s="406"/>
      <c r="J1" s="406"/>
      <c r="K1" s="406"/>
      <c r="L1" s="406"/>
      <c r="M1" s="406"/>
      <c r="N1" s="406"/>
      <c r="O1" s="406"/>
      <c r="P1" s="406"/>
      <c r="Q1" s="406"/>
      <c r="R1" s="406"/>
      <c r="S1" s="406"/>
      <c r="T1" s="407"/>
      <c r="U1" s="400" t="s">
        <v>0</v>
      </c>
      <c r="V1" s="400"/>
      <c r="W1" s="400"/>
      <c r="X1" s="400"/>
      <c r="Y1" s="403" t="s">
        <v>69</v>
      </c>
      <c r="Z1" s="403"/>
      <c r="AA1" s="403"/>
      <c r="AB1" s="403"/>
      <c r="AC1" s="403"/>
      <c r="AD1" s="403"/>
      <c r="AE1" s="403"/>
      <c r="AF1" s="403"/>
      <c r="AG1" s="403"/>
      <c r="AH1" s="403"/>
      <c r="AI1" s="403"/>
      <c r="AJ1" s="400" t="s">
        <v>37</v>
      </c>
      <c r="AK1" s="400"/>
      <c r="AL1" s="400"/>
      <c r="AM1" s="404"/>
      <c r="AN1" s="404"/>
      <c r="AO1" s="404"/>
      <c r="AP1" s="404"/>
      <c r="AQ1" s="404"/>
      <c r="AR1" s="404"/>
      <c r="AS1" s="404"/>
      <c r="AT1" s="404"/>
      <c r="AU1" s="404"/>
      <c r="AV1" s="404"/>
      <c r="AW1" s="404"/>
      <c r="AX1" s="400" t="s">
        <v>1</v>
      </c>
      <c r="AY1" s="400"/>
      <c r="AZ1" s="400"/>
      <c r="BA1" s="401">
        <v>43089</v>
      </c>
      <c r="BB1" s="402"/>
      <c r="BC1" s="402"/>
      <c r="BD1" s="402"/>
      <c r="BE1" s="402"/>
      <c r="BF1" s="402"/>
      <c r="BG1" s="402"/>
      <c r="BH1" s="402"/>
      <c r="BI1" s="402"/>
      <c r="BJ1" s="20"/>
      <c r="BK1" s="20"/>
      <c r="BL1" s="20"/>
      <c r="BM1" s="20"/>
      <c r="BN1" s="20"/>
      <c r="BO1" s="143"/>
      <c r="BP1" s="143"/>
      <c r="BQ1" s="143"/>
      <c r="BR1" s="143"/>
      <c r="BS1" s="143"/>
      <c r="BT1" s="143"/>
      <c r="BU1" s="143"/>
      <c r="BV1" s="143"/>
      <c r="BW1" s="143"/>
      <c r="BX1" s="143"/>
      <c r="BY1" s="143"/>
      <c r="BZ1" s="143"/>
      <c r="CA1" s="143"/>
      <c r="CB1" s="143"/>
      <c r="CC1" s="143"/>
      <c r="CD1" s="143"/>
      <c r="CE1" s="143"/>
      <c r="CF1" s="143"/>
      <c r="CG1" s="143"/>
      <c r="CH1" s="143"/>
      <c r="CI1" s="143"/>
      <c r="CJ1" s="143"/>
      <c r="CK1" s="143"/>
      <c r="CL1" s="143"/>
      <c r="CM1" s="143"/>
      <c r="CN1" s="143"/>
      <c r="CO1" s="143"/>
      <c r="CP1" s="143"/>
      <c r="CQ1" s="143"/>
      <c r="CR1" s="143"/>
      <c r="CS1" s="143"/>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row>
    <row r="2" spans="1:153" s="19" customFormat="1" ht="21" customHeight="1">
      <c r="A2" s="408"/>
      <c r="B2" s="409"/>
      <c r="C2" s="409"/>
      <c r="D2" s="409"/>
      <c r="E2" s="409"/>
      <c r="F2" s="410"/>
      <c r="G2" s="408"/>
      <c r="H2" s="409"/>
      <c r="I2" s="409"/>
      <c r="J2" s="409"/>
      <c r="K2" s="409"/>
      <c r="L2" s="409"/>
      <c r="M2" s="409"/>
      <c r="N2" s="409"/>
      <c r="O2" s="409"/>
      <c r="P2" s="409"/>
      <c r="Q2" s="409"/>
      <c r="R2" s="409"/>
      <c r="S2" s="409"/>
      <c r="T2" s="410"/>
      <c r="U2" s="400"/>
      <c r="V2" s="400"/>
      <c r="W2" s="400"/>
      <c r="X2" s="400"/>
      <c r="Y2" s="403"/>
      <c r="Z2" s="403"/>
      <c r="AA2" s="403"/>
      <c r="AB2" s="403"/>
      <c r="AC2" s="403"/>
      <c r="AD2" s="403"/>
      <c r="AE2" s="403"/>
      <c r="AF2" s="403"/>
      <c r="AG2" s="403"/>
      <c r="AH2" s="403"/>
      <c r="AI2" s="403"/>
      <c r="AJ2" s="400" t="s">
        <v>30</v>
      </c>
      <c r="AK2" s="400"/>
      <c r="AL2" s="400"/>
      <c r="AM2" s="404" t="s">
        <v>206</v>
      </c>
      <c r="AN2" s="404"/>
      <c r="AO2" s="404"/>
      <c r="AP2" s="404"/>
      <c r="AQ2" s="404"/>
      <c r="AR2" s="404"/>
      <c r="AS2" s="404"/>
      <c r="AT2" s="404"/>
      <c r="AU2" s="404"/>
      <c r="AV2" s="404"/>
      <c r="AW2" s="404"/>
      <c r="AX2" s="400" t="s">
        <v>38</v>
      </c>
      <c r="AY2" s="400"/>
      <c r="AZ2" s="400"/>
      <c r="BA2" s="404" t="s">
        <v>202</v>
      </c>
      <c r="BB2" s="404"/>
      <c r="BC2" s="404"/>
      <c r="BD2" s="404"/>
      <c r="BE2" s="404"/>
      <c r="BF2" s="404"/>
      <c r="BG2" s="404"/>
      <c r="BH2" s="404"/>
      <c r="BI2" s="404"/>
      <c r="BJ2" s="20"/>
      <c r="BK2" s="20"/>
      <c r="BL2" s="20"/>
      <c r="BM2" s="20"/>
      <c r="BN2" s="20"/>
      <c r="BO2" s="143"/>
      <c r="BP2" s="143"/>
      <c r="BQ2" s="143"/>
      <c r="BR2" s="143"/>
      <c r="BS2" s="143"/>
      <c r="BT2" s="143"/>
      <c r="BU2" s="143"/>
      <c r="BV2" s="143"/>
      <c r="BW2" s="143"/>
      <c r="BX2" s="143"/>
      <c r="BY2" s="143"/>
      <c r="BZ2" s="143"/>
      <c r="CA2" s="143"/>
      <c r="CB2" s="143"/>
      <c r="CC2" s="143"/>
      <c r="CD2" s="143"/>
      <c r="CE2" s="143"/>
      <c r="CF2" s="143"/>
      <c r="CG2" s="143"/>
      <c r="CH2" s="143"/>
      <c r="CI2" s="143"/>
      <c r="CJ2" s="143"/>
      <c r="CK2" s="143"/>
      <c r="CL2" s="143"/>
      <c r="CM2" s="143"/>
      <c r="CN2" s="143"/>
      <c r="CO2" s="143"/>
      <c r="CP2" s="143"/>
      <c r="CQ2" s="143"/>
      <c r="CR2" s="143"/>
      <c r="CS2" s="143"/>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row>
    <row r="3" spans="1:153" s="17" customFormat="1">
      <c r="A3" s="104"/>
      <c r="B3" s="104"/>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46"/>
      <c r="BH3" s="146"/>
      <c r="BI3" s="146"/>
      <c r="BJ3" s="18"/>
      <c r="BK3" s="18"/>
      <c r="BL3" s="18"/>
      <c r="BM3" s="18"/>
      <c r="BN3" s="18"/>
      <c r="BO3" s="146"/>
      <c r="BP3" s="146"/>
      <c r="BQ3" s="146"/>
      <c r="BR3" s="146"/>
      <c r="BS3" s="146"/>
      <c r="BT3" s="146"/>
      <c r="BU3" s="146"/>
      <c r="BV3" s="146"/>
      <c r="BW3" s="146"/>
      <c r="BX3" s="146"/>
      <c r="BY3" s="146"/>
      <c r="BZ3" s="146"/>
      <c r="CA3" s="146"/>
      <c r="CB3" s="143"/>
      <c r="CC3" s="144"/>
      <c r="CD3" s="146"/>
      <c r="CE3" s="146"/>
      <c r="CF3" s="146"/>
      <c r="CG3" s="146"/>
      <c r="CH3" s="146"/>
      <c r="CI3" s="146"/>
      <c r="CJ3" s="146"/>
      <c r="CK3" s="146"/>
      <c r="CL3" s="146"/>
      <c r="CM3" s="146"/>
      <c r="CN3" s="146"/>
      <c r="CO3" s="146"/>
      <c r="CP3" s="146"/>
      <c r="CQ3" s="146"/>
      <c r="CR3" s="146"/>
      <c r="CS3" s="146"/>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427"/>
      <c r="EB3" s="427"/>
      <c r="EC3" s="18"/>
      <c r="ED3" s="18"/>
      <c r="EE3" s="18"/>
      <c r="EF3" s="18"/>
      <c r="EG3" s="18"/>
      <c r="EH3" s="18"/>
      <c r="EI3" s="18"/>
      <c r="EJ3" s="18"/>
      <c r="EK3" s="18"/>
      <c r="EL3" s="18"/>
      <c r="EM3" s="18"/>
      <c r="EN3" s="18"/>
      <c r="EO3" s="18"/>
      <c r="EP3" s="18"/>
      <c r="EQ3" s="18"/>
      <c r="ER3" s="18"/>
      <c r="ES3" s="18"/>
      <c r="ET3" s="18"/>
      <c r="EU3" s="18"/>
      <c r="EV3" s="18"/>
      <c r="EW3" s="18"/>
    </row>
    <row r="4" spans="1:153" s="17" customFormat="1">
      <c r="A4" s="18"/>
      <c r="B4" s="18"/>
      <c r="C4" s="212" t="s">
        <v>32</v>
      </c>
      <c r="D4" s="213"/>
      <c r="E4" s="213"/>
      <c r="F4" s="213"/>
      <c r="G4" s="213"/>
      <c r="H4" s="212" t="s">
        <v>31</v>
      </c>
      <c r="I4" s="213"/>
      <c r="J4" s="213"/>
      <c r="K4" s="213"/>
      <c r="L4" s="56"/>
      <c r="M4" s="213"/>
      <c r="N4" s="213"/>
      <c r="O4" s="43"/>
      <c r="P4" s="44"/>
      <c r="Q4" s="44"/>
      <c r="R4" s="45"/>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46"/>
      <c r="BH4" s="146"/>
      <c r="BI4" s="146"/>
      <c r="BJ4" s="18"/>
      <c r="BK4" s="18"/>
      <c r="BL4" s="18"/>
      <c r="BM4" s="18"/>
      <c r="BN4" s="18"/>
      <c r="BO4" s="146"/>
      <c r="BP4" s="146"/>
      <c r="BQ4" s="146"/>
      <c r="BR4" s="146"/>
      <c r="BS4" s="146"/>
      <c r="BT4" s="146"/>
      <c r="BU4" s="146"/>
      <c r="BV4" s="146"/>
      <c r="BW4" s="146"/>
      <c r="BX4" s="146"/>
      <c r="BY4" s="146"/>
      <c r="BZ4" s="146"/>
      <c r="CA4" s="146"/>
      <c r="CB4" s="143"/>
      <c r="CC4" s="144"/>
      <c r="CD4" s="146"/>
      <c r="CE4" s="146"/>
      <c r="CF4" s="146"/>
      <c r="CG4" s="146"/>
      <c r="CH4" s="143"/>
      <c r="CI4" s="144"/>
      <c r="CJ4" s="144"/>
      <c r="CK4" s="144"/>
      <c r="CL4" s="144"/>
      <c r="CM4" s="146"/>
      <c r="CN4" s="146"/>
      <c r="CO4" s="146"/>
      <c r="CP4" s="146"/>
      <c r="CQ4" s="146"/>
      <c r="CR4" s="146"/>
      <c r="CS4" s="146"/>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427"/>
      <c r="EB4" s="427"/>
      <c r="EC4" s="18"/>
      <c r="ED4" s="18"/>
      <c r="EE4" s="18"/>
      <c r="EF4" s="18"/>
      <c r="EG4" s="18"/>
      <c r="EH4" s="18"/>
      <c r="EI4" s="18"/>
      <c r="EJ4" s="18"/>
      <c r="EK4" s="18"/>
      <c r="EL4" s="18"/>
      <c r="EM4" s="18"/>
      <c r="EN4" s="18"/>
      <c r="EO4" s="18"/>
      <c r="EP4" s="18"/>
      <c r="EQ4" s="18"/>
      <c r="ER4" s="18"/>
      <c r="ES4" s="18"/>
      <c r="ET4" s="18"/>
      <c r="EU4" s="18"/>
      <c r="EV4" s="18"/>
      <c r="EW4" s="18"/>
    </row>
    <row r="5" spans="1:153" s="17" customFormat="1">
      <c r="A5" s="18"/>
      <c r="B5" s="18"/>
      <c r="C5" s="417" t="s">
        <v>230</v>
      </c>
      <c r="D5" s="418"/>
      <c r="E5" s="418"/>
      <c r="F5" s="418"/>
      <c r="G5" s="419"/>
      <c r="H5" s="417" t="s">
        <v>270</v>
      </c>
      <c r="I5" s="418"/>
      <c r="J5" s="418"/>
      <c r="K5" s="418"/>
      <c r="L5" s="418"/>
      <c r="M5" s="418"/>
      <c r="N5" s="418"/>
      <c r="O5" s="418"/>
      <c r="P5" s="418"/>
      <c r="Q5" s="418"/>
      <c r="R5" s="419"/>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46"/>
      <c r="BH5" s="146"/>
      <c r="BI5" s="146"/>
      <c r="BJ5" s="18"/>
      <c r="BK5" s="18"/>
      <c r="BL5" s="18"/>
      <c r="BM5" s="18"/>
      <c r="BN5" s="18"/>
      <c r="BO5" s="146"/>
      <c r="BP5" s="146"/>
      <c r="BQ5" s="146"/>
      <c r="BR5" s="146"/>
      <c r="BS5" s="146"/>
      <c r="BT5" s="146"/>
      <c r="BU5" s="146"/>
      <c r="BV5" s="146"/>
      <c r="BW5" s="146"/>
      <c r="BX5" s="146"/>
      <c r="BY5" s="146"/>
      <c r="BZ5" s="146"/>
      <c r="CA5" s="146"/>
      <c r="CB5" s="143"/>
      <c r="CC5" s="144"/>
      <c r="CD5" s="146"/>
      <c r="CE5" s="146"/>
      <c r="CF5" s="146"/>
      <c r="CG5" s="146"/>
      <c r="CH5" s="22"/>
      <c r="CI5" s="22"/>
      <c r="CJ5" s="22"/>
      <c r="CK5" s="22"/>
      <c r="CL5" s="22"/>
      <c r="CM5" s="146"/>
      <c r="CN5" s="146"/>
      <c r="CO5" s="146"/>
      <c r="CP5" s="146"/>
      <c r="CQ5" s="146"/>
      <c r="CR5" s="146"/>
      <c r="CS5" s="146"/>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427"/>
      <c r="EB5" s="427"/>
      <c r="EC5" s="18"/>
      <c r="ED5" s="18"/>
      <c r="EE5" s="18"/>
      <c r="EF5" s="18"/>
      <c r="EG5" s="18"/>
      <c r="EH5" s="18"/>
      <c r="EI5" s="18"/>
      <c r="EJ5" s="18"/>
      <c r="EK5" s="18"/>
      <c r="EL5" s="18"/>
      <c r="EM5" s="18"/>
      <c r="EN5" s="18"/>
      <c r="EO5" s="18"/>
      <c r="EP5" s="18"/>
      <c r="EQ5" s="18"/>
      <c r="ER5" s="18"/>
      <c r="ES5" s="18"/>
      <c r="ET5" s="18"/>
      <c r="EU5" s="18"/>
      <c r="EV5" s="18"/>
      <c r="EW5" s="18"/>
    </row>
    <row r="6" spans="1:153" s="17" customFormat="1">
      <c r="A6" s="18"/>
      <c r="B6" s="18"/>
      <c r="C6" s="58"/>
      <c r="D6" s="58"/>
      <c r="E6" s="58"/>
      <c r="F6" s="58"/>
      <c r="G6" s="58"/>
      <c r="H6" s="58"/>
      <c r="I6" s="58"/>
      <c r="J6" s="58"/>
      <c r="K6" s="58"/>
      <c r="L6" s="58"/>
      <c r="M6" s="58"/>
      <c r="N6" s="58"/>
      <c r="O6" s="140"/>
      <c r="P6" s="140"/>
      <c r="Q6" s="140"/>
      <c r="R6" s="140"/>
      <c r="S6" s="18"/>
      <c r="T6" s="18"/>
      <c r="U6" s="18"/>
      <c r="V6" s="18"/>
      <c r="W6" s="18"/>
      <c r="X6" s="18"/>
      <c r="Y6" s="18"/>
      <c r="Z6" s="18"/>
      <c r="AA6" s="18"/>
      <c r="AB6" s="18"/>
      <c r="AC6" s="18"/>
      <c r="AD6" s="18"/>
      <c r="AE6" s="18"/>
      <c r="AF6" s="18"/>
      <c r="AG6" s="18"/>
      <c r="AH6" s="18"/>
      <c r="AI6" s="18"/>
      <c r="AJ6" s="18"/>
      <c r="AK6" s="18"/>
      <c r="AL6" s="18"/>
      <c r="AM6" s="18"/>
      <c r="AN6" s="18"/>
      <c r="AO6" s="18"/>
      <c r="AQ6" s="18"/>
      <c r="AR6" s="18"/>
      <c r="AS6" s="18"/>
      <c r="AT6" s="18"/>
      <c r="AU6" s="18"/>
      <c r="AV6" s="18"/>
      <c r="AW6" s="18"/>
      <c r="AX6" s="18"/>
      <c r="AY6" s="18"/>
      <c r="AZ6" s="18"/>
      <c r="BA6" s="18"/>
      <c r="BB6" s="18"/>
      <c r="BC6" s="18"/>
      <c r="BD6" s="18"/>
      <c r="BE6" s="18"/>
      <c r="BF6" s="18"/>
      <c r="BG6" s="146"/>
      <c r="BH6" s="146"/>
      <c r="BI6" s="146"/>
      <c r="BJ6" s="18"/>
      <c r="BK6" s="18"/>
      <c r="BM6" s="14"/>
      <c r="BO6" s="147"/>
      <c r="BP6" s="147"/>
      <c r="BQ6" s="147"/>
      <c r="BR6" s="147"/>
      <c r="BS6" s="147"/>
      <c r="BT6" s="147"/>
      <c r="BU6" s="147"/>
      <c r="BV6" s="146"/>
      <c r="BW6" s="146"/>
      <c r="BX6" s="146"/>
      <c r="BY6" s="146"/>
      <c r="BZ6" s="146"/>
      <c r="CA6" s="146"/>
      <c r="CB6" s="143"/>
      <c r="CC6" s="144"/>
      <c r="CD6" s="146"/>
      <c r="CE6" s="146"/>
      <c r="CF6" s="146"/>
      <c r="CG6" s="146"/>
      <c r="CH6" s="22"/>
      <c r="CI6" s="22"/>
      <c r="CJ6" s="22"/>
      <c r="CK6" s="22"/>
      <c r="CL6" s="22"/>
      <c r="CM6" s="146"/>
      <c r="CN6" s="146"/>
      <c r="CO6" s="146"/>
      <c r="CP6" s="146"/>
      <c r="CQ6" s="146"/>
      <c r="CR6" s="146"/>
      <c r="CS6" s="146"/>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427"/>
      <c r="EB6" s="427"/>
      <c r="EC6" s="18"/>
      <c r="ED6" s="18"/>
      <c r="EE6" s="18"/>
      <c r="EF6" s="18"/>
      <c r="EG6" s="18"/>
      <c r="EH6" s="18"/>
      <c r="EI6" s="18"/>
      <c r="EJ6" s="18"/>
      <c r="EK6" s="18"/>
      <c r="EL6" s="18"/>
      <c r="EM6" s="18"/>
      <c r="EN6" s="18"/>
      <c r="EO6" s="18"/>
      <c r="EP6" s="18"/>
      <c r="EQ6" s="18"/>
      <c r="ER6" s="18"/>
      <c r="ES6" s="18"/>
      <c r="ET6" s="18"/>
      <c r="EU6" s="18"/>
      <c r="EV6" s="18"/>
      <c r="EW6" s="18"/>
    </row>
    <row r="7" spans="1:153" s="4" customFormat="1" ht="43.5" customHeight="1">
      <c r="A7" s="3"/>
      <c r="B7" s="3"/>
      <c r="C7" s="62" t="s">
        <v>44</v>
      </c>
      <c r="D7" s="63"/>
      <c r="E7" s="63"/>
      <c r="F7" s="63"/>
      <c r="G7" s="96" t="s">
        <v>35</v>
      </c>
      <c r="H7" s="97"/>
      <c r="I7" s="97"/>
      <c r="J7" s="97"/>
      <c r="K7" s="97"/>
      <c r="L7" s="97"/>
      <c r="M7" s="98"/>
      <c r="N7" s="15" t="s">
        <v>50</v>
      </c>
      <c r="O7" s="16"/>
      <c r="P7" s="16"/>
      <c r="Q7" s="16"/>
      <c r="R7" s="16"/>
      <c r="S7" s="16"/>
      <c r="T7" s="16"/>
      <c r="U7" s="15" t="s">
        <v>51</v>
      </c>
      <c r="V7" s="16"/>
      <c r="W7" s="16"/>
      <c r="X7" s="16"/>
      <c r="Y7" s="16"/>
      <c r="Z7" s="16"/>
      <c r="AA7" s="16"/>
      <c r="AB7" s="16"/>
      <c r="AC7" s="16"/>
      <c r="AD7" s="16"/>
      <c r="AE7" s="16"/>
      <c r="AF7" s="16"/>
      <c r="AG7" s="246"/>
      <c r="AH7" s="144"/>
      <c r="AI7" s="144"/>
      <c r="AJ7" s="144"/>
      <c r="AK7" s="144"/>
      <c r="AL7" s="144"/>
      <c r="AM7" s="144"/>
      <c r="AN7" s="144"/>
      <c r="AO7" s="101"/>
      <c r="AP7" s="101"/>
      <c r="AQ7" s="101"/>
      <c r="AR7" s="12"/>
      <c r="AS7" s="12"/>
      <c r="AT7" s="12"/>
      <c r="AU7" s="12"/>
      <c r="AV7" s="12"/>
      <c r="AW7" s="12"/>
      <c r="AX7" s="12"/>
      <c r="AY7" s="12"/>
      <c r="AZ7" s="143"/>
      <c r="BA7" s="144"/>
      <c r="BB7" s="144"/>
      <c r="BC7" s="144"/>
      <c r="BD7" s="144"/>
      <c r="BE7" s="144"/>
      <c r="BF7" s="144"/>
      <c r="BG7" s="90"/>
      <c r="BJ7" s="3"/>
      <c r="BK7" s="3"/>
      <c r="BM7" s="14"/>
      <c r="BV7" s="112"/>
      <c r="BW7" s="112"/>
      <c r="BX7" s="112"/>
      <c r="BY7" s="112"/>
      <c r="BZ7" s="90"/>
      <c r="CA7" s="90"/>
      <c r="CB7" s="90"/>
      <c r="CC7" s="90"/>
      <c r="CD7" s="90"/>
      <c r="CE7" s="90"/>
      <c r="CF7" s="90"/>
      <c r="CG7" s="90"/>
      <c r="CH7" s="91"/>
      <c r="CI7" s="91"/>
      <c r="CJ7" s="91"/>
      <c r="CK7" s="91"/>
      <c r="CL7" s="91"/>
      <c r="CM7" s="90"/>
      <c r="CN7" s="90"/>
      <c r="CO7" s="90"/>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7"/>
      <c r="EB7" s="7"/>
      <c r="EC7" s="3"/>
      <c r="ED7" s="3"/>
      <c r="EE7" s="3"/>
      <c r="EF7" s="3"/>
      <c r="EG7" s="3"/>
      <c r="EH7" s="3"/>
      <c r="EI7" s="3"/>
      <c r="EJ7" s="3"/>
      <c r="EK7" s="3"/>
      <c r="EL7" s="3"/>
      <c r="EM7" s="3"/>
      <c r="EN7" s="3"/>
      <c r="EO7" s="3"/>
      <c r="EP7" s="3"/>
      <c r="EQ7" s="3"/>
      <c r="ER7" s="3"/>
      <c r="ES7" s="3"/>
      <c r="ET7" s="3"/>
      <c r="EU7" s="3"/>
      <c r="EV7" s="3"/>
      <c r="EW7" s="3"/>
    </row>
    <row r="8" spans="1:153" s="14" customFormat="1" ht="28.5" customHeight="1">
      <c r="A8" s="13"/>
      <c r="B8" s="13"/>
      <c r="C8" s="48" t="s">
        <v>208</v>
      </c>
      <c r="D8" s="228"/>
      <c r="E8" s="228"/>
      <c r="F8" s="229"/>
      <c r="G8" s="329" t="s">
        <v>240</v>
      </c>
      <c r="H8" s="228"/>
      <c r="I8" s="228"/>
      <c r="J8" s="228"/>
      <c r="K8" s="228"/>
      <c r="L8" s="228"/>
      <c r="M8" s="228"/>
      <c r="N8" s="141" t="s">
        <v>244</v>
      </c>
      <c r="O8" s="306"/>
      <c r="P8" s="306"/>
      <c r="Q8" s="306"/>
      <c r="R8" s="306"/>
      <c r="S8" s="306"/>
      <c r="T8" s="306"/>
      <c r="U8" s="330" t="s">
        <v>247</v>
      </c>
      <c r="V8" s="94"/>
      <c r="W8" s="94"/>
      <c r="X8" s="94"/>
      <c r="Y8" s="94"/>
      <c r="Z8" s="94"/>
      <c r="AA8" s="94"/>
      <c r="AB8" s="94"/>
      <c r="AC8" s="94"/>
      <c r="AD8" s="94"/>
      <c r="AE8" s="94"/>
      <c r="AF8" s="94"/>
      <c r="AG8" s="246"/>
      <c r="AH8" s="144"/>
      <c r="AI8" s="144"/>
      <c r="AJ8" s="144"/>
      <c r="AK8" s="144"/>
      <c r="AL8" s="144"/>
      <c r="AM8" s="144"/>
      <c r="AN8" s="144"/>
      <c r="AO8" s="101"/>
      <c r="AP8" s="101"/>
      <c r="AQ8" s="101"/>
      <c r="AR8" s="12"/>
      <c r="AS8" s="12"/>
      <c r="AT8" s="12"/>
      <c r="AU8" s="12"/>
      <c r="AV8" s="12"/>
      <c r="AW8" s="12"/>
      <c r="AX8" s="12"/>
      <c r="AY8" s="12"/>
      <c r="AZ8" s="143"/>
      <c r="BA8" s="144"/>
      <c r="BB8" s="144"/>
      <c r="BC8" s="144"/>
      <c r="BD8" s="144"/>
      <c r="BE8" s="144"/>
      <c r="BF8" s="144"/>
      <c r="BG8" s="91"/>
      <c r="BJ8" s="13"/>
      <c r="BK8" s="13"/>
      <c r="BZ8" s="13"/>
      <c r="CA8" s="13"/>
      <c r="CB8" s="13"/>
      <c r="CC8" s="13"/>
      <c r="CD8" s="13"/>
      <c r="CE8" s="13"/>
      <c r="CF8" s="13"/>
      <c r="CG8" s="13"/>
      <c r="CH8" s="22"/>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1"/>
      <c r="EB8" s="21"/>
      <c r="EC8" s="13"/>
      <c r="ED8" s="13"/>
      <c r="EE8" s="13"/>
      <c r="EF8" s="13"/>
      <c r="EG8" s="13"/>
      <c r="EH8" s="13"/>
      <c r="EI8" s="13"/>
      <c r="EJ8" s="13"/>
      <c r="EK8" s="13"/>
      <c r="EL8" s="13"/>
      <c r="EM8" s="13"/>
      <c r="EN8" s="13"/>
      <c r="EO8" s="13"/>
      <c r="EP8" s="13"/>
      <c r="EQ8" s="13"/>
      <c r="ER8" s="13"/>
      <c r="ES8" s="13"/>
      <c r="ET8" s="13"/>
      <c r="EU8" s="13"/>
      <c r="EV8" s="13"/>
      <c r="EW8" s="13"/>
    </row>
    <row r="9" spans="1:153" s="14" customFormat="1" ht="18.75" customHeight="1">
      <c r="A9" s="22"/>
      <c r="B9" s="22"/>
      <c r="C9" s="101"/>
      <c r="D9" s="101"/>
      <c r="E9" s="101"/>
      <c r="F9" s="101"/>
      <c r="G9" s="142"/>
      <c r="H9" s="12"/>
      <c r="I9" s="12"/>
      <c r="J9" s="12"/>
      <c r="K9" s="12"/>
      <c r="L9" s="12"/>
      <c r="M9" s="12"/>
      <c r="N9" s="143"/>
      <c r="O9" s="144"/>
      <c r="P9" s="144"/>
      <c r="Q9" s="144"/>
      <c r="R9" s="144"/>
      <c r="S9" s="144"/>
      <c r="T9" s="145"/>
      <c r="V9" s="144"/>
      <c r="W9" s="144"/>
      <c r="X9" s="144"/>
      <c r="Y9" s="144"/>
      <c r="Z9" s="144"/>
      <c r="AA9" s="144"/>
      <c r="AB9" s="211"/>
      <c r="AC9" s="211"/>
      <c r="AD9" s="211"/>
      <c r="AE9" s="144"/>
      <c r="AF9" s="144"/>
      <c r="AG9" s="143"/>
      <c r="AH9" s="144"/>
      <c r="AI9" s="144"/>
      <c r="AJ9" s="144"/>
      <c r="AK9" s="144"/>
      <c r="AL9" s="144"/>
      <c r="AN9" s="144"/>
      <c r="AO9" s="101"/>
      <c r="AP9" s="144"/>
      <c r="AQ9" s="101"/>
      <c r="AR9" s="12"/>
      <c r="AS9" s="12"/>
      <c r="AT9" s="12"/>
      <c r="AU9" s="12"/>
      <c r="AV9" s="12"/>
      <c r="AW9" s="12"/>
      <c r="AX9" s="12"/>
      <c r="AY9" s="12"/>
      <c r="AZ9" s="143"/>
      <c r="BA9" s="144"/>
      <c r="BB9" s="144"/>
      <c r="BC9" s="144"/>
      <c r="BD9" s="144"/>
      <c r="BE9" s="144"/>
      <c r="BF9" s="144"/>
      <c r="BG9" s="22"/>
      <c r="BH9" s="145"/>
      <c r="BI9" s="145"/>
      <c r="BJ9" s="13"/>
      <c r="BK9" s="13"/>
      <c r="BO9" s="145"/>
      <c r="BP9" s="145"/>
      <c r="BQ9" s="145"/>
      <c r="BR9" s="145"/>
      <c r="BS9" s="145"/>
      <c r="BT9" s="145"/>
      <c r="BU9" s="145"/>
      <c r="BV9" s="145"/>
      <c r="BW9" s="145"/>
      <c r="BX9" s="145"/>
      <c r="BY9" s="145"/>
      <c r="BZ9" s="22"/>
      <c r="CA9" s="22"/>
      <c r="CB9" s="22"/>
      <c r="CC9" s="22"/>
      <c r="CD9" s="22"/>
      <c r="CE9" s="22"/>
      <c r="CF9" s="22"/>
      <c r="CG9" s="22"/>
      <c r="CH9" s="22"/>
      <c r="CI9" s="22"/>
      <c r="CJ9" s="22"/>
      <c r="CK9" s="22"/>
      <c r="CL9" s="22"/>
      <c r="CM9" s="22"/>
      <c r="CN9" s="22"/>
      <c r="CO9" s="22"/>
      <c r="CP9" s="22"/>
      <c r="CQ9" s="22"/>
      <c r="CR9" s="22"/>
      <c r="CS9" s="22"/>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1"/>
      <c r="EB9" s="21"/>
      <c r="EC9" s="13"/>
      <c r="ED9" s="13"/>
      <c r="EE9" s="13"/>
      <c r="EF9" s="13"/>
      <c r="EG9" s="13"/>
      <c r="EH9" s="13"/>
      <c r="EI9" s="13"/>
      <c r="EJ9" s="13"/>
      <c r="EK9" s="13"/>
      <c r="EL9" s="13"/>
      <c r="EM9" s="13"/>
      <c r="EN9" s="13"/>
      <c r="EO9" s="13"/>
      <c r="EP9" s="13"/>
      <c r="EQ9" s="13"/>
      <c r="ER9" s="13"/>
      <c r="ES9" s="13"/>
      <c r="ET9" s="13"/>
      <c r="EU9" s="13"/>
      <c r="EV9" s="13"/>
      <c r="EW9" s="13"/>
    </row>
    <row r="10" spans="1:153" s="14" customFormat="1" ht="18.75" customHeight="1">
      <c r="A10" s="22"/>
      <c r="B10" s="22"/>
      <c r="C10" s="101"/>
      <c r="D10" s="101"/>
      <c r="E10" s="101"/>
      <c r="F10" s="101"/>
      <c r="G10" s="142"/>
      <c r="H10" s="12"/>
      <c r="I10" s="12"/>
      <c r="J10" s="12"/>
      <c r="K10" s="12"/>
      <c r="L10" s="12"/>
      <c r="M10" s="12"/>
      <c r="N10" s="143"/>
      <c r="O10" s="144"/>
      <c r="P10" s="144"/>
      <c r="Q10" s="144"/>
      <c r="R10" s="144"/>
      <c r="S10" s="144"/>
      <c r="T10" s="145"/>
      <c r="V10" s="144"/>
      <c r="AA10" s="144"/>
      <c r="AB10" s="211"/>
      <c r="AC10" s="211"/>
      <c r="AD10" s="211"/>
      <c r="AE10" s="144"/>
      <c r="AF10" s="144"/>
      <c r="AG10" s="143"/>
      <c r="AH10" s="144"/>
      <c r="AI10" s="144"/>
      <c r="AJ10" s="144"/>
      <c r="AK10" s="144"/>
      <c r="AL10" s="144"/>
      <c r="AN10" s="144"/>
      <c r="AO10" s="101"/>
      <c r="AP10" s="144"/>
      <c r="AQ10" s="101"/>
      <c r="AR10" s="12"/>
      <c r="AS10" s="12"/>
      <c r="AT10" s="12"/>
      <c r="AU10" s="12"/>
      <c r="AV10" s="12"/>
      <c r="AW10" s="12"/>
      <c r="AX10" s="12"/>
      <c r="AY10" s="12"/>
      <c r="AZ10" s="143"/>
      <c r="BA10" s="144"/>
      <c r="BB10" s="144"/>
      <c r="BC10" s="144"/>
      <c r="BD10" s="144"/>
      <c r="BE10" s="144"/>
      <c r="BF10" s="144"/>
      <c r="BG10" s="22"/>
      <c r="BH10" s="145"/>
      <c r="BI10" s="145"/>
      <c r="BJ10" s="13"/>
      <c r="BK10" s="13"/>
      <c r="BO10" s="145"/>
      <c r="BP10" s="145"/>
      <c r="BQ10" s="145"/>
      <c r="BR10" s="145"/>
      <c r="BS10" s="145"/>
      <c r="BT10" s="145"/>
      <c r="BU10" s="145"/>
      <c r="BV10" s="145"/>
      <c r="BW10" s="145"/>
      <c r="BX10" s="145"/>
      <c r="BY10" s="145"/>
      <c r="BZ10" s="22"/>
      <c r="CA10" s="22"/>
      <c r="CB10" s="22"/>
      <c r="CC10" s="22"/>
      <c r="CD10" s="22"/>
      <c r="CE10" s="22"/>
      <c r="CF10" s="22"/>
      <c r="CG10" s="22"/>
      <c r="CH10" s="22"/>
      <c r="CI10" s="22"/>
      <c r="CJ10" s="22"/>
      <c r="CK10" s="22"/>
      <c r="CL10" s="22"/>
      <c r="CM10" s="22"/>
      <c r="CN10" s="22"/>
      <c r="CO10" s="22"/>
      <c r="CP10" s="22"/>
      <c r="CQ10" s="22"/>
      <c r="CR10" s="22"/>
      <c r="CS10" s="22"/>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1"/>
      <c r="EB10" s="21"/>
      <c r="EC10" s="13"/>
      <c r="ED10" s="13"/>
      <c r="EE10" s="13"/>
      <c r="EF10" s="13"/>
      <c r="EG10" s="13"/>
      <c r="EH10" s="13"/>
      <c r="EI10" s="13"/>
      <c r="EJ10" s="13"/>
      <c r="EK10" s="13"/>
      <c r="EL10" s="13"/>
      <c r="EM10" s="13"/>
      <c r="EN10" s="13"/>
      <c r="EO10" s="13"/>
      <c r="EP10" s="13"/>
      <c r="EQ10" s="13"/>
      <c r="ER10" s="13"/>
      <c r="ES10" s="13"/>
      <c r="ET10" s="13"/>
      <c r="EU10" s="13"/>
      <c r="EV10" s="13"/>
      <c r="EW10" s="13"/>
    </row>
    <row r="11" spans="1:153" s="14" customFormat="1" ht="18.75" customHeight="1">
      <c r="A11" s="22"/>
      <c r="B11" s="22"/>
      <c r="C11" s="101"/>
      <c r="D11" s="101"/>
      <c r="E11" s="101"/>
      <c r="F11" s="101"/>
      <c r="G11" s="142"/>
      <c r="H11" s="12"/>
      <c r="I11" s="12"/>
      <c r="J11" s="12"/>
      <c r="K11" s="12"/>
      <c r="L11" s="12"/>
      <c r="M11" s="12"/>
      <c r="N11" s="143"/>
      <c r="O11" s="144"/>
      <c r="P11" s="144"/>
      <c r="Q11" s="144"/>
      <c r="R11" s="144"/>
      <c r="S11" s="144"/>
      <c r="T11" s="145"/>
      <c r="V11" s="144"/>
      <c r="AA11" s="144"/>
      <c r="AB11" s="211"/>
      <c r="AC11" s="211"/>
      <c r="AD11" s="211"/>
      <c r="AE11" s="144"/>
      <c r="AF11" s="144"/>
      <c r="AG11" s="143"/>
      <c r="AH11" s="144"/>
      <c r="AI11" s="144"/>
      <c r="AJ11" s="144"/>
      <c r="AK11" s="144"/>
      <c r="AL11" s="144"/>
      <c r="AN11" s="144"/>
      <c r="AO11" s="101"/>
      <c r="AP11" s="144"/>
      <c r="AQ11" s="101"/>
      <c r="AR11" s="12"/>
      <c r="AS11" s="12"/>
      <c r="AT11" s="12"/>
      <c r="AU11" s="12"/>
      <c r="AV11" s="12"/>
      <c r="AW11" s="12"/>
      <c r="AX11" s="12"/>
      <c r="AY11" s="12"/>
      <c r="AZ11" s="143"/>
      <c r="BA11" s="144"/>
      <c r="BB11" s="144"/>
      <c r="BC11" s="144"/>
      <c r="BD11" s="144"/>
      <c r="BE11" s="144"/>
      <c r="BF11" s="144"/>
      <c r="BG11" s="22"/>
      <c r="BH11" s="145"/>
      <c r="BI11" s="145"/>
      <c r="BJ11" s="13"/>
      <c r="BK11" s="13"/>
      <c r="BO11" s="145"/>
      <c r="BP11" s="145"/>
      <c r="BQ11" s="145"/>
      <c r="BR11" s="145"/>
      <c r="BS11" s="145"/>
      <c r="BT11" s="145"/>
      <c r="BU11" s="145"/>
      <c r="BV11" s="145"/>
      <c r="BW11" s="145"/>
      <c r="BX11" s="145"/>
      <c r="BY11" s="145"/>
      <c r="BZ11" s="22"/>
      <c r="CA11" s="22"/>
      <c r="CB11" s="22"/>
      <c r="CC11" s="22"/>
      <c r="CD11" s="22"/>
      <c r="CE11" s="22"/>
      <c r="CF11" s="22"/>
      <c r="CG11" s="22"/>
      <c r="CH11" s="22"/>
      <c r="CI11" s="22"/>
      <c r="CJ11" s="22"/>
      <c r="CK11" s="22"/>
      <c r="CL11" s="22"/>
      <c r="CM11" s="22"/>
      <c r="CN11" s="22"/>
      <c r="CO11" s="22"/>
      <c r="CP11" s="22"/>
      <c r="CQ11" s="22"/>
      <c r="CR11" s="22"/>
      <c r="CS11" s="22"/>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1"/>
      <c r="EB11" s="21"/>
      <c r="EC11" s="13"/>
      <c r="ED11" s="13"/>
      <c r="EE11" s="13"/>
      <c r="EF11" s="13"/>
      <c r="EG11" s="13"/>
      <c r="EH11" s="13"/>
      <c r="EI11" s="13"/>
      <c r="EJ11" s="13"/>
      <c r="EK11" s="13"/>
      <c r="EL11" s="13"/>
      <c r="EM11" s="13"/>
      <c r="EN11" s="13"/>
      <c r="EO11" s="13"/>
      <c r="EP11" s="13"/>
      <c r="EQ11" s="13"/>
      <c r="ER11" s="13"/>
      <c r="ES11" s="13"/>
      <c r="ET11" s="13"/>
      <c r="EU11" s="13"/>
      <c r="EV11" s="13"/>
      <c r="EW11" s="13"/>
    </row>
    <row r="12" spans="1:153" s="14" customFormat="1" ht="18.75" customHeight="1">
      <c r="A12" s="22"/>
      <c r="B12" s="22"/>
      <c r="C12" s="101"/>
      <c r="D12" s="101"/>
      <c r="E12" s="101"/>
      <c r="F12" s="101"/>
      <c r="G12" s="142"/>
      <c r="H12" s="12"/>
      <c r="I12" s="12"/>
      <c r="J12" s="12"/>
      <c r="K12" s="12"/>
      <c r="L12" s="12"/>
      <c r="M12" s="12"/>
      <c r="N12" s="143"/>
      <c r="O12" s="144"/>
      <c r="P12" s="144"/>
      <c r="Q12" s="144"/>
      <c r="R12" s="144"/>
      <c r="S12" s="144"/>
      <c r="T12" s="145"/>
      <c r="V12" s="144"/>
      <c r="W12" s="7" t="s">
        <v>212</v>
      </c>
      <c r="X12" s="7"/>
      <c r="Y12" s="7"/>
      <c r="AC12" s="211"/>
      <c r="AD12" s="211"/>
      <c r="AE12" s="144"/>
      <c r="AF12" s="144"/>
      <c r="AG12" s="143"/>
      <c r="AH12" s="144"/>
      <c r="AI12" s="144"/>
      <c r="AJ12" s="144"/>
      <c r="AK12" s="144"/>
      <c r="AL12" s="144"/>
      <c r="AN12" s="144"/>
      <c r="AO12" s="101"/>
      <c r="AP12" s="144"/>
      <c r="AQ12" s="101"/>
      <c r="AR12" s="12"/>
      <c r="AS12" s="12"/>
      <c r="AT12" s="12"/>
      <c r="AU12" s="12"/>
      <c r="AV12" s="12"/>
      <c r="AW12" s="12"/>
      <c r="AX12" s="12"/>
      <c r="AY12" s="12"/>
      <c r="AZ12" s="143"/>
      <c r="BA12" s="144"/>
      <c r="BB12" s="144"/>
      <c r="BC12" s="144"/>
      <c r="BD12" s="144"/>
      <c r="BE12" s="144"/>
      <c r="BF12" s="144"/>
      <c r="BG12" s="22"/>
      <c r="BH12" s="145"/>
      <c r="BI12" s="145"/>
      <c r="BJ12" s="13"/>
      <c r="BK12" s="13"/>
      <c r="BO12" s="145"/>
      <c r="BP12" s="145"/>
      <c r="BQ12" s="145"/>
      <c r="BR12" s="145"/>
      <c r="BS12" s="145"/>
      <c r="BT12" s="145"/>
      <c r="BU12" s="145"/>
      <c r="BV12" s="145"/>
      <c r="BW12" s="145"/>
      <c r="BX12" s="145"/>
      <c r="BY12" s="145"/>
      <c r="BZ12" s="22"/>
      <c r="CA12" s="22"/>
      <c r="CB12" s="22"/>
      <c r="CC12" s="22"/>
      <c r="CD12" s="22"/>
      <c r="CE12" s="22"/>
      <c r="CF12" s="22"/>
      <c r="CG12" s="22"/>
      <c r="CH12" s="22"/>
      <c r="CI12" s="22"/>
      <c r="CJ12" s="22"/>
      <c r="CK12" s="22"/>
      <c r="CL12" s="22"/>
      <c r="CM12" s="22"/>
      <c r="CN12" s="22"/>
      <c r="CO12" s="22"/>
      <c r="CP12" s="22"/>
      <c r="CQ12" s="22"/>
      <c r="CR12" s="22"/>
      <c r="CS12" s="22"/>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1"/>
      <c r="EB12" s="21"/>
      <c r="EC12" s="13"/>
      <c r="ED12" s="13"/>
      <c r="EE12" s="13"/>
      <c r="EF12" s="13"/>
      <c r="EG12" s="13"/>
      <c r="EH12" s="13"/>
      <c r="EI12" s="13"/>
      <c r="EJ12" s="13"/>
      <c r="EK12" s="13"/>
      <c r="EL12" s="13"/>
      <c r="EM12" s="13"/>
      <c r="EN12" s="13"/>
      <c r="EO12" s="13"/>
      <c r="EP12" s="13"/>
      <c r="EQ12" s="13"/>
      <c r="ER12" s="13"/>
      <c r="ES12" s="13"/>
      <c r="ET12" s="13"/>
      <c r="EU12" s="13"/>
      <c r="EV12" s="13"/>
      <c r="EW12" s="13"/>
    </row>
    <row r="13" spans="1:153" s="14" customFormat="1" ht="18.75" customHeight="1">
      <c r="A13" s="22"/>
      <c r="B13" s="22"/>
      <c r="C13" s="101"/>
      <c r="D13" s="101"/>
      <c r="E13" s="101"/>
      <c r="F13" s="101"/>
      <c r="G13" s="142"/>
      <c r="H13" s="12"/>
      <c r="I13" s="12"/>
      <c r="J13" s="12"/>
      <c r="K13" s="12"/>
      <c r="L13" s="12"/>
      <c r="M13" s="12"/>
      <c r="N13" s="143"/>
      <c r="O13" s="144"/>
      <c r="P13" s="144"/>
      <c r="Q13" s="144"/>
      <c r="R13" s="144"/>
      <c r="S13" s="144"/>
      <c r="T13" s="145"/>
      <c r="V13" s="144"/>
      <c r="W13" s="7"/>
      <c r="X13" s="7"/>
      <c r="Y13" s="7" t="s">
        <v>249</v>
      </c>
      <c r="AC13" s="211"/>
      <c r="AD13" s="211"/>
      <c r="AE13" s="144"/>
      <c r="AF13" s="144"/>
      <c r="AG13" s="143"/>
      <c r="AH13" s="144"/>
      <c r="AI13" s="144"/>
      <c r="AJ13" s="144"/>
      <c r="AK13" s="144"/>
      <c r="AL13" s="144"/>
      <c r="AN13" s="144"/>
      <c r="AO13" s="101"/>
      <c r="AP13" s="144"/>
      <c r="AQ13" s="101"/>
      <c r="AR13" s="12"/>
      <c r="AS13" s="12"/>
      <c r="AT13" s="12"/>
      <c r="AU13" s="12"/>
      <c r="AV13" s="12"/>
      <c r="AW13" s="12"/>
      <c r="AX13" s="12"/>
      <c r="AY13" s="12"/>
      <c r="AZ13" s="143"/>
      <c r="BA13" s="144"/>
      <c r="BB13" s="144"/>
      <c r="BC13" s="144"/>
      <c r="BD13" s="144"/>
      <c r="BE13" s="144"/>
      <c r="BF13" s="144"/>
      <c r="BG13" s="22"/>
      <c r="BH13" s="145"/>
      <c r="BI13" s="145"/>
      <c r="BJ13" s="13"/>
      <c r="BK13" s="13"/>
      <c r="BO13" s="145"/>
      <c r="BP13" s="145"/>
      <c r="BQ13" s="145"/>
      <c r="BR13" s="145"/>
      <c r="BS13" s="145"/>
      <c r="BT13" s="145"/>
      <c r="BU13" s="145"/>
      <c r="BV13" s="145"/>
      <c r="BW13" s="145"/>
      <c r="BX13" s="145"/>
      <c r="BY13" s="145"/>
      <c r="BZ13" s="22"/>
      <c r="CA13" s="22"/>
      <c r="CB13" s="22"/>
      <c r="CC13" s="22"/>
      <c r="CD13" s="22"/>
      <c r="CE13" s="22"/>
      <c r="CF13" s="22"/>
      <c r="CG13" s="22"/>
      <c r="CH13" s="22"/>
      <c r="CI13" s="22"/>
      <c r="CJ13" s="22"/>
      <c r="CK13" s="22"/>
      <c r="CL13" s="22"/>
      <c r="CM13" s="22"/>
      <c r="CN13" s="22"/>
      <c r="CO13" s="22"/>
      <c r="CP13" s="22"/>
      <c r="CQ13" s="22"/>
      <c r="CR13" s="22"/>
      <c r="CS13" s="22"/>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1"/>
      <c r="EB13" s="21"/>
      <c r="EC13" s="13"/>
      <c r="ED13" s="13"/>
      <c r="EE13" s="13"/>
      <c r="EF13" s="13"/>
      <c r="EG13" s="13"/>
      <c r="EH13" s="13"/>
      <c r="EI13" s="13"/>
      <c r="EJ13" s="13"/>
      <c r="EK13" s="13"/>
      <c r="EL13" s="13"/>
      <c r="EM13" s="13"/>
      <c r="EN13" s="13"/>
      <c r="EO13" s="13"/>
      <c r="EP13" s="13"/>
      <c r="EQ13" s="13"/>
      <c r="ER13" s="13"/>
      <c r="ES13" s="13"/>
      <c r="ET13" s="13"/>
      <c r="EU13" s="13"/>
      <c r="EV13" s="13"/>
      <c r="EW13" s="13"/>
    </row>
    <row r="14" spans="1:153" s="14" customFormat="1" ht="18.75" customHeight="1">
      <c r="A14" s="22"/>
      <c r="B14" s="22"/>
      <c r="C14" s="101"/>
      <c r="D14" s="101"/>
      <c r="E14" s="101"/>
      <c r="F14" s="101"/>
      <c r="G14" s="142"/>
      <c r="H14" s="12"/>
      <c r="I14" s="12"/>
      <c r="J14" s="12"/>
      <c r="K14" s="12"/>
      <c r="L14" s="12"/>
      <c r="M14" s="12"/>
      <c r="N14" s="143"/>
      <c r="O14" s="144"/>
      <c r="P14" s="144"/>
      <c r="Q14" s="144"/>
      <c r="R14" s="144"/>
      <c r="S14" s="144"/>
      <c r="T14" s="145"/>
      <c r="V14" s="144"/>
      <c r="W14" s="7"/>
      <c r="X14" s="7"/>
      <c r="Y14" s="7"/>
      <c r="AA14" s="144"/>
      <c r="AB14" s="211"/>
      <c r="AC14" s="211"/>
      <c r="AD14" s="211"/>
      <c r="AE14" s="144"/>
      <c r="AF14" s="144"/>
      <c r="AG14" s="143"/>
      <c r="AH14" s="144"/>
      <c r="AI14" s="144"/>
      <c r="AJ14" s="144"/>
      <c r="AK14" s="144"/>
      <c r="AL14" s="144"/>
      <c r="AN14" s="144"/>
      <c r="AO14" s="101"/>
      <c r="AP14" s="144"/>
      <c r="AQ14" s="101"/>
      <c r="AR14" s="12"/>
      <c r="AS14" s="12"/>
      <c r="AT14" s="12"/>
      <c r="AU14" s="12"/>
      <c r="AV14" s="12"/>
      <c r="AW14" s="12"/>
      <c r="AX14" s="12"/>
      <c r="AY14" s="12"/>
      <c r="AZ14" s="143"/>
      <c r="BA14" s="144"/>
      <c r="BB14" s="144"/>
      <c r="BC14" s="144"/>
      <c r="BD14" s="144"/>
      <c r="BE14" s="144"/>
      <c r="BF14" s="144"/>
      <c r="BG14" s="22"/>
      <c r="BH14" s="145"/>
      <c r="BI14" s="145"/>
      <c r="BJ14" s="13"/>
      <c r="BK14" s="13"/>
      <c r="BO14" s="145"/>
      <c r="BP14" s="145"/>
      <c r="BQ14" s="145"/>
      <c r="BR14" s="145"/>
      <c r="BS14" s="145"/>
      <c r="BT14" s="145"/>
      <c r="BU14" s="145"/>
      <c r="BV14" s="145"/>
      <c r="BW14" s="145"/>
      <c r="BX14" s="145"/>
      <c r="BY14" s="145"/>
      <c r="BZ14" s="22"/>
      <c r="CA14" s="22"/>
      <c r="CB14" s="22"/>
      <c r="CC14" s="22"/>
      <c r="CD14" s="22"/>
      <c r="CE14" s="22"/>
      <c r="CF14" s="22"/>
      <c r="CG14" s="22"/>
      <c r="CH14" s="22"/>
      <c r="CI14" s="22"/>
      <c r="CJ14" s="22"/>
      <c r="CK14" s="22"/>
      <c r="CL14" s="22"/>
      <c r="CM14" s="22"/>
      <c r="CN14" s="22"/>
      <c r="CO14" s="22"/>
      <c r="CP14" s="22"/>
      <c r="CQ14" s="22"/>
      <c r="CR14" s="22"/>
      <c r="CS14" s="22"/>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1"/>
      <c r="EB14" s="21"/>
      <c r="EC14" s="13"/>
      <c r="ED14" s="13"/>
      <c r="EE14" s="13"/>
      <c r="EF14" s="13"/>
      <c r="EG14" s="13"/>
      <c r="EH14" s="13"/>
      <c r="EI14" s="13"/>
      <c r="EJ14" s="13"/>
      <c r="EK14" s="13"/>
      <c r="EL14" s="13"/>
      <c r="EM14" s="13"/>
      <c r="EN14" s="13"/>
      <c r="EO14" s="13"/>
      <c r="EP14" s="13"/>
      <c r="EQ14" s="13"/>
      <c r="ER14" s="13"/>
      <c r="ES14" s="13"/>
      <c r="ET14" s="13"/>
      <c r="EU14" s="13"/>
      <c r="EV14" s="13"/>
      <c r="EW14" s="13"/>
    </row>
    <row r="15" spans="1:153" s="14" customFormat="1" ht="18.75" customHeight="1">
      <c r="A15" s="22"/>
      <c r="B15" s="22"/>
      <c r="C15" s="101"/>
      <c r="D15" s="101"/>
      <c r="E15" s="101"/>
      <c r="F15" s="101"/>
      <c r="G15" s="142"/>
      <c r="H15" s="12"/>
      <c r="I15" s="12"/>
      <c r="J15" s="12"/>
      <c r="K15" s="12"/>
      <c r="L15" s="12"/>
      <c r="M15" s="12"/>
      <c r="N15" s="143"/>
      <c r="O15" s="144"/>
      <c r="P15" s="144"/>
      <c r="Q15" s="144"/>
      <c r="R15" s="144"/>
      <c r="S15" s="144"/>
      <c r="T15" s="145"/>
      <c r="V15" s="144"/>
      <c r="W15" s="7" t="s">
        <v>213</v>
      </c>
      <c r="X15" s="7"/>
      <c r="Y15" s="7"/>
      <c r="AA15" s="144"/>
      <c r="AB15" s="211"/>
      <c r="AC15" s="211"/>
      <c r="AD15" s="211"/>
      <c r="AE15" s="144"/>
      <c r="AF15" s="144"/>
      <c r="AG15" s="143"/>
      <c r="AH15" s="144"/>
      <c r="AI15" s="144"/>
      <c r="AJ15" s="144"/>
      <c r="AK15" s="144"/>
      <c r="AL15" s="144"/>
      <c r="AN15" s="144"/>
      <c r="AO15" s="101"/>
      <c r="AP15" s="144"/>
      <c r="AQ15" s="101"/>
      <c r="AR15" s="12"/>
      <c r="AS15" s="12"/>
      <c r="AT15" s="12"/>
      <c r="AU15" s="12"/>
      <c r="AV15" s="12"/>
      <c r="AW15" s="12"/>
      <c r="AX15" s="12"/>
      <c r="AY15" s="12"/>
      <c r="AZ15" s="143"/>
      <c r="BA15" s="144"/>
      <c r="BB15" s="144"/>
      <c r="BC15" s="144"/>
      <c r="BD15" s="144"/>
      <c r="BE15" s="144"/>
      <c r="BF15" s="144"/>
      <c r="BG15" s="22"/>
      <c r="BH15" s="145"/>
      <c r="BI15" s="145"/>
      <c r="BJ15" s="13"/>
      <c r="BK15" s="13"/>
      <c r="BO15" s="145"/>
      <c r="BP15" s="145"/>
      <c r="BQ15" s="145"/>
      <c r="BR15" s="145"/>
      <c r="BS15" s="145"/>
      <c r="BT15" s="145"/>
      <c r="BU15" s="145"/>
      <c r="BV15" s="145"/>
      <c r="BW15" s="145"/>
      <c r="BX15" s="145"/>
      <c r="BY15" s="145"/>
      <c r="BZ15" s="22"/>
      <c r="CA15" s="22"/>
      <c r="CB15" s="22"/>
      <c r="CC15" s="22"/>
      <c r="CD15" s="22"/>
      <c r="CE15" s="22"/>
      <c r="CF15" s="22"/>
      <c r="CG15" s="22"/>
      <c r="CH15" s="22"/>
      <c r="CI15" s="22"/>
      <c r="CJ15" s="22"/>
      <c r="CK15" s="22"/>
      <c r="CL15" s="22"/>
      <c r="CM15" s="22"/>
      <c r="CN15" s="22"/>
      <c r="CO15" s="22"/>
      <c r="CP15" s="22"/>
      <c r="CQ15" s="22"/>
      <c r="CR15" s="22"/>
      <c r="CS15" s="22"/>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1"/>
      <c r="EB15" s="21"/>
      <c r="EC15" s="13"/>
      <c r="ED15" s="13"/>
      <c r="EE15" s="13"/>
      <c r="EF15" s="13"/>
      <c r="EG15" s="13"/>
      <c r="EH15" s="13"/>
      <c r="EI15" s="13"/>
      <c r="EJ15" s="13"/>
      <c r="EK15" s="13"/>
      <c r="EL15" s="13"/>
      <c r="EM15" s="13"/>
      <c r="EN15" s="13"/>
      <c r="EO15" s="13"/>
      <c r="EP15" s="13"/>
      <c r="EQ15" s="13"/>
      <c r="ER15" s="13"/>
      <c r="ES15" s="13"/>
      <c r="ET15" s="13"/>
      <c r="EU15" s="13"/>
      <c r="EV15" s="13"/>
      <c r="EW15" s="13"/>
    </row>
    <row r="16" spans="1:153" s="14" customFormat="1" ht="18.75" customHeight="1">
      <c r="A16" s="22"/>
      <c r="B16" s="22"/>
      <c r="C16" s="101"/>
      <c r="D16" s="101"/>
      <c r="E16" s="101"/>
      <c r="F16" s="101"/>
      <c r="G16" s="142"/>
      <c r="H16" s="12"/>
      <c r="I16" s="12"/>
      <c r="J16" s="12"/>
      <c r="K16" s="12"/>
      <c r="L16" s="12"/>
      <c r="M16" s="12"/>
      <c r="N16" s="143"/>
      <c r="O16" s="144"/>
      <c r="P16" s="144"/>
      <c r="Q16" s="144"/>
      <c r="R16" s="144"/>
      <c r="S16" s="144"/>
      <c r="T16" s="145"/>
      <c r="V16" s="144"/>
      <c r="W16" s="249"/>
      <c r="X16" s="249"/>
      <c r="Y16" s="7" t="s">
        <v>217</v>
      </c>
      <c r="AC16" s="211"/>
      <c r="AD16" s="211"/>
      <c r="AE16" s="144"/>
      <c r="AF16" s="144"/>
      <c r="AG16" s="143"/>
      <c r="AH16" s="144"/>
      <c r="AI16" s="144"/>
      <c r="AJ16" s="144"/>
      <c r="AK16" s="144"/>
      <c r="AL16" s="144"/>
      <c r="AN16" s="144"/>
      <c r="AO16" s="101"/>
      <c r="AP16" s="144"/>
      <c r="AQ16" s="101"/>
      <c r="AR16" s="12"/>
      <c r="AS16" s="12"/>
      <c r="AT16" s="12"/>
      <c r="AU16" s="12"/>
      <c r="AV16" s="12"/>
      <c r="AW16" s="12"/>
      <c r="AX16" s="12"/>
      <c r="AY16" s="12"/>
      <c r="AZ16" s="143"/>
      <c r="BA16" s="144"/>
      <c r="BB16" s="144"/>
      <c r="BC16" s="144"/>
      <c r="BD16" s="144"/>
      <c r="BE16" s="144"/>
      <c r="BF16" s="144"/>
      <c r="BG16" s="22"/>
      <c r="BH16" s="145"/>
      <c r="BI16" s="145"/>
      <c r="BJ16" s="13"/>
      <c r="BK16" s="13"/>
      <c r="BO16" s="145"/>
      <c r="BP16" s="145"/>
      <c r="BQ16" s="145"/>
      <c r="BR16" s="145"/>
      <c r="BS16" s="145"/>
      <c r="BT16" s="145"/>
      <c r="BU16" s="145"/>
      <c r="BV16" s="145"/>
      <c r="BW16" s="145"/>
      <c r="BX16" s="145"/>
      <c r="BY16" s="145"/>
      <c r="BZ16" s="22"/>
      <c r="CA16" s="22"/>
      <c r="CB16" s="22"/>
      <c r="CC16" s="22"/>
      <c r="CD16" s="22"/>
      <c r="CE16" s="22"/>
      <c r="CF16" s="22"/>
      <c r="CG16" s="22"/>
      <c r="CH16" s="22"/>
      <c r="CI16" s="22"/>
      <c r="CJ16" s="22"/>
      <c r="CK16" s="22"/>
      <c r="CL16" s="22"/>
      <c r="CM16" s="22"/>
      <c r="CN16" s="22"/>
      <c r="CO16" s="22"/>
      <c r="CP16" s="22"/>
      <c r="CQ16" s="22"/>
      <c r="CR16" s="22"/>
      <c r="CS16" s="22"/>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1"/>
      <c r="EB16" s="21"/>
      <c r="EC16" s="13"/>
      <c r="ED16" s="13"/>
      <c r="EE16" s="13"/>
      <c r="EF16" s="13"/>
      <c r="EG16" s="13"/>
      <c r="EH16" s="13"/>
      <c r="EI16" s="13"/>
      <c r="EJ16" s="13"/>
      <c r="EK16" s="13"/>
      <c r="EL16" s="13"/>
      <c r="EM16" s="13"/>
      <c r="EN16" s="13"/>
      <c r="EO16" s="13"/>
      <c r="EP16" s="13"/>
      <c r="EQ16" s="13"/>
      <c r="ER16" s="13"/>
      <c r="ES16" s="13"/>
      <c r="ET16" s="13"/>
      <c r="EU16" s="13"/>
      <c r="EV16" s="13"/>
      <c r="EW16" s="13"/>
    </row>
    <row r="17" spans="1:153" s="14" customFormat="1" ht="18.75" customHeight="1">
      <c r="A17" s="22"/>
      <c r="B17" s="22"/>
      <c r="C17" s="101"/>
      <c r="D17" s="101"/>
      <c r="E17" s="101"/>
      <c r="F17" s="101"/>
      <c r="G17" s="142"/>
      <c r="H17" s="12"/>
      <c r="I17" s="12"/>
      <c r="J17" s="12"/>
      <c r="K17" s="12"/>
      <c r="L17" s="12"/>
      <c r="M17" s="12"/>
      <c r="N17" s="143"/>
      <c r="O17" s="144"/>
      <c r="P17" s="144"/>
      <c r="Q17" s="144"/>
      <c r="R17" s="144"/>
      <c r="S17" s="144"/>
      <c r="T17" s="145"/>
      <c r="V17" s="144"/>
      <c r="W17" s="249"/>
      <c r="X17" s="247"/>
      <c r="Y17" s="7"/>
      <c r="AC17" s="211"/>
      <c r="AD17" s="211"/>
      <c r="AE17" s="144"/>
      <c r="AF17" s="144"/>
      <c r="AG17" s="143"/>
      <c r="AH17" s="144"/>
      <c r="AI17" s="144"/>
      <c r="AJ17" s="144"/>
      <c r="AK17" s="144"/>
      <c r="AL17" s="144"/>
      <c r="AN17" s="144"/>
      <c r="AO17" s="101"/>
      <c r="AP17" s="144"/>
      <c r="AQ17" s="101"/>
      <c r="AR17" s="12"/>
      <c r="AS17" s="12"/>
      <c r="AT17" s="12"/>
      <c r="AU17" s="12"/>
      <c r="AV17" s="12"/>
      <c r="AW17" s="12"/>
      <c r="AX17" s="12"/>
      <c r="AY17" s="12"/>
      <c r="AZ17" s="143"/>
      <c r="BA17" s="144"/>
      <c r="BB17" s="144"/>
      <c r="BC17" s="144"/>
      <c r="BD17" s="144"/>
      <c r="BE17" s="144"/>
      <c r="BF17" s="144"/>
      <c r="BG17" s="22"/>
      <c r="BH17" s="145"/>
      <c r="BI17" s="145"/>
      <c r="BJ17" s="13"/>
      <c r="BK17" s="13"/>
      <c r="BO17" s="145"/>
      <c r="BP17" s="145"/>
      <c r="BQ17" s="145"/>
      <c r="BR17" s="145"/>
      <c r="BS17" s="145"/>
      <c r="BT17" s="145"/>
      <c r="BU17" s="145"/>
      <c r="BV17" s="145"/>
      <c r="BW17" s="145"/>
      <c r="BX17" s="145"/>
      <c r="BY17" s="145"/>
      <c r="BZ17" s="22"/>
      <c r="CA17" s="22"/>
      <c r="CB17" s="22"/>
      <c r="CC17" s="22"/>
      <c r="CD17" s="22"/>
      <c r="CE17" s="22"/>
      <c r="CF17" s="22"/>
      <c r="CG17" s="22"/>
      <c r="CH17" s="22"/>
      <c r="CI17" s="22"/>
      <c r="CJ17" s="22"/>
      <c r="CK17" s="22"/>
      <c r="CL17" s="22"/>
      <c r="CM17" s="22"/>
      <c r="CN17" s="22"/>
      <c r="CO17" s="22"/>
      <c r="CP17" s="22"/>
      <c r="CQ17" s="22"/>
      <c r="CR17" s="22"/>
      <c r="CS17" s="22"/>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1"/>
      <c r="EB17" s="21"/>
      <c r="EC17" s="13"/>
      <c r="ED17" s="13"/>
      <c r="EE17" s="13"/>
      <c r="EF17" s="13"/>
      <c r="EG17" s="13"/>
      <c r="EH17" s="13"/>
      <c r="EI17" s="13"/>
      <c r="EJ17" s="13"/>
      <c r="EK17" s="13"/>
      <c r="EL17" s="13"/>
      <c r="EM17" s="13"/>
      <c r="EN17" s="13"/>
      <c r="EO17" s="13"/>
      <c r="EP17" s="13"/>
      <c r="EQ17" s="13"/>
      <c r="ER17" s="13"/>
      <c r="ES17" s="13"/>
      <c r="ET17" s="13"/>
      <c r="EU17" s="13"/>
      <c r="EV17" s="13"/>
      <c r="EW17" s="13"/>
    </row>
    <row r="18" spans="1:153" s="14" customFormat="1" ht="18.75" customHeight="1">
      <c r="A18" s="22"/>
      <c r="B18" s="22"/>
      <c r="C18" s="101"/>
      <c r="D18" s="101"/>
      <c r="E18" s="101"/>
      <c r="F18" s="101"/>
      <c r="G18" s="142"/>
      <c r="H18" s="12"/>
      <c r="I18" s="12"/>
      <c r="J18" s="12"/>
      <c r="K18" s="12"/>
      <c r="L18" s="12"/>
      <c r="M18" s="12"/>
      <c r="N18" s="143"/>
      <c r="O18" s="144"/>
      <c r="P18" s="144"/>
      <c r="Q18" s="144"/>
      <c r="R18" s="144"/>
      <c r="S18" s="144"/>
      <c r="T18" s="145"/>
      <c r="V18" s="144"/>
      <c r="W18" s="144"/>
      <c r="X18" s="144"/>
      <c r="Y18" s="144"/>
      <c r="Z18" s="144"/>
      <c r="AA18" s="144"/>
      <c r="AB18" s="211"/>
      <c r="AC18" s="211"/>
      <c r="AD18" s="211"/>
      <c r="AE18" s="144"/>
      <c r="AF18" s="144"/>
      <c r="AG18" s="143"/>
      <c r="AH18" s="144"/>
      <c r="AI18" s="144"/>
      <c r="AJ18" s="144"/>
      <c r="AK18" s="144"/>
      <c r="AL18" s="144"/>
      <c r="AN18" s="144"/>
      <c r="AO18" s="101"/>
      <c r="AP18" s="144"/>
      <c r="AQ18" s="101"/>
      <c r="AR18" s="12"/>
      <c r="AS18" s="12"/>
      <c r="AT18" s="12"/>
      <c r="AU18" s="12"/>
      <c r="AV18" s="12"/>
      <c r="AW18" s="12"/>
      <c r="AX18" s="12"/>
      <c r="AY18" s="12"/>
      <c r="AZ18" s="143"/>
      <c r="BA18" s="144"/>
      <c r="BB18" s="144"/>
      <c r="BC18" s="144"/>
      <c r="BD18" s="144"/>
      <c r="BE18" s="144"/>
      <c r="BF18" s="144"/>
      <c r="BG18" s="22"/>
      <c r="BH18" s="145"/>
      <c r="BI18" s="145"/>
      <c r="BJ18" s="13"/>
      <c r="BK18" s="13"/>
      <c r="BO18" s="145"/>
      <c r="BP18" s="145"/>
      <c r="BQ18" s="145"/>
      <c r="BR18" s="145"/>
      <c r="BS18" s="145"/>
      <c r="BT18" s="145"/>
      <c r="BU18" s="145"/>
      <c r="BV18" s="145"/>
      <c r="BW18" s="145"/>
      <c r="BX18" s="145"/>
      <c r="BY18" s="145"/>
      <c r="BZ18" s="22"/>
      <c r="CA18" s="22"/>
      <c r="CB18" s="22"/>
      <c r="CC18" s="22"/>
      <c r="CD18" s="22"/>
      <c r="CE18" s="22"/>
      <c r="CF18" s="22"/>
      <c r="CG18" s="22"/>
      <c r="CH18" s="22"/>
      <c r="CI18" s="22"/>
      <c r="CJ18" s="22"/>
      <c r="CK18" s="22"/>
      <c r="CL18" s="22"/>
      <c r="CM18" s="22"/>
      <c r="CN18" s="22"/>
      <c r="CO18" s="22"/>
      <c r="CP18" s="22"/>
      <c r="CQ18" s="22"/>
      <c r="CR18" s="22"/>
      <c r="CS18" s="22"/>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1"/>
      <c r="EB18" s="21"/>
      <c r="EC18" s="13"/>
      <c r="ED18" s="13"/>
      <c r="EE18" s="13"/>
      <c r="EF18" s="13"/>
      <c r="EG18" s="13"/>
      <c r="EH18" s="13"/>
      <c r="EI18" s="13"/>
      <c r="EJ18" s="13"/>
      <c r="EK18" s="13"/>
      <c r="EL18" s="13"/>
      <c r="EM18" s="13"/>
      <c r="EN18" s="13"/>
      <c r="EO18" s="13"/>
      <c r="EP18" s="13"/>
      <c r="EQ18" s="13"/>
      <c r="ER18" s="13"/>
      <c r="ES18" s="13"/>
      <c r="ET18" s="13"/>
      <c r="EU18" s="13"/>
      <c r="EV18" s="13"/>
      <c r="EW18" s="13"/>
    </row>
    <row r="19" spans="1:153" s="14" customFormat="1" ht="18.75" customHeight="1">
      <c r="A19" s="22"/>
      <c r="B19" s="22"/>
      <c r="C19" s="101"/>
      <c r="D19" s="101"/>
      <c r="E19" s="101"/>
      <c r="F19" s="101"/>
      <c r="G19" s="142"/>
      <c r="H19" s="12"/>
      <c r="I19" s="12"/>
      <c r="J19" s="12"/>
      <c r="K19" s="12"/>
      <c r="L19" s="12"/>
      <c r="M19" s="12"/>
      <c r="N19" s="143"/>
      <c r="O19" s="144"/>
      <c r="P19" s="144"/>
      <c r="Q19" s="144"/>
      <c r="R19" s="144"/>
      <c r="S19" s="144"/>
      <c r="T19" s="145"/>
      <c r="V19" s="144"/>
      <c r="W19" s="144"/>
      <c r="X19" s="144"/>
      <c r="Y19" s="144"/>
      <c r="Z19" s="144"/>
      <c r="AA19" s="144"/>
      <c r="AB19" s="211"/>
      <c r="AC19" s="211"/>
      <c r="AD19" s="211"/>
      <c r="AE19" s="144"/>
      <c r="AF19" s="144"/>
      <c r="AG19" s="143"/>
      <c r="AH19" s="144"/>
      <c r="AI19" s="144"/>
      <c r="AJ19" s="144"/>
      <c r="AK19" s="144"/>
      <c r="AL19" s="144"/>
      <c r="AN19" s="144"/>
      <c r="AO19" s="101"/>
      <c r="AP19" s="144"/>
      <c r="AQ19" s="101"/>
      <c r="AR19" s="12"/>
      <c r="AS19" s="12"/>
      <c r="AT19" s="12"/>
      <c r="AU19" s="12"/>
      <c r="AV19" s="12"/>
      <c r="AW19" s="12"/>
      <c r="AX19" s="12"/>
      <c r="AY19" s="12"/>
      <c r="AZ19" s="143"/>
      <c r="BA19" s="144"/>
      <c r="BB19" s="144"/>
      <c r="BC19" s="144"/>
      <c r="BD19" s="144"/>
      <c r="BE19" s="144"/>
      <c r="BF19" s="144"/>
      <c r="BG19" s="22"/>
      <c r="BH19" s="145"/>
      <c r="BI19" s="145"/>
      <c r="BJ19" s="13"/>
      <c r="BK19" s="13"/>
      <c r="BO19" s="145"/>
      <c r="BP19" s="145"/>
      <c r="BQ19" s="145"/>
      <c r="BR19" s="145"/>
      <c r="BS19" s="145"/>
      <c r="BT19" s="145"/>
      <c r="BU19" s="145"/>
      <c r="BV19" s="145"/>
      <c r="BW19" s="145"/>
      <c r="BX19" s="145"/>
      <c r="BY19" s="145"/>
      <c r="BZ19" s="22"/>
      <c r="CA19" s="22"/>
      <c r="CB19" s="22"/>
      <c r="CC19" s="22"/>
      <c r="CD19" s="22"/>
      <c r="CE19" s="22"/>
      <c r="CF19" s="22"/>
      <c r="CG19" s="22"/>
      <c r="CH19" s="22"/>
      <c r="CI19" s="22"/>
      <c r="CJ19" s="22"/>
      <c r="CK19" s="22"/>
      <c r="CL19" s="22"/>
      <c r="CM19" s="22"/>
      <c r="CN19" s="22"/>
      <c r="CO19" s="22"/>
      <c r="CP19" s="22"/>
      <c r="CQ19" s="22"/>
      <c r="CR19" s="22"/>
      <c r="CS19" s="22"/>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21"/>
      <c r="EB19" s="21"/>
      <c r="EC19" s="13"/>
      <c r="ED19" s="13"/>
      <c r="EE19" s="13"/>
      <c r="EF19" s="13"/>
      <c r="EG19" s="13"/>
      <c r="EH19" s="13"/>
      <c r="EI19" s="13"/>
      <c r="EJ19" s="13"/>
      <c r="EK19" s="13"/>
      <c r="EL19" s="13"/>
      <c r="EM19" s="13"/>
      <c r="EN19" s="13"/>
      <c r="EO19" s="13"/>
      <c r="EP19" s="13"/>
      <c r="EQ19" s="13"/>
      <c r="ER19" s="13"/>
      <c r="ES19" s="13"/>
      <c r="ET19" s="13"/>
      <c r="EU19" s="13"/>
      <c r="EV19" s="13"/>
      <c r="EW19" s="13"/>
    </row>
    <row r="20" spans="1:153" s="14" customFormat="1" ht="18.75" customHeight="1">
      <c r="A20" s="22"/>
      <c r="B20" s="22"/>
      <c r="C20" s="101"/>
      <c r="D20" s="101"/>
      <c r="E20" s="101"/>
      <c r="F20" s="101"/>
      <c r="G20" s="142"/>
      <c r="H20" s="12"/>
      <c r="I20" s="12"/>
      <c r="J20" s="12"/>
      <c r="K20" s="12"/>
      <c r="L20" s="12"/>
      <c r="M20" s="12"/>
      <c r="N20" s="143"/>
      <c r="O20" s="144"/>
      <c r="P20" s="144"/>
      <c r="Q20" s="144"/>
      <c r="R20" s="144"/>
      <c r="S20" s="144"/>
      <c r="T20" s="145"/>
      <c r="V20" s="144"/>
      <c r="W20" s="7" t="s">
        <v>210</v>
      </c>
      <c r="X20" s="7"/>
      <c r="Y20" s="7"/>
      <c r="Z20" s="7"/>
      <c r="AA20" s="7" t="s">
        <v>250</v>
      </c>
      <c r="AB20" s="211"/>
      <c r="AC20" s="211"/>
      <c r="AD20" s="211"/>
      <c r="AE20" s="144"/>
      <c r="AF20" s="144"/>
      <c r="AG20" s="143"/>
      <c r="AH20" s="144"/>
      <c r="AI20" s="144"/>
      <c r="AJ20" s="144"/>
      <c r="AK20" s="144"/>
      <c r="AL20" s="144"/>
      <c r="AN20" s="144"/>
      <c r="AO20" s="101"/>
      <c r="AP20" s="144"/>
      <c r="AQ20" s="101"/>
      <c r="AR20" s="12"/>
      <c r="AS20" s="12"/>
      <c r="AT20" s="12"/>
      <c r="AU20" s="12"/>
      <c r="AV20" s="12"/>
      <c r="AW20" s="12"/>
      <c r="AX20" s="12"/>
      <c r="AY20" s="12"/>
      <c r="AZ20" s="143"/>
      <c r="BA20" s="144"/>
      <c r="BB20" s="144"/>
      <c r="BC20" s="144"/>
      <c r="BD20" s="144"/>
      <c r="BE20" s="144"/>
      <c r="BF20" s="144"/>
      <c r="BG20" s="22"/>
      <c r="BH20" s="145"/>
      <c r="BI20" s="145"/>
      <c r="BJ20" s="13"/>
      <c r="BK20" s="13"/>
      <c r="BO20" s="145"/>
      <c r="BP20" s="145"/>
      <c r="BQ20" s="145"/>
      <c r="BR20" s="145"/>
      <c r="BS20" s="145"/>
      <c r="BT20" s="145"/>
      <c r="BU20" s="145"/>
      <c r="BV20" s="145"/>
      <c r="BW20" s="145"/>
      <c r="BX20" s="145"/>
      <c r="BY20" s="145"/>
      <c r="BZ20" s="22"/>
      <c r="CA20" s="22"/>
      <c r="CB20" s="22"/>
      <c r="CC20" s="22"/>
      <c r="CD20" s="22"/>
      <c r="CE20" s="22"/>
      <c r="CF20" s="22"/>
      <c r="CG20" s="22"/>
      <c r="CH20" s="22"/>
      <c r="CI20" s="22"/>
      <c r="CJ20" s="22"/>
      <c r="CK20" s="22"/>
      <c r="CL20" s="22"/>
      <c r="CM20" s="22"/>
      <c r="CN20" s="22"/>
      <c r="CO20" s="22"/>
      <c r="CP20" s="22"/>
      <c r="CQ20" s="22"/>
      <c r="CR20" s="22"/>
      <c r="CS20" s="22"/>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21"/>
      <c r="EB20" s="21"/>
      <c r="EC20" s="13"/>
      <c r="ED20" s="13"/>
      <c r="EE20" s="13"/>
      <c r="EF20" s="13"/>
      <c r="EG20" s="13"/>
      <c r="EH20" s="13"/>
      <c r="EI20" s="13"/>
      <c r="EJ20" s="13"/>
      <c r="EK20" s="13"/>
      <c r="EL20" s="13"/>
      <c r="EM20" s="13"/>
      <c r="EN20" s="13"/>
      <c r="EO20" s="13"/>
      <c r="EP20" s="13"/>
      <c r="EQ20" s="13"/>
      <c r="ER20" s="13"/>
      <c r="ES20" s="13"/>
      <c r="ET20" s="13"/>
      <c r="EU20" s="13"/>
      <c r="EV20" s="13"/>
      <c r="EW20" s="13"/>
    </row>
    <row r="21" spans="1:153" s="14" customFormat="1" ht="18.75" customHeight="1">
      <c r="A21" s="22"/>
      <c r="B21" s="22"/>
      <c r="C21" s="101"/>
      <c r="D21" s="101"/>
      <c r="E21" s="101"/>
      <c r="F21" s="101"/>
      <c r="G21" s="142"/>
      <c r="H21" s="12"/>
      <c r="I21" s="12"/>
      <c r="J21" s="12"/>
      <c r="K21" s="12"/>
      <c r="L21" s="12"/>
      <c r="M21" s="12"/>
      <c r="N21" s="143"/>
      <c r="O21" s="144"/>
      <c r="P21" s="144"/>
      <c r="Q21" s="144"/>
      <c r="R21" s="144"/>
      <c r="S21" s="144"/>
      <c r="T21" s="145"/>
      <c r="V21" s="144"/>
      <c r="W21" s="7"/>
      <c r="X21" s="7"/>
      <c r="Y21" s="7"/>
      <c r="Z21" s="7"/>
      <c r="AA21" s="7"/>
      <c r="AB21" s="7" t="s">
        <v>211</v>
      </c>
      <c r="AC21" s="211"/>
      <c r="AD21" s="211"/>
      <c r="AE21" s="144"/>
      <c r="AF21" s="144"/>
      <c r="AG21" s="143"/>
      <c r="AH21" s="144"/>
      <c r="AI21" s="144"/>
      <c r="AJ21" s="144"/>
      <c r="AK21" s="144"/>
      <c r="AL21" s="144"/>
      <c r="AN21" s="144"/>
      <c r="AO21" s="101"/>
      <c r="AP21" s="144"/>
      <c r="AQ21" s="101"/>
      <c r="AR21" s="12"/>
      <c r="AS21" s="12"/>
      <c r="AT21" s="12"/>
      <c r="AU21" s="12"/>
      <c r="AV21" s="12"/>
      <c r="AW21" s="12"/>
      <c r="AX21" s="12"/>
      <c r="AY21" s="12"/>
      <c r="AZ21" s="143"/>
      <c r="BA21" s="144"/>
      <c r="BB21" s="144"/>
      <c r="BC21" s="144"/>
      <c r="BD21" s="144"/>
      <c r="BE21" s="144"/>
      <c r="BF21" s="144"/>
      <c r="BG21" s="22"/>
      <c r="BH21" s="145"/>
      <c r="BI21" s="145"/>
      <c r="BJ21" s="13"/>
      <c r="BK21" s="13"/>
      <c r="BO21" s="145"/>
      <c r="BP21" s="145"/>
      <c r="BQ21" s="145"/>
      <c r="BR21" s="145"/>
      <c r="BS21" s="145"/>
      <c r="BT21" s="145"/>
      <c r="BU21" s="145"/>
      <c r="BV21" s="145"/>
      <c r="BW21" s="145"/>
      <c r="BX21" s="145"/>
      <c r="BY21" s="145"/>
      <c r="BZ21" s="22"/>
      <c r="CA21" s="22"/>
      <c r="CB21" s="22"/>
      <c r="CC21" s="22"/>
      <c r="CD21" s="22"/>
      <c r="CE21" s="22"/>
      <c r="CF21" s="22"/>
      <c r="CG21" s="22"/>
      <c r="CH21" s="22"/>
      <c r="CI21" s="22"/>
      <c r="CJ21" s="22"/>
      <c r="CK21" s="22"/>
      <c r="CL21" s="22"/>
      <c r="CM21" s="22"/>
      <c r="CN21" s="22"/>
      <c r="CO21" s="22"/>
      <c r="CP21" s="22"/>
      <c r="CQ21" s="22"/>
      <c r="CR21" s="22"/>
      <c r="CS21" s="22"/>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1"/>
      <c r="EB21" s="21"/>
      <c r="EC21" s="13"/>
      <c r="ED21" s="13"/>
      <c r="EE21" s="13"/>
      <c r="EF21" s="13"/>
      <c r="EG21" s="13"/>
      <c r="EH21" s="13"/>
      <c r="EI21" s="13"/>
      <c r="EJ21" s="13"/>
      <c r="EK21" s="13"/>
      <c r="EL21" s="13"/>
      <c r="EM21" s="13"/>
      <c r="EN21" s="13"/>
      <c r="EO21" s="13"/>
      <c r="EP21" s="13"/>
      <c r="EQ21" s="13"/>
      <c r="ER21" s="13"/>
      <c r="ES21" s="13"/>
      <c r="ET21" s="13"/>
      <c r="EU21" s="13"/>
      <c r="EV21" s="13"/>
      <c r="EW21" s="13"/>
    </row>
    <row r="22" spans="1:153" s="14" customFormat="1" ht="18.75" customHeight="1">
      <c r="A22" s="22"/>
      <c r="B22" s="22"/>
      <c r="C22" s="101"/>
      <c r="D22" s="101"/>
      <c r="E22" s="101"/>
      <c r="F22" s="101"/>
      <c r="G22" s="142"/>
      <c r="H22" s="12"/>
      <c r="I22" s="12"/>
      <c r="J22" s="12"/>
      <c r="K22" s="12"/>
      <c r="L22" s="12"/>
      <c r="M22" s="12"/>
      <c r="N22" s="143"/>
      <c r="O22" s="144"/>
      <c r="P22" s="144"/>
      <c r="Q22" s="144"/>
      <c r="R22" s="144"/>
      <c r="S22" s="144"/>
      <c r="T22" s="145"/>
      <c r="V22" s="144"/>
      <c r="AA22" s="14" t="s">
        <v>251</v>
      </c>
      <c r="AB22" s="211"/>
      <c r="AC22" s="211"/>
      <c r="AD22" s="211"/>
      <c r="AE22" s="144"/>
      <c r="AF22" s="144"/>
      <c r="AG22" s="143"/>
      <c r="AH22" s="144"/>
      <c r="AI22" s="144"/>
      <c r="AJ22" s="144"/>
      <c r="AK22" s="144"/>
      <c r="AL22" s="144"/>
      <c r="AN22" s="144"/>
      <c r="AO22" s="101"/>
      <c r="AP22" s="144"/>
      <c r="AQ22" s="101"/>
      <c r="AR22" s="12"/>
      <c r="AS22" s="12"/>
      <c r="AT22" s="12"/>
      <c r="AU22" s="12"/>
      <c r="AV22" s="12"/>
      <c r="AW22" s="12"/>
      <c r="AX22" s="12"/>
      <c r="AY22" s="12"/>
      <c r="AZ22" s="143"/>
      <c r="BA22" s="144"/>
      <c r="BB22" s="144"/>
      <c r="BC22" s="144"/>
      <c r="BD22" s="144"/>
      <c r="BE22" s="144"/>
      <c r="BF22" s="144"/>
      <c r="BG22" s="22"/>
      <c r="BH22" s="145"/>
      <c r="BI22" s="145"/>
      <c r="BJ22" s="13"/>
      <c r="BK22" s="13"/>
      <c r="BO22" s="145"/>
      <c r="BP22" s="145"/>
      <c r="BQ22" s="145"/>
      <c r="BR22" s="145"/>
      <c r="BS22" s="145"/>
      <c r="BT22" s="145"/>
      <c r="BU22" s="145"/>
      <c r="BV22" s="145"/>
      <c r="BW22" s="145"/>
      <c r="BX22" s="145"/>
      <c r="BY22" s="145"/>
      <c r="BZ22" s="22"/>
      <c r="CA22" s="22"/>
      <c r="CB22" s="22"/>
      <c r="CC22" s="22"/>
      <c r="CD22" s="22"/>
      <c r="CE22" s="22"/>
      <c r="CF22" s="22"/>
      <c r="CG22" s="22"/>
      <c r="CH22" s="22"/>
      <c r="CI22" s="22"/>
      <c r="CJ22" s="22"/>
      <c r="CK22" s="22"/>
      <c r="CL22" s="22"/>
      <c r="CM22" s="22"/>
      <c r="CN22" s="22"/>
      <c r="CO22" s="22"/>
      <c r="CP22" s="22"/>
      <c r="CQ22" s="22"/>
      <c r="CR22" s="22"/>
      <c r="CS22" s="22"/>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21"/>
      <c r="EB22" s="21"/>
      <c r="EC22" s="13"/>
      <c r="ED22" s="13"/>
      <c r="EE22" s="13"/>
      <c r="EF22" s="13"/>
      <c r="EG22" s="13"/>
      <c r="EH22" s="13"/>
      <c r="EI22" s="13"/>
      <c r="EJ22" s="13"/>
      <c r="EK22" s="13"/>
      <c r="EL22" s="13"/>
      <c r="EM22" s="13"/>
      <c r="EN22" s="13"/>
      <c r="EO22" s="13"/>
      <c r="EP22" s="13"/>
      <c r="EQ22" s="13"/>
      <c r="ER22" s="13"/>
      <c r="ES22" s="13"/>
      <c r="ET22" s="13"/>
      <c r="EU22" s="13"/>
      <c r="EV22" s="13"/>
      <c r="EW22" s="13"/>
    </row>
    <row r="23" spans="1:153" s="14" customFormat="1" ht="18.75" customHeight="1">
      <c r="A23" s="22"/>
      <c r="B23" s="22"/>
      <c r="C23" s="101"/>
      <c r="D23" s="101"/>
      <c r="E23" s="101"/>
      <c r="F23" s="101"/>
      <c r="G23" s="142"/>
      <c r="H23" s="12"/>
      <c r="I23" s="12"/>
      <c r="J23" s="12"/>
      <c r="K23" s="12"/>
      <c r="L23" s="12"/>
      <c r="M23" s="12"/>
      <c r="N23" s="143"/>
      <c r="O23" s="144"/>
      <c r="P23" s="144"/>
      <c r="Q23" s="144"/>
      <c r="R23" s="144"/>
      <c r="S23" s="144"/>
      <c r="T23" s="145"/>
      <c r="V23" s="144"/>
      <c r="AB23" s="7" t="s">
        <v>219</v>
      </c>
      <c r="AC23" s="211"/>
      <c r="AD23" s="211"/>
      <c r="AE23" s="144"/>
      <c r="AF23" s="144"/>
      <c r="AG23" s="143"/>
      <c r="AH23" s="144"/>
      <c r="AI23" s="144"/>
      <c r="AJ23" s="144"/>
      <c r="AK23" s="144"/>
      <c r="AL23" s="144"/>
      <c r="AN23" s="144"/>
      <c r="AO23" s="101"/>
      <c r="AP23" s="144"/>
      <c r="AQ23" s="101"/>
      <c r="AR23" s="12"/>
      <c r="AS23" s="12"/>
      <c r="AT23" s="12"/>
      <c r="AU23" s="12"/>
      <c r="AV23" s="12"/>
      <c r="AW23" s="12"/>
      <c r="AX23" s="12"/>
      <c r="AY23" s="12"/>
      <c r="AZ23" s="143"/>
      <c r="BA23" s="144"/>
      <c r="BB23" s="144"/>
      <c r="BC23" s="144"/>
      <c r="BD23" s="144"/>
      <c r="BE23" s="144"/>
      <c r="BF23" s="144"/>
      <c r="BG23" s="22"/>
      <c r="BH23" s="145"/>
      <c r="BI23" s="145"/>
      <c r="BJ23" s="13"/>
      <c r="BK23" s="13"/>
      <c r="BO23" s="145"/>
      <c r="BP23" s="145"/>
      <c r="BQ23" s="145"/>
      <c r="BR23" s="145"/>
      <c r="BS23" s="145"/>
      <c r="BT23" s="145"/>
      <c r="BU23" s="145"/>
      <c r="BV23" s="145"/>
      <c r="BW23" s="145"/>
      <c r="BX23" s="145"/>
      <c r="BY23" s="145"/>
      <c r="BZ23" s="22"/>
      <c r="CA23" s="22"/>
      <c r="CB23" s="22"/>
      <c r="CC23" s="22"/>
      <c r="CD23" s="22"/>
      <c r="CE23" s="22"/>
      <c r="CF23" s="22"/>
      <c r="CG23" s="22"/>
      <c r="CH23" s="22"/>
      <c r="CI23" s="22"/>
      <c r="CJ23" s="22"/>
      <c r="CK23" s="22"/>
      <c r="CL23" s="22"/>
      <c r="CM23" s="22"/>
      <c r="CN23" s="22"/>
      <c r="CO23" s="22"/>
      <c r="CP23" s="22"/>
      <c r="CQ23" s="22"/>
      <c r="CR23" s="22"/>
      <c r="CS23" s="22"/>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21"/>
      <c r="EB23" s="21"/>
      <c r="EC23" s="13"/>
      <c r="ED23" s="13"/>
      <c r="EE23" s="13"/>
      <c r="EF23" s="13"/>
      <c r="EG23" s="13"/>
      <c r="EH23" s="13"/>
      <c r="EI23" s="13"/>
      <c r="EJ23" s="13"/>
      <c r="EK23" s="13"/>
      <c r="EL23" s="13"/>
      <c r="EM23" s="13"/>
      <c r="EN23" s="13"/>
      <c r="EO23" s="13"/>
      <c r="EP23" s="13"/>
      <c r="EQ23" s="13"/>
      <c r="ER23" s="13"/>
      <c r="ES23" s="13"/>
      <c r="ET23" s="13"/>
      <c r="EU23" s="13"/>
      <c r="EV23" s="13"/>
      <c r="EW23" s="13"/>
    </row>
    <row r="24" spans="1:153" s="14" customFormat="1" ht="18.75" customHeight="1">
      <c r="A24" s="22"/>
      <c r="B24" s="22"/>
      <c r="C24" s="101"/>
      <c r="D24" s="101"/>
      <c r="E24" s="101"/>
      <c r="F24" s="101"/>
      <c r="G24" s="142"/>
      <c r="H24" s="12"/>
      <c r="I24" s="12"/>
      <c r="J24" s="12"/>
      <c r="K24" s="12"/>
      <c r="L24" s="12"/>
      <c r="M24" s="12"/>
      <c r="N24" s="143"/>
      <c r="O24" s="144"/>
      <c r="P24" s="144"/>
      <c r="Q24" s="144"/>
      <c r="R24" s="144"/>
      <c r="S24" s="144"/>
      <c r="T24" s="145"/>
      <c r="V24" s="144"/>
      <c r="W24" s="144"/>
      <c r="X24" s="144"/>
      <c r="Y24" s="144"/>
      <c r="Z24" s="144"/>
      <c r="AA24" s="144"/>
      <c r="AB24" s="211"/>
      <c r="AC24" s="211"/>
      <c r="AD24" s="211"/>
      <c r="AE24" s="144"/>
      <c r="AF24" s="144"/>
      <c r="AG24" s="143"/>
      <c r="AH24" s="144"/>
      <c r="AI24" s="144"/>
      <c r="AJ24" s="144"/>
      <c r="AK24" s="144"/>
      <c r="AL24" s="144"/>
      <c r="AN24" s="144"/>
      <c r="AO24" s="101"/>
      <c r="AP24" s="144"/>
      <c r="AQ24" s="101"/>
      <c r="AR24" s="12"/>
      <c r="AS24" s="12"/>
      <c r="AT24" s="12"/>
      <c r="AU24" s="12"/>
      <c r="AV24" s="12"/>
      <c r="AW24" s="12"/>
      <c r="AX24" s="12"/>
      <c r="AY24" s="12"/>
      <c r="AZ24" s="143"/>
      <c r="BA24" s="144"/>
      <c r="BB24" s="144"/>
      <c r="BC24" s="144"/>
      <c r="BD24" s="144"/>
      <c r="BE24" s="144"/>
      <c r="BF24" s="144"/>
      <c r="BG24" s="22"/>
      <c r="BH24" s="145"/>
      <c r="BI24" s="145"/>
      <c r="BJ24" s="13"/>
      <c r="BK24" s="13"/>
      <c r="BO24" s="145"/>
      <c r="BP24" s="145"/>
      <c r="BQ24" s="145"/>
      <c r="BR24" s="145"/>
      <c r="BS24" s="145"/>
      <c r="BT24" s="145"/>
      <c r="BU24" s="145"/>
      <c r="BV24" s="145"/>
      <c r="BW24" s="145"/>
      <c r="BX24" s="145"/>
      <c r="BY24" s="145"/>
      <c r="BZ24" s="22"/>
      <c r="CA24" s="22"/>
      <c r="CB24" s="22"/>
      <c r="CC24" s="22"/>
      <c r="CD24" s="22"/>
      <c r="CE24" s="22"/>
      <c r="CF24" s="22"/>
      <c r="CG24" s="22"/>
      <c r="CH24" s="22"/>
      <c r="CI24" s="22"/>
      <c r="CJ24" s="22"/>
      <c r="CK24" s="22"/>
      <c r="CL24" s="22"/>
      <c r="CM24" s="22"/>
      <c r="CN24" s="22"/>
      <c r="CO24" s="22"/>
      <c r="CP24" s="22"/>
      <c r="CQ24" s="22"/>
      <c r="CR24" s="22"/>
      <c r="CS24" s="22"/>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21"/>
      <c r="EB24" s="21"/>
      <c r="EC24" s="13"/>
      <c r="ED24" s="13"/>
      <c r="EE24" s="13"/>
      <c r="EF24" s="13"/>
      <c r="EG24" s="13"/>
      <c r="EH24" s="13"/>
      <c r="EI24" s="13"/>
      <c r="EJ24" s="13"/>
      <c r="EK24" s="13"/>
      <c r="EL24" s="13"/>
      <c r="EM24" s="13"/>
      <c r="EN24" s="13"/>
      <c r="EO24" s="13"/>
      <c r="EP24" s="13"/>
      <c r="EQ24" s="13"/>
      <c r="ER24" s="13"/>
      <c r="ES24" s="13"/>
      <c r="ET24" s="13"/>
      <c r="EU24" s="13"/>
      <c r="EV24" s="13"/>
      <c r="EW24" s="13"/>
    </row>
    <row r="25" spans="1:153" s="14" customFormat="1" ht="18.75" customHeight="1">
      <c r="A25" s="22"/>
      <c r="B25" s="22"/>
      <c r="C25" s="101"/>
      <c r="D25" s="101"/>
      <c r="E25" s="101"/>
      <c r="F25" s="101"/>
      <c r="G25" s="142"/>
      <c r="H25" s="12"/>
      <c r="I25" s="12"/>
      <c r="J25" s="12"/>
      <c r="K25" s="12"/>
      <c r="L25" s="12"/>
      <c r="M25" s="12"/>
      <c r="N25" s="143"/>
      <c r="O25" s="144"/>
      <c r="P25" s="144"/>
      <c r="Q25" s="144"/>
      <c r="R25" s="144"/>
      <c r="S25" s="144"/>
      <c r="T25" s="145"/>
      <c r="V25" s="144"/>
      <c r="W25" s="144"/>
      <c r="X25" s="144"/>
      <c r="Y25" s="144"/>
      <c r="Z25" s="144"/>
      <c r="AA25" s="144"/>
      <c r="AB25" s="211"/>
      <c r="AC25" s="211"/>
      <c r="AD25" s="211"/>
      <c r="AE25" s="144"/>
      <c r="AF25" s="144"/>
      <c r="AG25" s="143"/>
      <c r="AH25" s="144"/>
      <c r="AI25" s="144"/>
      <c r="AJ25" s="144"/>
      <c r="AK25" s="144"/>
      <c r="AL25" s="144"/>
      <c r="AN25" s="144"/>
      <c r="AO25" s="101"/>
      <c r="AP25" s="144"/>
      <c r="AQ25" s="101"/>
      <c r="AR25" s="12"/>
      <c r="AS25" s="12"/>
      <c r="AT25" s="12"/>
      <c r="AU25" s="12"/>
      <c r="AV25" s="12"/>
      <c r="AW25" s="12"/>
      <c r="AX25" s="12"/>
      <c r="AY25" s="12"/>
      <c r="AZ25" s="143"/>
      <c r="BA25" s="144"/>
      <c r="BB25" s="144"/>
      <c r="BC25" s="144"/>
      <c r="BD25" s="144"/>
      <c r="BE25" s="144"/>
      <c r="BF25" s="144"/>
      <c r="BG25" s="22"/>
      <c r="BH25" s="145"/>
      <c r="BI25" s="145"/>
      <c r="BJ25" s="13"/>
      <c r="BK25" s="13"/>
      <c r="BO25" s="145"/>
      <c r="BP25" s="145"/>
      <c r="BQ25" s="145"/>
      <c r="BR25" s="145"/>
      <c r="BS25" s="145"/>
      <c r="BT25" s="145"/>
      <c r="BU25" s="145"/>
      <c r="BV25" s="145"/>
      <c r="BW25" s="145"/>
      <c r="BX25" s="145"/>
      <c r="BY25" s="145"/>
      <c r="BZ25" s="22"/>
      <c r="CA25" s="22"/>
      <c r="CB25" s="22"/>
      <c r="CC25" s="22"/>
      <c r="CD25" s="22"/>
      <c r="CE25" s="22"/>
      <c r="CF25" s="22"/>
      <c r="CG25" s="22"/>
      <c r="CH25" s="22"/>
      <c r="CI25" s="22"/>
      <c r="CJ25" s="22"/>
      <c r="CK25" s="22"/>
      <c r="CL25" s="22"/>
      <c r="CM25" s="22"/>
      <c r="CN25" s="22"/>
      <c r="CO25" s="22"/>
      <c r="CP25" s="22"/>
      <c r="CQ25" s="22"/>
      <c r="CR25" s="22"/>
      <c r="CS25" s="22"/>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21"/>
      <c r="EB25" s="21"/>
      <c r="EC25" s="13"/>
      <c r="ED25" s="13"/>
      <c r="EE25" s="13"/>
      <c r="EF25" s="13"/>
      <c r="EG25" s="13"/>
      <c r="EH25" s="13"/>
      <c r="EI25" s="13"/>
      <c r="EJ25" s="13"/>
      <c r="EK25" s="13"/>
      <c r="EL25" s="13"/>
      <c r="EM25" s="13"/>
      <c r="EN25" s="13"/>
      <c r="EO25" s="13"/>
      <c r="EP25" s="13"/>
      <c r="EQ25" s="13"/>
      <c r="ER25" s="13"/>
      <c r="ES25" s="13"/>
      <c r="ET25" s="13"/>
      <c r="EU25" s="13"/>
      <c r="EV25" s="13"/>
      <c r="EW25" s="13"/>
    </row>
    <row r="26" spans="1:153" s="14" customFormat="1" ht="18.75" customHeight="1">
      <c r="A26" s="22"/>
      <c r="B26" s="22"/>
      <c r="C26" s="101"/>
      <c r="D26" s="101"/>
      <c r="E26" s="101"/>
      <c r="F26" s="101"/>
      <c r="G26" s="142"/>
      <c r="H26" s="12"/>
      <c r="I26" s="12"/>
      <c r="J26" s="12"/>
      <c r="K26" s="12"/>
      <c r="L26" s="12"/>
      <c r="M26" s="12"/>
      <c r="N26" s="143"/>
      <c r="O26" s="144"/>
      <c r="P26" s="144"/>
      <c r="Q26" s="144"/>
      <c r="R26" s="144"/>
      <c r="S26" s="144"/>
      <c r="T26" s="143"/>
      <c r="V26" s="144"/>
      <c r="W26" s="144"/>
      <c r="X26" s="144"/>
      <c r="Y26" s="144"/>
      <c r="Z26" s="144"/>
      <c r="AA26" s="144"/>
      <c r="AB26" s="211"/>
      <c r="AC26" s="211"/>
      <c r="AD26" s="211"/>
      <c r="AE26" s="144"/>
      <c r="AF26" s="144"/>
      <c r="AG26" s="143"/>
      <c r="AH26" s="144"/>
      <c r="AI26" s="144"/>
      <c r="AJ26" s="144"/>
      <c r="AK26" s="144"/>
      <c r="AL26" s="144"/>
      <c r="AN26" s="144"/>
      <c r="AO26" s="101"/>
      <c r="AP26" s="143"/>
      <c r="AQ26" s="101"/>
      <c r="AR26" s="12"/>
      <c r="AS26" s="12"/>
      <c r="AT26" s="12"/>
      <c r="AU26" s="12"/>
      <c r="AV26" s="12"/>
      <c r="AW26" s="12"/>
      <c r="AX26" s="12"/>
      <c r="AY26" s="12"/>
      <c r="AZ26" s="143"/>
      <c r="BA26" s="144"/>
      <c r="BB26" s="144"/>
      <c r="BC26" s="144"/>
      <c r="BD26" s="144"/>
      <c r="BE26" s="144"/>
      <c r="BF26" s="144"/>
      <c r="BG26" s="22"/>
      <c r="BH26" s="145"/>
      <c r="BI26" s="145"/>
      <c r="BJ26" s="13"/>
      <c r="BK26" s="13"/>
      <c r="BO26" s="145"/>
      <c r="BP26" s="145"/>
      <c r="BQ26" s="145"/>
      <c r="BR26" s="145"/>
      <c r="BS26" s="145"/>
      <c r="BT26" s="145"/>
      <c r="BU26" s="145"/>
      <c r="BV26" s="145"/>
      <c r="BW26" s="145"/>
      <c r="BX26" s="145"/>
      <c r="BY26" s="145"/>
      <c r="BZ26" s="22"/>
      <c r="CA26" s="22"/>
      <c r="CB26" s="22"/>
      <c r="CC26" s="22"/>
      <c r="CD26" s="22"/>
      <c r="CE26" s="22"/>
      <c r="CF26" s="22"/>
      <c r="CG26" s="22"/>
      <c r="CH26" s="22"/>
      <c r="CI26" s="22"/>
      <c r="CJ26" s="22"/>
      <c r="CK26" s="22"/>
      <c r="CL26" s="22"/>
      <c r="CM26" s="22"/>
      <c r="CN26" s="22"/>
      <c r="CO26" s="22"/>
      <c r="CP26" s="22"/>
      <c r="CQ26" s="22"/>
      <c r="CR26" s="22"/>
      <c r="CS26" s="22"/>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21"/>
      <c r="EB26" s="21"/>
      <c r="EC26" s="13"/>
      <c r="ED26" s="13"/>
      <c r="EE26" s="13"/>
      <c r="EF26" s="13"/>
      <c r="EG26" s="13"/>
      <c r="EH26" s="13"/>
      <c r="EI26" s="13"/>
      <c r="EJ26" s="13"/>
      <c r="EK26" s="13"/>
      <c r="EL26" s="13"/>
      <c r="EM26" s="13"/>
      <c r="EN26" s="13"/>
      <c r="EO26" s="13"/>
      <c r="EP26" s="13"/>
      <c r="EQ26" s="13"/>
      <c r="ER26" s="13"/>
      <c r="ES26" s="13"/>
      <c r="ET26" s="13"/>
      <c r="EU26" s="13"/>
      <c r="EV26" s="13"/>
      <c r="EW26" s="13"/>
    </row>
    <row r="27" spans="1:153" s="14" customFormat="1" ht="18.75" customHeight="1">
      <c r="A27" s="22"/>
      <c r="B27" s="22"/>
      <c r="C27" s="101"/>
      <c r="D27" s="101"/>
      <c r="E27" s="101"/>
      <c r="F27" s="101"/>
      <c r="G27" s="142"/>
      <c r="H27" s="12"/>
      <c r="I27" s="12"/>
      <c r="J27" s="12"/>
      <c r="K27" s="12"/>
      <c r="L27" s="12"/>
      <c r="M27" s="12"/>
      <c r="N27" s="143"/>
      <c r="O27" s="144"/>
      <c r="P27" s="144"/>
      <c r="Q27" s="144"/>
      <c r="R27" s="144"/>
      <c r="S27" s="144"/>
      <c r="V27" s="144"/>
      <c r="W27" s="144"/>
      <c r="X27" s="144"/>
      <c r="Y27" s="144"/>
      <c r="Z27" s="144"/>
      <c r="AA27" s="144"/>
      <c r="AB27" s="211"/>
      <c r="AC27" s="211"/>
      <c r="AD27" s="211"/>
      <c r="AE27" s="144"/>
      <c r="AF27" s="144"/>
      <c r="AG27" s="143"/>
      <c r="AH27" s="144"/>
      <c r="AI27" s="144"/>
      <c r="AJ27" s="144"/>
      <c r="AK27" s="144"/>
      <c r="AL27" s="144"/>
      <c r="AN27" s="144"/>
      <c r="AO27" s="101"/>
      <c r="AP27" s="149"/>
      <c r="AQ27" s="101"/>
      <c r="AR27" s="12"/>
      <c r="AS27" s="12"/>
      <c r="AT27" s="12"/>
      <c r="AU27" s="12"/>
      <c r="AV27" s="12"/>
      <c r="AW27" s="12"/>
      <c r="AX27" s="12"/>
      <c r="AY27" s="12"/>
      <c r="AZ27" s="143"/>
      <c r="BA27" s="144"/>
      <c r="BB27" s="144"/>
      <c r="BC27" s="144"/>
      <c r="BD27" s="144"/>
      <c r="BE27" s="144"/>
      <c r="BF27" s="144"/>
      <c r="BG27" s="22"/>
      <c r="BH27" s="145"/>
      <c r="BI27" s="145"/>
      <c r="BJ27" s="13"/>
      <c r="BK27" s="13"/>
      <c r="BO27" s="145"/>
      <c r="BP27" s="145"/>
      <c r="BQ27" s="145"/>
      <c r="BR27" s="145"/>
      <c r="BS27" s="145"/>
      <c r="BT27" s="145"/>
      <c r="BU27" s="145"/>
      <c r="BV27" s="145"/>
      <c r="BW27" s="145"/>
      <c r="BX27" s="145"/>
      <c r="BY27" s="145"/>
      <c r="BZ27" s="22"/>
      <c r="CA27" s="22"/>
      <c r="CB27" s="22"/>
      <c r="CC27" s="22"/>
      <c r="CD27" s="22"/>
      <c r="CE27" s="22"/>
      <c r="CF27" s="22"/>
      <c r="CG27" s="22"/>
      <c r="CH27" s="22"/>
      <c r="CI27" s="22"/>
      <c r="CJ27" s="22"/>
      <c r="CK27" s="22"/>
      <c r="CL27" s="22"/>
      <c r="CM27" s="22"/>
      <c r="CN27" s="22"/>
      <c r="CO27" s="22"/>
      <c r="CP27" s="22"/>
      <c r="CQ27" s="22"/>
      <c r="CR27" s="22"/>
      <c r="CS27" s="22"/>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21"/>
      <c r="EB27" s="21"/>
      <c r="EC27" s="13"/>
      <c r="ED27" s="13"/>
      <c r="EE27" s="13"/>
      <c r="EF27" s="13"/>
      <c r="EG27" s="13"/>
      <c r="EH27" s="13"/>
      <c r="EI27" s="13"/>
      <c r="EJ27" s="13"/>
      <c r="EK27" s="13"/>
      <c r="EL27" s="13"/>
      <c r="EM27" s="13"/>
      <c r="EN27" s="13"/>
      <c r="EO27" s="13"/>
      <c r="EP27" s="13"/>
      <c r="EQ27" s="13"/>
      <c r="ER27" s="13"/>
      <c r="ES27" s="13"/>
      <c r="ET27" s="13"/>
      <c r="EU27" s="13"/>
      <c r="EV27" s="13"/>
      <c r="EW27" s="13"/>
    </row>
    <row r="28" spans="1:153" s="14" customFormat="1" ht="18.75" customHeight="1">
      <c r="A28" s="22"/>
      <c r="B28" s="22"/>
      <c r="C28" s="101"/>
      <c r="D28" s="101"/>
      <c r="E28" s="101"/>
      <c r="F28" s="101"/>
      <c r="G28" s="142"/>
      <c r="H28" s="12"/>
      <c r="I28" s="12"/>
      <c r="J28" s="12"/>
      <c r="K28" s="12"/>
      <c r="L28" s="12"/>
      <c r="M28" s="12"/>
      <c r="N28" s="143"/>
      <c r="O28" s="144"/>
      <c r="P28" s="144"/>
      <c r="Q28" s="144"/>
      <c r="R28" s="144"/>
      <c r="S28" s="144"/>
      <c r="T28" s="143"/>
      <c r="U28" s="143"/>
      <c r="V28" s="144"/>
      <c r="W28" s="144"/>
      <c r="X28" s="144"/>
      <c r="Y28" s="144"/>
      <c r="Z28" s="144"/>
      <c r="AA28" s="144"/>
      <c r="AB28" s="144"/>
      <c r="AC28" s="144"/>
      <c r="AD28" s="144"/>
      <c r="AE28" s="144"/>
      <c r="AF28" s="144"/>
      <c r="AG28" s="143"/>
      <c r="AH28" s="144"/>
      <c r="AI28" s="144"/>
      <c r="AJ28" s="144"/>
      <c r="AK28" s="144"/>
      <c r="AL28" s="144"/>
      <c r="AN28" s="144"/>
      <c r="AO28" s="101"/>
      <c r="AP28" s="144"/>
      <c r="AQ28" s="101"/>
      <c r="AR28" s="12"/>
      <c r="AS28" s="12"/>
      <c r="AT28" s="12"/>
      <c r="AU28" s="12"/>
      <c r="AV28" s="12"/>
      <c r="AW28" s="12"/>
      <c r="AX28" s="12"/>
      <c r="AY28" s="12"/>
      <c r="AZ28" s="143"/>
      <c r="BA28" s="144"/>
      <c r="BB28" s="144"/>
      <c r="BC28" s="144"/>
      <c r="BD28" s="144"/>
      <c r="BE28" s="144"/>
      <c r="BF28" s="144"/>
      <c r="BG28" s="22"/>
      <c r="BH28" s="145"/>
      <c r="BI28" s="145"/>
      <c r="BJ28" s="13"/>
      <c r="BK28" s="13"/>
      <c r="BO28" s="145"/>
      <c r="BP28" s="145"/>
      <c r="BQ28" s="145"/>
      <c r="BR28" s="145"/>
      <c r="BS28" s="145"/>
      <c r="BT28" s="145"/>
      <c r="BU28" s="145"/>
      <c r="BV28" s="145"/>
      <c r="BW28" s="145"/>
      <c r="BX28" s="145"/>
      <c r="BY28" s="145"/>
      <c r="BZ28" s="22"/>
      <c r="CA28" s="22"/>
      <c r="CB28" s="22"/>
      <c r="CC28" s="22"/>
      <c r="CD28" s="22"/>
      <c r="CE28" s="22"/>
      <c r="CF28" s="22"/>
      <c r="CG28" s="22"/>
      <c r="CH28" s="22"/>
      <c r="CI28" s="22"/>
      <c r="CJ28" s="22"/>
      <c r="CK28" s="22"/>
      <c r="CL28" s="22"/>
      <c r="CM28" s="22"/>
      <c r="CN28" s="22"/>
      <c r="CO28" s="22"/>
      <c r="CP28" s="22"/>
      <c r="CQ28" s="22"/>
      <c r="CR28" s="22"/>
      <c r="CS28" s="22"/>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21"/>
      <c r="EB28" s="21"/>
      <c r="EC28" s="13"/>
      <c r="ED28" s="13"/>
      <c r="EE28" s="13"/>
      <c r="EF28" s="13"/>
      <c r="EG28" s="13"/>
      <c r="EH28" s="13"/>
      <c r="EI28" s="13"/>
      <c r="EJ28" s="13"/>
      <c r="EK28" s="13"/>
      <c r="EL28" s="13"/>
      <c r="EM28" s="13"/>
      <c r="EN28" s="13"/>
      <c r="EO28" s="13"/>
      <c r="EP28" s="13"/>
      <c r="EQ28" s="13"/>
      <c r="ER28" s="13"/>
      <c r="ES28" s="13"/>
      <c r="ET28" s="13"/>
      <c r="EU28" s="13"/>
      <c r="EV28" s="13"/>
      <c r="EW28" s="13"/>
    </row>
    <row r="29" spans="1:153" s="14" customFormat="1" ht="18.75" customHeight="1">
      <c r="A29" s="22"/>
      <c r="B29" s="22"/>
      <c r="C29" s="101"/>
      <c r="D29" s="101"/>
      <c r="E29" s="101"/>
      <c r="F29" s="101"/>
      <c r="G29" s="142"/>
      <c r="H29" s="12"/>
      <c r="I29" s="12"/>
      <c r="J29" s="12"/>
      <c r="K29" s="12"/>
      <c r="L29" s="12"/>
      <c r="M29" s="12"/>
      <c r="N29" s="143"/>
      <c r="O29" s="144"/>
      <c r="P29" s="144"/>
      <c r="Q29" s="144"/>
      <c r="R29" s="144"/>
      <c r="S29" s="144"/>
      <c r="T29" s="143"/>
      <c r="U29" s="143"/>
      <c r="V29" s="144"/>
      <c r="W29" s="144"/>
      <c r="X29" s="144"/>
      <c r="Y29" s="144"/>
      <c r="Z29" s="144"/>
      <c r="AA29" s="144"/>
      <c r="AB29" s="144"/>
      <c r="AC29" s="144"/>
      <c r="AD29" s="144"/>
      <c r="AE29" s="144"/>
      <c r="AF29" s="144"/>
      <c r="AG29" s="143"/>
      <c r="AH29" s="144"/>
      <c r="AI29" s="144"/>
      <c r="AJ29" s="144"/>
      <c r="AK29" s="144"/>
      <c r="AL29" s="144"/>
      <c r="AN29" s="144"/>
      <c r="AO29" s="101"/>
      <c r="AP29" s="144"/>
      <c r="AQ29" s="101"/>
      <c r="AR29" s="12"/>
      <c r="AS29" s="12"/>
      <c r="AT29" s="12"/>
      <c r="AU29" s="12"/>
      <c r="AV29" s="12"/>
      <c r="AW29" s="12"/>
      <c r="AX29" s="12"/>
      <c r="AY29" s="12"/>
      <c r="AZ29" s="143"/>
      <c r="BA29" s="144"/>
      <c r="BB29" s="144"/>
      <c r="BC29" s="144"/>
      <c r="BD29" s="144"/>
      <c r="BE29" s="144"/>
      <c r="BF29" s="144"/>
      <c r="BG29" s="22"/>
      <c r="BH29" s="145"/>
      <c r="BI29" s="145"/>
      <c r="BJ29" s="13"/>
      <c r="BK29" s="13"/>
      <c r="BO29" s="145"/>
      <c r="BP29" s="145"/>
      <c r="BQ29" s="145"/>
      <c r="BR29" s="145"/>
      <c r="BS29" s="145"/>
      <c r="BT29" s="145"/>
      <c r="BU29" s="145"/>
      <c r="BV29" s="145"/>
      <c r="BW29" s="145"/>
      <c r="BX29" s="145"/>
      <c r="BY29" s="145"/>
      <c r="BZ29" s="22"/>
      <c r="CA29" s="22"/>
      <c r="CB29" s="22"/>
      <c r="CC29" s="22"/>
      <c r="CD29" s="22"/>
      <c r="CE29" s="22"/>
      <c r="CF29" s="22"/>
      <c r="CG29" s="22"/>
      <c r="CH29" s="22"/>
      <c r="CI29" s="22"/>
      <c r="CJ29" s="22"/>
      <c r="CK29" s="22"/>
      <c r="CL29" s="22"/>
      <c r="CM29" s="22"/>
      <c r="CN29" s="22"/>
      <c r="CO29" s="22"/>
      <c r="CP29" s="22"/>
      <c r="CQ29" s="22"/>
      <c r="CR29" s="22"/>
      <c r="CS29" s="22"/>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21"/>
      <c r="EB29" s="21"/>
      <c r="EC29" s="13"/>
      <c r="ED29" s="13"/>
      <c r="EE29" s="13"/>
      <c r="EF29" s="13"/>
      <c r="EG29" s="13"/>
      <c r="EH29" s="13"/>
      <c r="EI29" s="13"/>
      <c r="EJ29" s="13"/>
      <c r="EK29" s="13"/>
      <c r="EL29" s="13"/>
      <c r="EM29" s="13"/>
      <c r="EN29" s="13"/>
      <c r="EO29" s="13"/>
      <c r="EP29" s="13"/>
      <c r="EQ29" s="13"/>
      <c r="ER29" s="13"/>
      <c r="ES29" s="13"/>
      <c r="ET29" s="13"/>
      <c r="EU29" s="13"/>
      <c r="EV29" s="13"/>
      <c r="EW29" s="13"/>
    </row>
    <row r="30" spans="1:153" s="4" customFormat="1" ht="43.5" customHeight="1">
      <c r="A30" s="3"/>
      <c r="B30" s="3"/>
      <c r="C30" s="62" t="s">
        <v>44</v>
      </c>
      <c r="D30" s="63"/>
      <c r="E30" s="63"/>
      <c r="F30" s="63"/>
      <c r="G30" s="96" t="s">
        <v>35</v>
      </c>
      <c r="H30" s="97"/>
      <c r="I30" s="97"/>
      <c r="J30" s="97"/>
      <c r="K30" s="97"/>
      <c r="L30" s="97"/>
      <c r="M30" s="98"/>
      <c r="N30" s="15" t="s">
        <v>50</v>
      </c>
      <c r="O30" s="16"/>
      <c r="P30" s="16"/>
      <c r="Q30" s="16"/>
      <c r="R30" s="16"/>
      <c r="S30" s="16"/>
      <c r="T30" s="16"/>
      <c r="U30" s="15" t="s">
        <v>51</v>
      </c>
      <c r="V30" s="16"/>
      <c r="W30" s="16"/>
      <c r="X30" s="16"/>
      <c r="Y30" s="16"/>
      <c r="Z30" s="16"/>
      <c r="AA30" s="16"/>
      <c r="AB30" s="16"/>
      <c r="AC30" s="16"/>
      <c r="AD30" s="16"/>
      <c r="AE30" s="16"/>
      <c r="AF30" s="16"/>
      <c r="AG30" s="246"/>
      <c r="AH30" s="144"/>
      <c r="AI30" s="144"/>
      <c r="AJ30" s="144"/>
      <c r="AK30" s="144"/>
      <c r="AL30" s="144"/>
      <c r="AM30" s="144"/>
      <c r="AN30" s="144"/>
      <c r="AO30" s="101"/>
      <c r="AP30" s="101"/>
      <c r="AQ30" s="101"/>
      <c r="AR30" s="12"/>
      <c r="AS30" s="12"/>
      <c r="AT30" s="12"/>
      <c r="AU30" s="12"/>
      <c r="AV30" s="12"/>
      <c r="AW30" s="12"/>
      <c r="AX30" s="12"/>
      <c r="AY30" s="12"/>
      <c r="AZ30" s="143"/>
      <c r="BA30" s="144"/>
      <c r="BB30" s="144"/>
      <c r="BC30" s="144"/>
      <c r="BD30" s="144"/>
      <c r="BE30" s="144"/>
      <c r="BF30" s="144"/>
      <c r="BG30" s="90"/>
      <c r="BJ30" s="3"/>
      <c r="BK30" s="3"/>
      <c r="BM30" s="14"/>
      <c r="BV30" s="112"/>
      <c r="BW30" s="112"/>
      <c r="BX30" s="112"/>
      <c r="BY30" s="112"/>
      <c r="BZ30" s="90"/>
      <c r="CA30" s="90"/>
      <c r="CB30" s="90"/>
      <c r="CC30" s="90"/>
      <c r="CD30" s="90"/>
      <c r="CE30" s="90"/>
      <c r="CF30" s="90"/>
      <c r="CG30" s="90"/>
      <c r="CH30" s="91"/>
      <c r="CI30" s="91"/>
      <c r="CJ30" s="91"/>
      <c r="CK30" s="91"/>
      <c r="CL30" s="91"/>
      <c r="CM30" s="90"/>
      <c r="CN30" s="90"/>
      <c r="CO30" s="90"/>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7"/>
      <c r="EB30" s="7"/>
      <c r="EC30" s="3"/>
      <c r="ED30" s="3"/>
      <c r="EE30" s="3"/>
      <c r="EF30" s="3"/>
      <c r="EG30" s="3"/>
      <c r="EH30" s="3"/>
      <c r="EI30" s="3"/>
      <c r="EJ30" s="3"/>
      <c r="EK30" s="3"/>
      <c r="EL30" s="3"/>
      <c r="EM30" s="3"/>
      <c r="EN30" s="3"/>
      <c r="EO30" s="3"/>
      <c r="EP30" s="3"/>
      <c r="EQ30" s="3"/>
      <c r="ER30" s="3"/>
      <c r="ES30" s="3"/>
      <c r="ET30" s="3"/>
      <c r="EU30" s="3"/>
      <c r="EV30" s="3"/>
      <c r="EW30" s="3"/>
    </row>
    <row r="31" spans="1:153" s="14" customFormat="1" ht="28.5" customHeight="1">
      <c r="A31" s="13"/>
      <c r="B31" s="13"/>
      <c r="C31" s="48" t="s">
        <v>232</v>
      </c>
      <c r="D31" s="228"/>
      <c r="E31" s="228"/>
      <c r="F31" s="229"/>
      <c r="G31" s="329" t="s">
        <v>242</v>
      </c>
      <c r="H31" s="228"/>
      <c r="I31" s="228"/>
      <c r="J31" s="228"/>
      <c r="K31" s="228"/>
      <c r="L31" s="228"/>
      <c r="M31" s="228"/>
      <c r="N31" s="141" t="s">
        <v>244</v>
      </c>
      <c r="O31" s="306"/>
      <c r="P31" s="306"/>
      <c r="Q31" s="306"/>
      <c r="R31" s="306"/>
      <c r="S31" s="306"/>
      <c r="T31" s="306"/>
      <c r="U31" s="330" t="s">
        <v>248</v>
      </c>
      <c r="V31" s="94"/>
      <c r="W31" s="94"/>
      <c r="X31" s="94"/>
      <c r="Y31" s="94"/>
      <c r="Z31" s="94"/>
      <c r="AA31" s="94"/>
      <c r="AB31" s="94"/>
      <c r="AC31" s="94"/>
      <c r="AD31" s="94"/>
      <c r="AE31" s="94"/>
      <c r="AF31" s="94"/>
      <c r="AG31" s="246"/>
      <c r="AH31" s="144"/>
      <c r="AI31" s="144"/>
      <c r="AJ31" s="144"/>
      <c r="AK31" s="144"/>
      <c r="AL31" s="144"/>
      <c r="AM31" s="144"/>
      <c r="AN31" s="144"/>
      <c r="AO31" s="101"/>
      <c r="AP31" s="101"/>
      <c r="AQ31" s="101"/>
      <c r="AR31" s="12"/>
      <c r="AS31" s="12"/>
      <c r="AT31" s="12"/>
      <c r="AU31" s="12"/>
      <c r="AV31" s="12"/>
      <c r="AW31" s="12"/>
      <c r="AX31" s="12"/>
      <c r="AY31" s="12"/>
      <c r="AZ31" s="143"/>
      <c r="BA31" s="144"/>
      <c r="BB31" s="144"/>
      <c r="BC31" s="144"/>
      <c r="BD31" s="144"/>
      <c r="BE31" s="144"/>
      <c r="BF31" s="144"/>
      <c r="BG31" s="91"/>
      <c r="BJ31" s="13"/>
      <c r="BK31" s="13"/>
      <c r="BZ31" s="13"/>
      <c r="CA31" s="13"/>
      <c r="CB31" s="13"/>
      <c r="CC31" s="13"/>
      <c r="CD31" s="13"/>
      <c r="CE31" s="13"/>
      <c r="CF31" s="13"/>
      <c r="CG31" s="13"/>
      <c r="CH31" s="22"/>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21"/>
      <c r="EB31" s="21"/>
      <c r="EC31" s="13"/>
      <c r="ED31" s="13"/>
      <c r="EE31" s="13"/>
      <c r="EF31" s="13"/>
      <c r="EG31" s="13"/>
      <c r="EH31" s="13"/>
      <c r="EI31" s="13"/>
      <c r="EJ31" s="13"/>
      <c r="EK31" s="13"/>
      <c r="EL31" s="13"/>
      <c r="EM31" s="13"/>
      <c r="EN31" s="13"/>
      <c r="EO31" s="13"/>
      <c r="EP31" s="13"/>
      <c r="EQ31" s="13"/>
      <c r="ER31" s="13"/>
      <c r="ES31" s="13"/>
      <c r="ET31" s="13"/>
      <c r="EU31" s="13"/>
      <c r="EV31" s="13"/>
      <c r="EW31" s="13"/>
    </row>
    <row r="32" spans="1:153" s="14" customFormat="1" ht="18.75" customHeight="1">
      <c r="A32" s="22"/>
      <c r="B32" s="22"/>
      <c r="C32" s="101"/>
      <c r="D32" s="101"/>
      <c r="E32" s="101"/>
      <c r="F32" s="101"/>
      <c r="G32" s="142"/>
      <c r="H32" s="12"/>
      <c r="I32" s="12"/>
      <c r="J32" s="12"/>
      <c r="K32" s="12"/>
      <c r="L32" s="12"/>
      <c r="M32" s="12"/>
      <c r="N32" s="143"/>
      <c r="O32" s="144"/>
      <c r="P32" s="144"/>
      <c r="Q32" s="144"/>
      <c r="R32" s="144"/>
      <c r="S32" s="144"/>
      <c r="T32" s="143"/>
      <c r="U32" s="143"/>
      <c r="V32" s="144"/>
      <c r="W32" s="144"/>
      <c r="X32" s="144"/>
      <c r="Y32" s="144"/>
      <c r="Z32" s="144"/>
      <c r="AA32" s="144"/>
      <c r="AB32" s="144"/>
      <c r="AC32" s="144"/>
      <c r="AD32" s="144"/>
      <c r="AE32" s="144"/>
      <c r="AF32" s="144"/>
      <c r="AG32" s="143"/>
      <c r="AH32" s="144"/>
      <c r="AI32" s="144"/>
      <c r="AJ32" s="144"/>
      <c r="AK32" s="144"/>
      <c r="AL32" s="144"/>
      <c r="AN32" s="144"/>
      <c r="AO32" s="101"/>
      <c r="AP32" s="144"/>
      <c r="AQ32" s="101"/>
      <c r="AR32" s="12"/>
      <c r="AS32" s="12"/>
      <c r="AT32" s="12"/>
      <c r="AU32" s="12"/>
      <c r="AV32" s="12"/>
      <c r="AW32" s="12"/>
      <c r="AX32" s="12"/>
      <c r="AY32" s="12"/>
      <c r="AZ32" s="143"/>
      <c r="BA32" s="144"/>
      <c r="BB32" s="144"/>
      <c r="BC32" s="144"/>
      <c r="BD32" s="144"/>
      <c r="BE32" s="144"/>
      <c r="BF32" s="144"/>
      <c r="BG32" s="22"/>
      <c r="BH32" s="145"/>
      <c r="BI32" s="145"/>
      <c r="BJ32" s="13"/>
      <c r="BK32" s="13"/>
      <c r="BO32" s="145"/>
      <c r="BP32" s="145"/>
      <c r="BQ32" s="145"/>
      <c r="BR32" s="145"/>
      <c r="BS32" s="145"/>
      <c r="BT32" s="145"/>
      <c r="BU32" s="145"/>
      <c r="BV32" s="145"/>
      <c r="BW32" s="145"/>
      <c r="BX32" s="145"/>
      <c r="BY32" s="145"/>
      <c r="BZ32" s="22"/>
      <c r="CA32" s="22"/>
      <c r="CB32" s="22"/>
      <c r="CC32" s="22"/>
      <c r="CD32" s="22"/>
      <c r="CE32" s="22"/>
      <c r="CF32" s="22"/>
      <c r="CG32" s="22"/>
      <c r="CH32" s="22"/>
      <c r="CI32" s="22"/>
      <c r="CJ32" s="22"/>
      <c r="CK32" s="22"/>
      <c r="CL32" s="22"/>
      <c r="CM32" s="22"/>
      <c r="CN32" s="22"/>
      <c r="CO32" s="22"/>
      <c r="CP32" s="22"/>
      <c r="CQ32" s="22"/>
      <c r="CR32" s="22"/>
      <c r="CS32" s="22"/>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21"/>
      <c r="EB32" s="21"/>
      <c r="EC32" s="13"/>
      <c r="ED32" s="13"/>
      <c r="EE32" s="13"/>
      <c r="EF32" s="13"/>
      <c r="EG32" s="13"/>
      <c r="EH32" s="13"/>
      <c r="EI32" s="13"/>
      <c r="EJ32" s="13"/>
      <c r="EK32" s="13"/>
      <c r="EL32" s="13"/>
      <c r="EM32" s="13"/>
      <c r="EN32" s="13"/>
      <c r="EO32" s="13"/>
      <c r="EP32" s="13"/>
      <c r="EQ32" s="13"/>
      <c r="ER32" s="13"/>
      <c r="ES32" s="13"/>
      <c r="ET32" s="13"/>
      <c r="EU32" s="13"/>
      <c r="EV32" s="13"/>
      <c r="EW32" s="13"/>
    </row>
    <row r="33" spans="1:153" s="14" customFormat="1" ht="18.75" customHeight="1">
      <c r="A33" s="22"/>
      <c r="B33" s="22"/>
      <c r="C33" s="101"/>
      <c r="D33" s="101"/>
      <c r="E33" s="101"/>
      <c r="F33" s="101"/>
      <c r="G33" s="142"/>
      <c r="H33" s="12"/>
      <c r="I33" s="12"/>
      <c r="J33" s="12"/>
      <c r="K33" s="12"/>
      <c r="L33" s="12"/>
      <c r="M33" s="12"/>
      <c r="N33" s="143"/>
      <c r="O33" s="144"/>
      <c r="P33" s="144"/>
      <c r="Q33" s="144"/>
      <c r="R33" s="144"/>
      <c r="S33" s="144"/>
      <c r="T33" s="145"/>
      <c r="V33" s="144"/>
      <c r="AA33" s="144"/>
      <c r="AB33" s="211"/>
      <c r="AC33" s="211"/>
      <c r="AD33" s="211"/>
      <c r="AE33" s="144"/>
      <c r="AF33" s="144"/>
      <c r="AG33" s="143"/>
      <c r="AH33" s="144"/>
      <c r="AI33" s="144"/>
      <c r="AJ33" s="144"/>
      <c r="AK33" s="144"/>
      <c r="AL33" s="144"/>
      <c r="AN33" s="144"/>
      <c r="AO33" s="101"/>
      <c r="AP33" s="144"/>
      <c r="AQ33" s="101"/>
      <c r="AR33" s="12"/>
      <c r="AS33" s="12"/>
      <c r="AT33" s="12"/>
      <c r="AU33" s="12"/>
      <c r="AV33" s="12"/>
      <c r="AW33" s="12"/>
      <c r="AX33" s="12"/>
      <c r="AY33" s="12"/>
      <c r="AZ33" s="143"/>
      <c r="BA33" s="144"/>
      <c r="BB33" s="144"/>
      <c r="BC33" s="144"/>
      <c r="BD33" s="144"/>
      <c r="BE33" s="144"/>
      <c r="BF33" s="144"/>
      <c r="BG33" s="22"/>
      <c r="BH33" s="145"/>
      <c r="BI33" s="145"/>
      <c r="BJ33" s="13"/>
      <c r="BK33" s="13"/>
      <c r="BO33" s="145"/>
      <c r="BP33" s="145"/>
      <c r="BQ33" s="145"/>
      <c r="BR33" s="145"/>
      <c r="BS33" s="145"/>
      <c r="BT33" s="145"/>
      <c r="BU33" s="145"/>
      <c r="BV33" s="145"/>
      <c r="BW33" s="145"/>
      <c r="BX33" s="145"/>
      <c r="BY33" s="145"/>
      <c r="BZ33" s="22"/>
      <c r="CA33" s="22"/>
      <c r="CB33" s="22"/>
      <c r="CC33" s="22"/>
      <c r="CD33" s="22"/>
      <c r="CE33" s="22"/>
      <c r="CF33" s="22"/>
      <c r="CG33" s="22"/>
      <c r="CH33" s="22"/>
      <c r="CI33" s="22"/>
      <c r="CJ33" s="22"/>
      <c r="CK33" s="22"/>
      <c r="CL33" s="22"/>
      <c r="CM33" s="22"/>
      <c r="CN33" s="22"/>
      <c r="CO33" s="22"/>
      <c r="CP33" s="22"/>
      <c r="CQ33" s="22"/>
      <c r="CR33" s="22"/>
      <c r="CS33" s="22"/>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21"/>
      <c r="EB33" s="21"/>
      <c r="EC33" s="13"/>
      <c r="ED33" s="13"/>
      <c r="EE33" s="13"/>
      <c r="EF33" s="13"/>
      <c r="EG33" s="13"/>
      <c r="EH33" s="13"/>
      <c r="EI33" s="13"/>
      <c r="EJ33" s="13"/>
      <c r="EK33" s="13"/>
      <c r="EL33" s="13"/>
      <c r="EM33" s="13"/>
      <c r="EN33" s="13"/>
      <c r="EO33" s="13"/>
      <c r="EP33" s="13"/>
      <c r="EQ33" s="13"/>
      <c r="ER33" s="13"/>
      <c r="ES33" s="13"/>
      <c r="ET33" s="13"/>
      <c r="EU33" s="13"/>
      <c r="EV33" s="13"/>
      <c r="EW33" s="13"/>
    </row>
    <row r="34" spans="1:153" s="14" customFormat="1" ht="18.75" customHeight="1">
      <c r="A34" s="22"/>
      <c r="B34" s="22"/>
      <c r="C34" s="101"/>
      <c r="D34" s="101"/>
      <c r="E34" s="101"/>
      <c r="F34" s="101"/>
      <c r="G34" s="142"/>
      <c r="H34" s="12"/>
      <c r="I34" s="12"/>
      <c r="J34" s="12"/>
      <c r="K34" s="12"/>
      <c r="L34" s="12"/>
      <c r="M34" s="12"/>
      <c r="N34" s="143"/>
      <c r="O34" s="144"/>
      <c r="P34" s="144"/>
      <c r="Q34" s="144"/>
      <c r="R34" s="144"/>
      <c r="S34" s="144"/>
      <c r="T34" s="145"/>
      <c r="V34" s="144"/>
      <c r="AA34" s="144"/>
      <c r="AB34" s="211"/>
      <c r="AC34" s="211"/>
      <c r="AD34" s="211"/>
      <c r="AE34" s="144"/>
      <c r="AF34" s="144"/>
      <c r="AG34" s="143"/>
      <c r="AH34" s="144"/>
      <c r="AI34" s="144"/>
      <c r="AJ34" s="144"/>
      <c r="AK34" s="144"/>
      <c r="AL34" s="144"/>
      <c r="AN34" s="144"/>
      <c r="AO34" s="101"/>
      <c r="AP34" s="144"/>
      <c r="AQ34" s="101"/>
      <c r="AR34" s="12"/>
      <c r="AS34" s="12"/>
      <c r="AT34" s="12"/>
      <c r="AU34" s="12"/>
      <c r="AV34" s="12"/>
      <c r="AW34" s="12"/>
      <c r="AX34" s="12"/>
      <c r="AY34" s="12"/>
      <c r="AZ34" s="143"/>
      <c r="BA34" s="144"/>
      <c r="BB34" s="144"/>
      <c r="BC34" s="144"/>
      <c r="BD34" s="144"/>
      <c r="BE34" s="144"/>
      <c r="BF34" s="144"/>
      <c r="BG34" s="22"/>
      <c r="BH34" s="145"/>
      <c r="BI34" s="145"/>
      <c r="BJ34" s="13"/>
      <c r="BK34" s="13"/>
      <c r="BO34" s="145"/>
      <c r="BP34" s="145"/>
      <c r="BQ34" s="145"/>
      <c r="BR34" s="145"/>
      <c r="BS34" s="145"/>
      <c r="BT34" s="145"/>
      <c r="BU34" s="145"/>
      <c r="BV34" s="145"/>
      <c r="BW34" s="145"/>
      <c r="BX34" s="145"/>
      <c r="BY34" s="145"/>
      <c r="BZ34" s="22"/>
      <c r="CA34" s="22"/>
      <c r="CB34" s="22"/>
      <c r="CC34" s="22"/>
      <c r="CD34" s="22"/>
      <c r="CE34" s="22"/>
      <c r="CF34" s="22"/>
      <c r="CG34" s="22"/>
      <c r="CH34" s="22"/>
      <c r="CI34" s="22"/>
      <c r="CJ34" s="22"/>
      <c r="CK34" s="22"/>
      <c r="CL34" s="22"/>
      <c r="CM34" s="22"/>
      <c r="CN34" s="22"/>
      <c r="CO34" s="22"/>
      <c r="CP34" s="22"/>
      <c r="CQ34" s="22"/>
      <c r="CR34" s="22"/>
      <c r="CS34" s="22"/>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21"/>
      <c r="EB34" s="21"/>
      <c r="EC34" s="13"/>
      <c r="ED34" s="13"/>
      <c r="EE34" s="13"/>
      <c r="EF34" s="13"/>
      <c r="EG34" s="13"/>
      <c r="EH34" s="13"/>
      <c r="EI34" s="13"/>
      <c r="EJ34" s="13"/>
      <c r="EK34" s="13"/>
      <c r="EL34" s="13"/>
      <c r="EM34" s="13"/>
      <c r="EN34" s="13"/>
      <c r="EO34" s="13"/>
      <c r="EP34" s="13"/>
      <c r="EQ34" s="13"/>
      <c r="ER34" s="13"/>
      <c r="ES34" s="13"/>
      <c r="ET34" s="13"/>
      <c r="EU34" s="13"/>
      <c r="EV34" s="13"/>
      <c r="EW34" s="13"/>
    </row>
    <row r="35" spans="1:153" s="14" customFormat="1" ht="18.75" customHeight="1">
      <c r="A35" s="22"/>
      <c r="B35" s="22"/>
      <c r="C35" s="101"/>
      <c r="D35" s="101"/>
      <c r="E35" s="101"/>
      <c r="F35" s="101"/>
      <c r="G35" s="142"/>
      <c r="H35" s="12"/>
      <c r="I35" s="12"/>
      <c r="J35" s="12"/>
      <c r="K35" s="12"/>
      <c r="L35" s="12"/>
      <c r="M35" s="12"/>
      <c r="N35" s="143"/>
      <c r="O35" s="144"/>
      <c r="P35" s="144"/>
      <c r="Q35" s="144"/>
      <c r="R35" s="144"/>
      <c r="S35" s="144"/>
      <c r="T35" s="145"/>
      <c r="V35" s="144"/>
      <c r="W35" s="7" t="s">
        <v>212</v>
      </c>
      <c r="X35" s="7"/>
      <c r="Y35" s="7"/>
      <c r="AC35" s="211"/>
      <c r="AD35" s="211"/>
      <c r="AE35" s="144"/>
      <c r="AF35" s="144"/>
      <c r="AG35" s="143"/>
      <c r="AH35" s="144"/>
      <c r="AI35" s="144"/>
      <c r="AJ35" s="144"/>
      <c r="AK35" s="144"/>
      <c r="AL35" s="144"/>
      <c r="AN35" s="144"/>
      <c r="AO35" s="101"/>
      <c r="AP35" s="144"/>
      <c r="AQ35" s="101"/>
      <c r="AR35" s="12"/>
      <c r="AS35" s="12"/>
      <c r="AT35" s="12"/>
      <c r="AU35" s="12"/>
      <c r="AV35" s="12"/>
      <c r="AW35" s="12"/>
      <c r="AX35" s="12"/>
      <c r="AY35" s="12"/>
      <c r="AZ35" s="143"/>
      <c r="BA35" s="144"/>
      <c r="BB35" s="144"/>
      <c r="BC35" s="144"/>
      <c r="BD35" s="144"/>
      <c r="BE35" s="144"/>
      <c r="BF35" s="144"/>
      <c r="BG35" s="22"/>
      <c r="BH35" s="145"/>
      <c r="BI35" s="145"/>
      <c r="BJ35" s="13"/>
      <c r="BK35" s="13"/>
      <c r="BO35" s="145"/>
      <c r="BP35" s="145"/>
      <c r="BQ35" s="145"/>
      <c r="BR35" s="145"/>
      <c r="BS35" s="145"/>
      <c r="BT35" s="145"/>
      <c r="BU35" s="145"/>
      <c r="BV35" s="145"/>
      <c r="BW35" s="145"/>
      <c r="BX35" s="145"/>
      <c r="BY35" s="145"/>
      <c r="BZ35" s="22"/>
      <c r="CA35" s="22"/>
      <c r="CB35" s="22"/>
      <c r="CC35" s="22"/>
      <c r="CD35" s="22"/>
      <c r="CE35" s="22"/>
      <c r="CF35" s="22"/>
      <c r="CG35" s="22"/>
      <c r="CH35" s="22"/>
      <c r="CI35" s="22"/>
      <c r="CJ35" s="22"/>
      <c r="CK35" s="22"/>
      <c r="CL35" s="22"/>
      <c r="CM35" s="22"/>
      <c r="CN35" s="22"/>
      <c r="CO35" s="22"/>
      <c r="CP35" s="22"/>
      <c r="CQ35" s="22"/>
      <c r="CR35" s="22"/>
      <c r="CS35" s="22"/>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21"/>
      <c r="EB35" s="21"/>
      <c r="EC35" s="13"/>
      <c r="ED35" s="13"/>
      <c r="EE35" s="13"/>
      <c r="EF35" s="13"/>
      <c r="EG35" s="13"/>
      <c r="EH35" s="13"/>
      <c r="EI35" s="13"/>
      <c r="EJ35" s="13"/>
      <c r="EK35" s="13"/>
      <c r="EL35" s="13"/>
      <c r="EM35" s="13"/>
      <c r="EN35" s="13"/>
      <c r="EO35" s="13"/>
      <c r="EP35" s="13"/>
      <c r="EQ35" s="13"/>
      <c r="ER35" s="13"/>
      <c r="ES35" s="13"/>
      <c r="ET35" s="13"/>
      <c r="EU35" s="13"/>
      <c r="EV35" s="13"/>
      <c r="EW35" s="13"/>
    </row>
    <row r="36" spans="1:153" s="14" customFormat="1" ht="18.75" customHeight="1">
      <c r="A36" s="22"/>
      <c r="B36" s="22"/>
      <c r="C36" s="101"/>
      <c r="D36" s="101"/>
      <c r="E36" s="101"/>
      <c r="F36" s="101"/>
      <c r="G36" s="142"/>
      <c r="H36" s="12"/>
      <c r="I36" s="12"/>
      <c r="J36" s="12"/>
      <c r="K36" s="12"/>
      <c r="L36" s="12"/>
      <c r="M36" s="12"/>
      <c r="N36" s="143"/>
      <c r="O36" s="144"/>
      <c r="P36" s="144"/>
      <c r="Q36" s="144"/>
      <c r="R36" s="144"/>
      <c r="S36" s="144"/>
      <c r="T36" s="145"/>
      <c r="V36" s="144"/>
      <c r="W36" s="7"/>
      <c r="X36" s="7"/>
      <c r="Y36" s="7" t="s">
        <v>267</v>
      </c>
      <c r="AC36" s="211"/>
      <c r="AD36" s="211"/>
      <c r="AE36" s="144"/>
      <c r="AF36" s="144"/>
      <c r="AG36" s="143"/>
      <c r="AH36" s="144"/>
      <c r="AI36" s="144"/>
      <c r="AJ36" s="144"/>
      <c r="AK36" s="144"/>
      <c r="AL36" s="144"/>
      <c r="AN36" s="144"/>
      <c r="AO36" s="101"/>
      <c r="AP36" s="144"/>
      <c r="AQ36" s="101"/>
      <c r="AR36" s="12"/>
      <c r="AS36" s="12"/>
      <c r="AT36" s="12"/>
      <c r="AU36" s="12"/>
      <c r="AV36" s="12"/>
      <c r="AW36" s="12"/>
      <c r="AX36" s="12"/>
      <c r="AY36" s="12"/>
      <c r="AZ36" s="143"/>
      <c r="BA36" s="144"/>
      <c r="BB36" s="144"/>
      <c r="BC36" s="144"/>
      <c r="BD36" s="144"/>
      <c r="BE36" s="144"/>
      <c r="BF36" s="144"/>
      <c r="BG36" s="22"/>
      <c r="BH36" s="145"/>
      <c r="BI36" s="145"/>
      <c r="BJ36" s="13"/>
      <c r="BK36" s="13"/>
      <c r="BO36" s="145"/>
      <c r="BP36" s="145"/>
      <c r="BQ36" s="145"/>
      <c r="BR36" s="145"/>
      <c r="BS36" s="145"/>
      <c r="BT36" s="145"/>
      <c r="BU36" s="145"/>
      <c r="BV36" s="145"/>
      <c r="BW36" s="145"/>
      <c r="BX36" s="145"/>
      <c r="BY36" s="145"/>
      <c r="BZ36" s="22"/>
      <c r="CA36" s="22"/>
      <c r="CB36" s="22"/>
      <c r="CC36" s="22"/>
      <c r="CD36" s="22"/>
      <c r="CE36" s="22"/>
      <c r="CF36" s="22"/>
      <c r="CG36" s="22"/>
      <c r="CH36" s="22"/>
      <c r="CI36" s="22"/>
      <c r="CJ36" s="22"/>
      <c r="CK36" s="22"/>
      <c r="CL36" s="22"/>
      <c r="CM36" s="22"/>
      <c r="CN36" s="22"/>
      <c r="CO36" s="22"/>
      <c r="CP36" s="22"/>
      <c r="CQ36" s="22"/>
      <c r="CR36" s="22"/>
      <c r="CS36" s="22"/>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21"/>
      <c r="EB36" s="21"/>
      <c r="EC36" s="13"/>
      <c r="ED36" s="13"/>
      <c r="EE36" s="13"/>
      <c r="EF36" s="13"/>
      <c r="EG36" s="13"/>
      <c r="EH36" s="13"/>
      <c r="EI36" s="13"/>
      <c r="EJ36" s="13"/>
      <c r="EK36" s="13"/>
      <c r="EL36" s="13"/>
      <c r="EM36" s="13"/>
      <c r="EN36" s="13"/>
      <c r="EO36" s="13"/>
      <c r="EP36" s="13"/>
      <c r="EQ36" s="13"/>
      <c r="ER36" s="13"/>
      <c r="ES36" s="13"/>
      <c r="ET36" s="13"/>
      <c r="EU36" s="13"/>
      <c r="EV36" s="13"/>
      <c r="EW36" s="13"/>
    </row>
    <row r="37" spans="1:153" s="14" customFormat="1" ht="18.75" customHeight="1">
      <c r="A37" s="22"/>
      <c r="B37" s="22"/>
      <c r="C37" s="101"/>
      <c r="D37" s="101"/>
      <c r="E37" s="101"/>
      <c r="F37" s="101"/>
      <c r="G37" s="142"/>
      <c r="H37" s="12"/>
      <c r="I37" s="12"/>
      <c r="J37" s="12"/>
      <c r="K37" s="12"/>
      <c r="L37" s="12"/>
      <c r="M37" s="12"/>
      <c r="N37" s="143"/>
      <c r="O37" s="144"/>
      <c r="P37" s="144"/>
      <c r="Q37" s="144"/>
      <c r="R37" s="144"/>
      <c r="S37" s="144"/>
      <c r="T37" s="145"/>
      <c r="V37" s="144"/>
      <c r="W37" s="7"/>
      <c r="X37" s="7"/>
      <c r="Y37" s="7"/>
      <c r="AA37" s="144"/>
      <c r="AB37" s="211"/>
      <c r="AC37" s="211"/>
      <c r="AD37" s="211"/>
      <c r="AE37" s="144"/>
      <c r="AF37" s="144"/>
      <c r="AG37" s="143"/>
      <c r="AH37" s="144"/>
      <c r="AI37" s="144"/>
      <c r="AJ37" s="144"/>
      <c r="AK37" s="144"/>
      <c r="AL37" s="144"/>
      <c r="AN37" s="144"/>
      <c r="AO37" s="101"/>
      <c r="AP37" s="144"/>
      <c r="AQ37" s="101"/>
      <c r="AR37" s="12"/>
      <c r="AS37" s="12"/>
      <c r="AT37" s="12"/>
      <c r="AU37" s="12"/>
      <c r="AV37" s="12"/>
      <c r="AW37" s="12"/>
      <c r="AX37" s="12"/>
      <c r="AY37" s="12"/>
      <c r="AZ37" s="143"/>
      <c r="BA37" s="144"/>
      <c r="BB37" s="144"/>
      <c r="BC37" s="144"/>
      <c r="BD37" s="144"/>
      <c r="BE37" s="144"/>
      <c r="BF37" s="144"/>
      <c r="BG37" s="22"/>
      <c r="BH37" s="145"/>
      <c r="BI37" s="145"/>
      <c r="BJ37" s="13"/>
      <c r="BK37" s="13"/>
      <c r="BO37" s="145"/>
      <c r="BP37" s="145"/>
      <c r="BQ37" s="145"/>
      <c r="BR37" s="145"/>
      <c r="BS37" s="145"/>
      <c r="BT37" s="145"/>
      <c r="BU37" s="145"/>
      <c r="BV37" s="145"/>
      <c r="BW37" s="145"/>
      <c r="BX37" s="145"/>
      <c r="BY37" s="145"/>
      <c r="BZ37" s="22"/>
      <c r="CA37" s="22"/>
      <c r="CB37" s="22"/>
      <c r="CC37" s="22"/>
      <c r="CD37" s="22"/>
      <c r="CE37" s="22"/>
      <c r="CF37" s="22"/>
      <c r="CG37" s="22"/>
      <c r="CH37" s="22"/>
      <c r="CI37" s="22"/>
      <c r="CJ37" s="22"/>
      <c r="CK37" s="22"/>
      <c r="CL37" s="22"/>
      <c r="CM37" s="22"/>
      <c r="CN37" s="22"/>
      <c r="CO37" s="22"/>
      <c r="CP37" s="22"/>
      <c r="CQ37" s="22"/>
      <c r="CR37" s="22"/>
      <c r="CS37" s="22"/>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21"/>
      <c r="EB37" s="21"/>
      <c r="EC37" s="13"/>
      <c r="ED37" s="13"/>
      <c r="EE37" s="13"/>
      <c r="EF37" s="13"/>
      <c r="EG37" s="13"/>
      <c r="EH37" s="13"/>
      <c r="EI37" s="13"/>
      <c r="EJ37" s="13"/>
      <c r="EK37" s="13"/>
      <c r="EL37" s="13"/>
      <c r="EM37" s="13"/>
      <c r="EN37" s="13"/>
      <c r="EO37" s="13"/>
      <c r="EP37" s="13"/>
      <c r="EQ37" s="13"/>
      <c r="ER37" s="13"/>
      <c r="ES37" s="13"/>
      <c r="ET37" s="13"/>
      <c r="EU37" s="13"/>
      <c r="EV37" s="13"/>
      <c r="EW37" s="13"/>
    </row>
    <row r="38" spans="1:153" s="14" customFormat="1" ht="18.75" customHeight="1">
      <c r="A38" s="22"/>
      <c r="B38" s="22"/>
      <c r="C38" s="101"/>
      <c r="D38" s="101"/>
      <c r="E38" s="101"/>
      <c r="F38" s="101"/>
      <c r="G38" s="142"/>
      <c r="H38" s="12"/>
      <c r="I38" s="12"/>
      <c r="J38" s="12"/>
      <c r="K38" s="12"/>
      <c r="L38" s="12"/>
      <c r="M38" s="12"/>
      <c r="N38" s="143"/>
      <c r="O38" s="144"/>
      <c r="P38" s="144"/>
      <c r="Q38" s="144"/>
      <c r="R38" s="144"/>
      <c r="S38" s="144"/>
      <c r="T38" s="145"/>
      <c r="V38" s="144"/>
      <c r="W38" s="7" t="s">
        <v>213</v>
      </c>
      <c r="X38" s="7"/>
      <c r="Y38" s="7"/>
      <c r="AA38" s="144"/>
      <c r="AB38" s="211"/>
      <c r="AC38" s="211"/>
      <c r="AD38" s="211"/>
      <c r="AE38" s="144"/>
      <c r="AF38" s="144"/>
      <c r="AG38" s="143"/>
      <c r="AH38" s="144"/>
      <c r="AI38" s="144"/>
      <c r="AJ38" s="144"/>
      <c r="AK38" s="144"/>
      <c r="AL38" s="144"/>
      <c r="AN38" s="144"/>
      <c r="AO38" s="101"/>
      <c r="AP38" s="144"/>
      <c r="AQ38" s="101"/>
      <c r="AR38" s="12"/>
      <c r="AS38" s="12"/>
      <c r="AT38" s="12"/>
      <c r="AU38" s="12"/>
      <c r="AV38" s="12"/>
      <c r="AW38" s="12"/>
      <c r="AX38" s="12"/>
      <c r="AY38" s="12"/>
      <c r="AZ38" s="143"/>
      <c r="BA38" s="144"/>
      <c r="BB38" s="144"/>
      <c r="BC38" s="144"/>
      <c r="BD38" s="144"/>
      <c r="BE38" s="144"/>
      <c r="BF38" s="144"/>
      <c r="BG38" s="22"/>
      <c r="BH38" s="145"/>
      <c r="BI38" s="145"/>
      <c r="BJ38" s="13"/>
      <c r="BK38" s="13"/>
      <c r="BO38" s="145"/>
      <c r="BP38" s="145"/>
      <c r="BQ38" s="145"/>
      <c r="BR38" s="145"/>
      <c r="BS38" s="145"/>
      <c r="BT38" s="145"/>
      <c r="BU38" s="145"/>
      <c r="BV38" s="145"/>
      <c r="BW38" s="145"/>
      <c r="BX38" s="145"/>
      <c r="BY38" s="145"/>
      <c r="BZ38" s="22"/>
      <c r="CA38" s="22"/>
      <c r="CB38" s="22"/>
      <c r="CC38" s="22"/>
      <c r="CD38" s="22"/>
      <c r="CE38" s="22"/>
      <c r="CF38" s="22"/>
      <c r="CG38" s="22"/>
      <c r="CH38" s="22"/>
      <c r="CI38" s="22"/>
      <c r="CJ38" s="22"/>
      <c r="CK38" s="22"/>
      <c r="CL38" s="22"/>
      <c r="CM38" s="22"/>
      <c r="CN38" s="22"/>
      <c r="CO38" s="22"/>
      <c r="CP38" s="22"/>
      <c r="CQ38" s="22"/>
      <c r="CR38" s="22"/>
      <c r="CS38" s="22"/>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21"/>
      <c r="EB38" s="21"/>
      <c r="EC38" s="13"/>
      <c r="ED38" s="13"/>
      <c r="EE38" s="13"/>
      <c r="EF38" s="13"/>
      <c r="EG38" s="13"/>
      <c r="EH38" s="13"/>
      <c r="EI38" s="13"/>
      <c r="EJ38" s="13"/>
      <c r="EK38" s="13"/>
      <c r="EL38" s="13"/>
      <c r="EM38" s="13"/>
      <c r="EN38" s="13"/>
      <c r="EO38" s="13"/>
      <c r="EP38" s="13"/>
      <c r="EQ38" s="13"/>
      <c r="ER38" s="13"/>
      <c r="ES38" s="13"/>
      <c r="ET38" s="13"/>
      <c r="EU38" s="13"/>
      <c r="EV38" s="13"/>
      <c r="EW38" s="13"/>
    </row>
    <row r="39" spans="1:153" s="14" customFormat="1" ht="18.75" customHeight="1">
      <c r="A39" s="22"/>
      <c r="B39" s="22"/>
      <c r="C39" s="101"/>
      <c r="D39" s="101"/>
      <c r="E39" s="101"/>
      <c r="F39" s="101"/>
      <c r="G39" s="142"/>
      <c r="H39" s="12"/>
      <c r="I39" s="12"/>
      <c r="J39" s="12"/>
      <c r="K39" s="12"/>
      <c r="L39" s="12"/>
      <c r="M39" s="12"/>
      <c r="N39" s="143"/>
      <c r="O39" s="144"/>
      <c r="P39" s="144"/>
      <c r="Q39" s="144"/>
      <c r="R39" s="144"/>
      <c r="S39" s="144"/>
      <c r="T39" s="145"/>
      <c r="V39" s="144"/>
      <c r="W39" s="249"/>
      <c r="X39" s="249"/>
      <c r="Y39" s="7" t="s">
        <v>217</v>
      </c>
      <c r="AC39" s="211"/>
      <c r="AD39" s="211"/>
      <c r="AE39" s="144"/>
      <c r="AF39" s="144"/>
      <c r="AG39" s="143"/>
      <c r="AH39" s="144"/>
      <c r="AI39" s="144"/>
      <c r="AJ39" s="144"/>
      <c r="AK39" s="144"/>
      <c r="AL39" s="144"/>
      <c r="AN39" s="144"/>
      <c r="AO39" s="101"/>
      <c r="AP39" s="144"/>
      <c r="AQ39" s="101"/>
      <c r="AR39" s="12"/>
      <c r="AS39" s="12"/>
      <c r="AT39" s="12"/>
      <c r="AU39" s="12"/>
      <c r="AV39" s="12"/>
      <c r="AW39" s="12"/>
      <c r="AX39" s="12"/>
      <c r="AY39" s="12"/>
      <c r="AZ39" s="143"/>
      <c r="BA39" s="144"/>
      <c r="BB39" s="144"/>
      <c r="BC39" s="144"/>
      <c r="BD39" s="144"/>
      <c r="BE39" s="144"/>
      <c r="BF39" s="144"/>
      <c r="BG39" s="22"/>
      <c r="BH39" s="145"/>
      <c r="BI39" s="145"/>
      <c r="BJ39" s="13"/>
      <c r="BK39" s="13"/>
      <c r="BO39" s="145"/>
      <c r="BP39" s="145"/>
      <c r="BQ39" s="145"/>
      <c r="BR39" s="145"/>
      <c r="BS39" s="145"/>
      <c r="BT39" s="145"/>
      <c r="BU39" s="145"/>
      <c r="BV39" s="145"/>
      <c r="BW39" s="145"/>
      <c r="BX39" s="145"/>
      <c r="BY39" s="145"/>
      <c r="BZ39" s="22"/>
      <c r="CA39" s="22"/>
      <c r="CB39" s="22"/>
      <c r="CC39" s="22"/>
      <c r="CD39" s="22"/>
      <c r="CE39" s="22"/>
      <c r="CF39" s="22"/>
      <c r="CG39" s="22"/>
      <c r="CH39" s="22"/>
      <c r="CI39" s="22"/>
      <c r="CJ39" s="22"/>
      <c r="CK39" s="22"/>
      <c r="CL39" s="22"/>
      <c r="CM39" s="22"/>
      <c r="CN39" s="22"/>
      <c r="CO39" s="22"/>
      <c r="CP39" s="22"/>
      <c r="CQ39" s="22"/>
      <c r="CR39" s="22"/>
      <c r="CS39" s="22"/>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21"/>
      <c r="EB39" s="21"/>
      <c r="EC39" s="13"/>
      <c r="ED39" s="13"/>
      <c r="EE39" s="13"/>
      <c r="EF39" s="13"/>
      <c r="EG39" s="13"/>
      <c r="EH39" s="13"/>
      <c r="EI39" s="13"/>
      <c r="EJ39" s="13"/>
      <c r="EK39" s="13"/>
      <c r="EL39" s="13"/>
      <c r="EM39" s="13"/>
      <c r="EN39" s="13"/>
      <c r="EO39" s="13"/>
      <c r="EP39" s="13"/>
      <c r="EQ39" s="13"/>
      <c r="ER39" s="13"/>
      <c r="ES39" s="13"/>
      <c r="ET39" s="13"/>
      <c r="EU39" s="13"/>
      <c r="EV39" s="13"/>
      <c r="EW39" s="13"/>
    </row>
    <row r="40" spans="1:153" s="14" customFormat="1" ht="18.75" customHeight="1">
      <c r="A40" s="22"/>
      <c r="B40" s="22"/>
      <c r="C40" s="101"/>
      <c r="D40" s="101"/>
      <c r="E40" s="101"/>
      <c r="F40" s="101"/>
      <c r="G40" s="142"/>
      <c r="H40" s="12"/>
      <c r="I40" s="12"/>
      <c r="J40" s="12"/>
      <c r="K40" s="12"/>
      <c r="L40" s="12"/>
      <c r="M40" s="12"/>
      <c r="N40" s="143"/>
      <c r="O40" s="144"/>
      <c r="P40" s="144"/>
      <c r="Q40" s="144"/>
      <c r="R40" s="144"/>
      <c r="S40" s="144"/>
      <c r="T40" s="145"/>
      <c r="V40" s="144"/>
      <c r="W40" s="249"/>
      <c r="X40" s="247"/>
      <c r="Y40" s="7"/>
      <c r="AC40" s="211"/>
      <c r="AD40" s="211"/>
      <c r="AE40" s="144"/>
      <c r="AF40" s="144"/>
      <c r="AG40" s="143"/>
      <c r="AH40" s="144"/>
      <c r="AI40" s="144"/>
      <c r="AJ40" s="144"/>
      <c r="AK40" s="144"/>
      <c r="AL40" s="144"/>
      <c r="AN40" s="144"/>
      <c r="AO40" s="101"/>
      <c r="AP40" s="144"/>
      <c r="AQ40" s="101"/>
      <c r="AR40" s="12"/>
      <c r="AS40" s="12"/>
      <c r="AT40" s="12"/>
      <c r="AU40" s="12"/>
      <c r="AV40" s="12"/>
      <c r="AW40" s="12"/>
      <c r="AX40" s="12"/>
      <c r="AY40" s="12"/>
      <c r="AZ40" s="143"/>
      <c r="BA40" s="144"/>
      <c r="BB40" s="144"/>
      <c r="BC40" s="144"/>
      <c r="BD40" s="144"/>
      <c r="BE40" s="144"/>
      <c r="BF40" s="144"/>
      <c r="BG40" s="22"/>
      <c r="BH40" s="145"/>
      <c r="BI40" s="145"/>
      <c r="BJ40" s="13"/>
      <c r="BK40" s="13"/>
      <c r="BO40" s="145"/>
      <c r="BP40" s="145"/>
      <c r="BQ40" s="145"/>
      <c r="BR40" s="145"/>
      <c r="BS40" s="145"/>
      <c r="BT40" s="145"/>
      <c r="BU40" s="145"/>
      <c r="BV40" s="145"/>
      <c r="BW40" s="145"/>
      <c r="BX40" s="145"/>
      <c r="BY40" s="145"/>
      <c r="BZ40" s="22"/>
      <c r="CA40" s="22"/>
      <c r="CB40" s="22"/>
      <c r="CC40" s="22"/>
      <c r="CD40" s="22"/>
      <c r="CE40" s="22"/>
      <c r="CF40" s="22"/>
      <c r="CG40" s="22"/>
      <c r="CH40" s="22"/>
      <c r="CI40" s="22"/>
      <c r="CJ40" s="22"/>
      <c r="CK40" s="22"/>
      <c r="CL40" s="22"/>
      <c r="CM40" s="22"/>
      <c r="CN40" s="22"/>
      <c r="CO40" s="22"/>
      <c r="CP40" s="22"/>
      <c r="CQ40" s="22"/>
      <c r="CR40" s="22"/>
      <c r="CS40" s="22"/>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21"/>
      <c r="EB40" s="21"/>
      <c r="EC40" s="13"/>
      <c r="ED40" s="13"/>
      <c r="EE40" s="13"/>
      <c r="EF40" s="13"/>
      <c r="EG40" s="13"/>
      <c r="EH40" s="13"/>
      <c r="EI40" s="13"/>
      <c r="EJ40" s="13"/>
      <c r="EK40" s="13"/>
      <c r="EL40" s="13"/>
      <c r="EM40" s="13"/>
      <c r="EN40" s="13"/>
      <c r="EO40" s="13"/>
      <c r="EP40" s="13"/>
      <c r="EQ40" s="13"/>
      <c r="ER40" s="13"/>
      <c r="ES40" s="13"/>
      <c r="ET40" s="13"/>
      <c r="EU40" s="13"/>
      <c r="EV40" s="13"/>
      <c r="EW40" s="13"/>
    </row>
    <row r="41" spans="1:153" s="14" customFormat="1" ht="18.75" customHeight="1">
      <c r="A41" s="22"/>
      <c r="B41" s="22"/>
      <c r="C41" s="101"/>
      <c r="D41" s="101"/>
      <c r="E41" s="101"/>
      <c r="F41" s="101"/>
      <c r="G41" s="142"/>
      <c r="H41" s="12"/>
      <c r="I41" s="12"/>
      <c r="J41" s="12"/>
      <c r="K41" s="12"/>
      <c r="L41" s="12"/>
      <c r="M41" s="12"/>
      <c r="N41" s="143"/>
      <c r="O41" s="144"/>
      <c r="P41" s="144"/>
      <c r="Q41" s="144"/>
      <c r="R41" s="144"/>
      <c r="S41" s="144"/>
      <c r="T41" s="145"/>
      <c r="V41" s="144"/>
      <c r="W41" s="144"/>
      <c r="X41" s="144"/>
      <c r="Y41" s="144"/>
      <c r="Z41" s="144"/>
      <c r="AA41" s="144"/>
      <c r="AB41" s="211"/>
      <c r="AC41" s="211"/>
      <c r="AD41" s="211"/>
      <c r="AE41" s="144"/>
      <c r="AF41" s="144"/>
      <c r="AG41" s="143"/>
      <c r="AH41" s="144"/>
      <c r="AI41" s="144"/>
      <c r="AJ41" s="144"/>
      <c r="AK41" s="144"/>
      <c r="AL41" s="144"/>
      <c r="AN41" s="144"/>
      <c r="AO41" s="101"/>
      <c r="AP41" s="144"/>
      <c r="AQ41" s="101"/>
      <c r="AR41" s="12"/>
      <c r="AS41" s="12"/>
      <c r="AT41" s="12"/>
      <c r="AU41" s="12"/>
      <c r="AV41" s="12"/>
      <c r="AW41" s="12"/>
      <c r="AX41" s="12"/>
      <c r="AY41" s="12"/>
      <c r="AZ41" s="143"/>
      <c r="BA41" s="144"/>
      <c r="BB41" s="144"/>
      <c r="BC41" s="144"/>
      <c r="BD41" s="144"/>
      <c r="BE41" s="144"/>
      <c r="BF41" s="144"/>
      <c r="BG41" s="22"/>
      <c r="BH41" s="145"/>
      <c r="BI41" s="145"/>
      <c r="BJ41" s="13"/>
      <c r="BK41" s="13"/>
      <c r="BO41" s="145"/>
      <c r="BP41" s="145"/>
      <c r="BQ41" s="145"/>
      <c r="BR41" s="145"/>
      <c r="BS41" s="145"/>
      <c r="BT41" s="145"/>
      <c r="BU41" s="145"/>
      <c r="BV41" s="145"/>
      <c r="BW41" s="145"/>
      <c r="BX41" s="145"/>
      <c r="BY41" s="145"/>
      <c r="BZ41" s="22"/>
      <c r="CA41" s="22"/>
      <c r="CB41" s="22"/>
      <c r="CC41" s="22"/>
      <c r="CD41" s="22"/>
      <c r="CE41" s="22"/>
      <c r="CF41" s="22"/>
      <c r="CG41" s="22"/>
      <c r="CH41" s="22"/>
      <c r="CI41" s="22"/>
      <c r="CJ41" s="22"/>
      <c r="CK41" s="22"/>
      <c r="CL41" s="22"/>
      <c r="CM41" s="22"/>
      <c r="CN41" s="22"/>
      <c r="CO41" s="22"/>
      <c r="CP41" s="22"/>
      <c r="CQ41" s="22"/>
      <c r="CR41" s="22"/>
      <c r="CS41" s="22"/>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21"/>
      <c r="EB41" s="21"/>
      <c r="EC41" s="13"/>
      <c r="ED41" s="13"/>
      <c r="EE41" s="13"/>
      <c r="EF41" s="13"/>
      <c r="EG41" s="13"/>
      <c r="EH41" s="13"/>
      <c r="EI41" s="13"/>
      <c r="EJ41" s="13"/>
      <c r="EK41" s="13"/>
      <c r="EL41" s="13"/>
      <c r="EM41" s="13"/>
      <c r="EN41" s="13"/>
      <c r="EO41" s="13"/>
      <c r="EP41" s="13"/>
      <c r="EQ41" s="13"/>
      <c r="ER41" s="13"/>
      <c r="ES41" s="13"/>
      <c r="ET41" s="13"/>
      <c r="EU41" s="13"/>
      <c r="EV41" s="13"/>
      <c r="EW41" s="13"/>
    </row>
    <row r="42" spans="1:153" s="14" customFormat="1" ht="18.75" customHeight="1">
      <c r="A42" s="22"/>
      <c r="B42" s="22"/>
      <c r="C42" s="101"/>
      <c r="D42" s="101"/>
      <c r="E42" s="101"/>
      <c r="F42" s="101"/>
      <c r="G42" s="142"/>
      <c r="H42" s="12"/>
      <c r="I42" s="12"/>
      <c r="J42" s="12"/>
      <c r="K42" s="12"/>
      <c r="L42" s="12"/>
      <c r="M42" s="12"/>
      <c r="N42" s="143"/>
      <c r="O42" s="144"/>
      <c r="P42" s="144"/>
      <c r="Q42" s="144"/>
      <c r="R42" s="144"/>
      <c r="S42" s="144"/>
      <c r="T42" s="145"/>
      <c r="V42" s="144"/>
      <c r="W42" s="144"/>
      <c r="X42" s="144"/>
      <c r="Y42" s="144"/>
      <c r="Z42" s="144"/>
      <c r="AA42" s="144"/>
      <c r="AB42" s="211"/>
      <c r="AC42" s="211"/>
      <c r="AD42" s="211"/>
      <c r="AE42" s="144"/>
      <c r="AF42" s="144"/>
      <c r="AG42" s="143"/>
      <c r="AH42" s="144"/>
      <c r="AI42" s="144"/>
      <c r="AJ42" s="144"/>
      <c r="AK42" s="144"/>
      <c r="AL42" s="144"/>
      <c r="AN42" s="144"/>
      <c r="AO42" s="101"/>
      <c r="AP42" s="144"/>
      <c r="AQ42" s="101"/>
      <c r="AR42" s="12"/>
      <c r="AS42" s="12"/>
      <c r="AT42" s="12"/>
      <c r="AU42" s="12"/>
      <c r="AV42" s="12"/>
      <c r="AW42" s="12"/>
      <c r="AX42" s="12"/>
      <c r="AY42" s="12"/>
      <c r="AZ42" s="143"/>
      <c r="BA42" s="144"/>
      <c r="BB42" s="144"/>
      <c r="BC42" s="144"/>
      <c r="BD42" s="144"/>
      <c r="BE42" s="144"/>
      <c r="BF42" s="144"/>
      <c r="BG42" s="22"/>
      <c r="BH42" s="145"/>
      <c r="BI42" s="145"/>
      <c r="BJ42" s="13"/>
      <c r="BK42" s="13"/>
      <c r="BO42" s="145"/>
      <c r="BP42" s="145"/>
      <c r="BQ42" s="145"/>
      <c r="BR42" s="145"/>
      <c r="BS42" s="145"/>
      <c r="BT42" s="145"/>
      <c r="BU42" s="145"/>
      <c r="BV42" s="145"/>
      <c r="BW42" s="145"/>
      <c r="BX42" s="145"/>
      <c r="BY42" s="145"/>
      <c r="BZ42" s="22"/>
      <c r="CA42" s="22"/>
      <c r="CB42" s="22"/>
      <c r="CC42" s="22"/>
      <c r="CD42" s="22"/>
      <c r="CE42" s="22"/>
      <c r="CF42" s="22"/>
      <c r="CG42" s="22"/>
      <c r="CH42" s="22"/>
      <c r="CI42" s="22"/>
      <c r="CJ42" s="22"/>
      <c r="CK42" s="22"/>
      <c r="CL42" s="22"/>
      <c r="CM42" s="22"/>
      <c r="CN42" s="22"/>
      <c r="CO42" s="22"/>
      <c r="CP42" s="22"/>
      <c r="CQ42" s="22"/>
      <c r="CR42" s="22"/>
      <c r="CS42" s="22"/>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21"/>
      <c r="EB42" s="21"/>
      <c r="EC42" s="13"/>
      <c r="ED42" s="13"/>
      <c r="EE42" s="13"/>
      <c r="EF42" s="13"/>
      <c r="EG42" s="13"/>
      <c r="EH42" s="13"/>
      <c r="EI42" s="13"/>
      <c r="EJ42" s="13"/>
      <c r="EK42" s="13"/>
      <c r="EL42" s="13"/>
      <c r="EM42" s="13"/>
      <c r="EN42" s="13"/>
      <c r="EO42" s="13"/>
      <c r="EP42" s="13"/>
      <c r="EQ42" s="13"/>
      <c r="ER42" s="13"/>
      <c r="ES42" s="13"/>
      <c r="ET42" s="13"/>
      <c r="EU42" s="13"/>
      <c r="EV42" s="13"/>
      <c r="EW42" s="13"/>
    </row>
    <row r="43" spans="1:153" s="14" customFormat="1" ht="18.75" customHeight="1">
      <c r="A43" s="22"/>
      <c r="B43" s="22"/>
      <c r="C43" s="101"/>
      <c r="D43" s="101"/>
      <c r="E43" s="101"/>
      <c r="F43" s="101"/>
      <c r="G43" s="142"/>
      <c r="H43" s="12"/>
      <c r="I43" s="12"/>
      <c r="J43" s="12"/>
      <c r="K43" s="12"/>
      <c r="L43" s="12"/>
      <c r="M43" s="12"/>
      <c r="N43" s="143"/>
      <c r="O43" s="144"/>
      <c r="P43" s="144"/>
      <c r="Q43" s="144"/>
      <c r="R43" s="144"/>
      <c r="S43" s="144"/>
      <c r="T43" s="145"/>
      <c r="V43" s="144"/>
      <c r="W43" s="7" t="s">
        <v>210</v>
      </c>
      <c r="X43" s="7"/>
      <c r="Y43" s="7"/>
      <c r="Z43" s="7"/>
      <c r="AA43" s="7" t="s">
        <v>252</v>
      </c>
      <c r="AB43" s="211"/>
      <c r="AC43" s="211"/>
      <c r="AD43" s="211"/>
      <c r="AE43" s="144"/>
      <c r="AF43" s="144"/>
      <c r="AG43" s="143"/>
      <c r="AH43" s="144"/>
      <c r="AI43" s="144"/>
      <c r="AJ43" s="144"/>
      <c r="AK43" s="144"/>
      <c r="AL43" s="144"/>
      <c r="AN43" s="144"/>
      <c r="AO43" s="101"/>
      <c r="AP43" s="144"/>
      <c r="AQ43" s="101"/>
      <c r="AR43" s="12"/>
      <c r="AS43" s="12"/>
      <c r="AT43" s="12"/>
      <c r="AU43" s="12"/>
      <c r="AV43" s="12"/>
      <c r="AW43" s="12"/>
      <c r="AX43" s="12"/>
      <c r="AY43" s="12"/>
      <c r="AZ43" s="143"/>
      <c r="BA43" s="144"/>
      <c r="BB43" s="144"/>
      <c r="BC43" s="144"/>
      <c r="BD43" s="144"/>
      <c r="BE43" s="144"/>
      <c r="BF43" s="144"/>
      <c r="BG43" s="22"/>
      <c r="BH43" s="145"/>
      <c r="BI43" s="145"/>
      <c r="BJ43" s="13"/>
      <c r="BK43" s="13"/>
      <c r="BO43" s="145"/>
      <c r="BP43" s="145"/>
      <c r="BQ43" s="145"/>
      <c r="BR43" s="145"/>
      <c r="BS43" s="145"/>
      <c r="BT43" s="145"/>
      <c r="BU43" s="145"/>
      <c r="BV43" s="145"/>
      <c r="BW43" s="145"/>
      <c r="BX43" s="145"/>
      <c r="BY43" s="145"/>
      <c r="BZ43" s="22"/>
      <c r="CA43" s="22"/>
      <c r="CB43" s="22"/>
      <c r="CC43" s="22"/>
      <c r="CD43" s="22"/>
      <c r="CE43" s="22"/>
      <c r="CF43" s="22"/>
      <c r="CG43" s="22"/>
      <c r="CH43" s="22"/>
      <c r="CI43" s="22"/>
      <c r="CJ43" s="22"/>
      <c r="CK43" s="22"/>
      <c r="CL43" s="22"/>
      <c r="CM43" s="22"/>
      <c r="CN43" s="22"/>
      <c r="CO43" s="22"/>
      <c r="CP43" s="22"/>
      <c r="CQ43" s="22"/>
      <c r="CR43" s="22"/>
      <c r="CS43" s="22"/>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21"/>
      <c r="EB43" s="21"/>
      <c r="EC43" s="13"/>
      <c r="ED43" s="13"/>
      <c r="EE43" s="13"/>
      <c r="EF43" s="13"/>
      <c r="EG43" s="13"/>
      <c r="EH43" s="13"/>
      <c r="EI43" s="13"/>
      <c r="EJ43" s="13"/>
      <c r="EK43" s="13"/>
      <c r="EL43" s="13"/>
      <c r="EM43" s="13"/>
      <c r="EN43" s="13"/>
      <c r="EO43" s="13"/>
      <c r="EP43" s="13"/>
      <c r="EQ43" s="13"/>
      <c r="ER43" s="13"/>
      <c r="ES43" s="13"/>
      <c r="ET43" s="13"/>
      <c r="EU43" s="13"/>
      <c r="EV43" s="13"/>
      <c r="EW43" s="13"/>
    </row>
    <row r="44" spans="1:153" s="14" customFormat="1" ht="18.75" customHeight="1">
      <c r="A44" s="22"/>
      <c r="B44" s="22"/>
      <c r="C44" s="101"/>
      <c r="D44" s="101"/>
      <c r="E44" s="101"/>
      <c r="F44" s="101"/>
      <c r="G44" s="142"/>
      <c r="H44" s="12"/>
      <c r="I44" s="12"/>
      <c r="J44" s="12"/>
      <c r="K44" s="12"/>
      <c r="L44" s="12"/>
      <c r="M44" s="12"/>
      <c r="N44" s="143"/>
      <c r="O44" s="144"/>
      <c r="P44" s="144"/>
      <c r="Q44" s="144"/>
      <c r="R44" s="144"/>
      <c r="S44" s="144"/>
      <c r="T44" s="145"/>
      <c r="V44" s="144"/>
      <c r="W44" s="7"/>
      <c r="X44" s="7"/>
      <c r="Y44" s="7"/>
      <c r="Z44" s="7"/>
      <c r="AA44" s="7"/>
      <c r="AB44" s="7" t="s">
        <v>220</v>
      </c>
      <c r="AC44" s="211"/>
      <c r="AD44" s="211"/>
      <c r="AE44" s="144"/>
      <c r="AF44" s="144"/>
      <c r="AG44" s="143"/>
      <c r="AH44" s="144"/>
      <c r="AI44" s="144"/>
      <c r="AJ44" s="144"/>
      <c r="AK44" s="144"/>
      <c r="AL44" s="144"/>
      <c r="AN44" s="144"/>
      <c r="AO44" s="101"/>
      <c r="AP44" s="144"/>
      <c r="AQ44" s="101"/>
      <c r="AR44" s="12"/>
      <c r="AS44" s="12"/>
      <c r="AT44" s="12"/>
      <c r="AU44" s="12"/>
      <c r="AV44" s="12"/>
      <c r="AW44" s="12"/>
      <c r="AX44" s="12"/>
      <c r="AY44" s="12"/>
      <c r="AZ44" s="143"/>
      <c r="BA44" s="144"/>
      <c r="BB44" s="144"/>
      <c r="BC44" s="144"/>
      <c r="BD44" s="144"/>
      <c r="BE44" s="144"/>
      <c r="BF44" s="144"/>
      <c r="BG44" s="22"/>
      <c r="BH44" s="145"/>
      <c r="BI44" s="145"/>
      <c r="BJ44" s="13"/>
      <c r="BK44" s="13"/>
      <c r="BO44" s="145"/>
      <c r="BP44" s="145"/>
      <c r="BQ44" s="145"/>
      <c r="BR44" s="145"/>
      <c r="BS44" s="145"/>
      <c r="BT44" s="145"/>
      <c r="BU44" s="145"/>
      <c r="BV44" s="145"/>
      <c r="BW44" s="145"/>
      <c r="BX44" s="145"/>
      <c r="BY44" s="145"/>
      <c r="BZ44" s="22"/>
      <c r="CA44" s="22"/>
      <c r="CB44" s="22"/>
      <c r="CC44" s="22"/>
      <c r="CD44" s="22"/>
      <c r="CE44" s="22"/>
      <c r="CF44" s="22"/>
      <c r="CG44" s="22"/>
      <c r="CH44" s="22"/>
      <c r="CI44" s="22"/>
      <c r="CJ44" s="22"/>
      <c r="CK44" s="22"/>
      <c r="CL44" s="22"/>
      <c r="CM44" s="22"/>
      <c r="CN44" s="22"/>
      <c r="CO44" s="22"/>
      <c r="CP44" s="22"/>
      <c r="CQ44" s="22"/>
      <c r="CR44" s="22"/>
      <c r="CS44" s="22"/>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21"/>
      <c r="EB44" s="21"/>
      <c r="EC44" s="13"/>
      <c r="ED44" s="13"/>
      <c r="EE44" s="13"/>
      <c r="EF44" s="13"/>
      <c r="EG44" s="13"/>
      <c r="EH44" s="13"/>
      <c r="EI44" s="13"/>
      <c r="EJ44" s="13"/>
      <c r="EK44" s="13"/>
      <c r="EL44" s="13"/>
      <c r="EM44" s="13"/>
      <c r="EN44" s="13"/>
      <c r="EO44" s="13"/>
      <c r="EP44" s="13"/>
      <c r="EQ44" s="13"/>
      <c r="ER44" s="13"/>
      <c r="ES44" s="13"/>
      <c r="ET44" s="13"/>
      <c r="EU44" s="13"/>
      <c r="EV44" s="13"/>
      <c r="EW44" s="13"/>
    </row>
    <row r="45" spans="1:153" s="14" customFormat="1" ht="18.75" customHeight="1">
      <c r="A45" s="22"/>
      <c r="B45" s="22"/>
      <c r="C45" s="101"/>
      <c r="D45" s="101"/>
      <c r="E45" s="101"/>
      <c r="F45" s="101"/>
      <c r="G45" s="142"/>
      <c r="H45" s="12"/>
      <c r="I45" s="12"/>
      <c r="J45" s="12"/>
      <c r="K45" s="12"/>
      <c r="L45" s="12"/>
      <c r="M45" s="12"/>
      <c r="N45" s="143"/>
      <c r="O45" s="144"/>
      <c r="P45" s="144"/>
      <c r="Q45" s="144"/>
      <c r="R45" s="144"/>
      <c r="S45" s="144"/>
      <c r="T45" s="145"/>
      <c r="V45" s="144"/>
      <c r="AA45" s="14" t="s">
        <v>253</v>
      </c>
      <c r="AB45" s="211"/>
      <c r="AC45" s="211"/>
      <c r="AD45" s="211"/>
      <c r="AE45" s="144"/>
      <c r="AF45" s="144"/>
      <c r="AG45" s="143"/>
      <c r="AH45" s="144"/>
      <c r="AI45" s="144"/>
      <c r="AJ45" s="144"/>
      <c r="AK45" s="144"/>
      <c r="AL45" s="144"/>
      <c r="AN45" s="144"/>
      <c r="AO45" s="101"/>
      <c r="AP45" s="144"/>
      <c r="AQ45" s="101"/>
      <c r="AR45" s="12"/>
      <c r="AS45" s="12"/>
      <c r="AT45" s="12"/>
      <c r="AU45" s="12"/>
      <c r="AV45" s="12"/>
      <c r="AW45" s="12"/>
      <c r="AX45" s="12"/>
      <c r="AY45" s="12"/>
      <c r="AZ45" s="143"/>
      <c r="BA45" s="144"/>
      <c r="BB45" s="144"/>
      <c r="BC45" s="144"/>
      <c r="BD45" s="144"/>
      <c r="BE45" s="144"/>
      <c r="BF45" s="144"/>
      <c r="BG45" s="22"/>
      <c r="BH45" s="145"/>
      <c r="BI45" s="145"/>
      <c r="BJ45" s="13"/>
      <c r="BK45" s="13"/>
      <c r="BO45" s="145"/>
      <c r="BP45" s="145"/>
      <c r="BQ45" s="145"/>
      <c r="BR45" s="145"/>
      <c r="BS45" s="145"/>
      <c r="BT45" s="145"/>
      <c r="BU45" s="145"/>
      <c r="BV45" s="145"/>
      <c r="BW45" s="145"/>
      <c r="BX45" s="145"/>
      <c r="BY45" s="145"/>
      <c r="BZ45" s="22"/>
      <c r="CA45" s="22"/>
      <c r="CB45" s="22"/>
      <c r="CC45" s="22"/>
      <c r="CD45" s="22"/>
      <c r="CE45" s="22"/>
      <c r="CF45" s="22"/>
      <c r="CG45" s="22"/>
      <c r="CH45" s="22"/>
      <c r="CI45" s="22"/>
      <c r="CJ45" s="22"/>
      <c r="CK45" s="22"/>
      <c r="CL45" s="22"/>
      <c r="CM45" s="22"/>
      <c r="CN45" s="22"/>
      <c r="CO45" s="22"/>
      <c r="CP45" s="22"/>
      <c r="CQ45" s="22"/>
      <c r="CR45" s="22"/>
      <c r="CS45" s="22"/>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21"/>
      <c r="EB45" s="21"/>
      <c r="EC45" s="13"/>
      <c r="ED45" s="13"/>
      <c r="EE45" s="13"/>
      <c r="EF45" s="13"/>
      <c r="EG45" s="13"/>
      <c r="EH45" s="13"/>
      <c r="EI45" s="13"/>
      <c r="EJ45" s="13"/>
      <c r="EK45" s="13"/>
      <c r="EL45" s="13"/>
      <c r="EM45" s="13"/>
      <c r="EN45" s="13"/>
      <c r="EO45" s="13"/>
      <c r="EP45" s="13"/>
      <c r="EQ45" s="13"/>
      <c r="ER45" s="13"/>
      <c r="ES45" s="13"/>
      <c r="ET45" s="13"/>
      <c r="EU45" s="13"/>
      <c r="EV45" s="13"/>
      <c r="EW45" s="13"/>
    </row>
    <row r="46" spans="1:153" s="14" customFormat="1" ht="18.75" customHeight="1">
      <c r="A46" s="22"/>
      <c r="B46" s="22"/>
      <c r="C46" s="101"/>
      <c r="D46" s="101"/>
      <c r="E46" s="101"/>
      <c r="F46" s="101"/>
      <c r="G46" s="142"/>
      <c r="H46" s="12"/>
      <c r="I46" s="12"/>
      <c r="J46" s="12"/>
      <c r="K46" s="12"/>
      <c r="L46" s="12"/>
      <c r="M46" s="12"/>
      <c r="N46" s="143"/>
      <c r="O46" s="144"/>
      <c r="P46" s="144"/>
      <c r="Q46" s="144"/>
      <c r="R46" s="144"/>
      <c r="S46" s="144"/>
      <c r="T46" s="145"/>
      <c r="V46" s="144"/>
      <c r="AB46" s="7" t="s">
        <v>221</v>
      </c>
      <c r="AC46" s="211"/>
      <c r="AD46" s="211"/>
      <c r="AE46" s="144"/>
      <c r="AF46" s="144"/>
      <c r="AG46" s="143"/>
      <c r="AH46" s="144"/>
      <c r="AI46" s="144"/>
      <c r="AJ46" s="144"/>
      <c r="AK46" s="144"/>
      <c r="AL46" s="144"/>
      <c r="AN46" s="144"/>
      <c r="AO46" s="101"/>
      <c r="AP46" s="144"/>
      <c r="AQ46" s="101"/>
      <c r="AR46" s="12"/>
      <c r="AS46" s="12"/>
      <c r="AT46" s="12"/>
      <c r="AU46" s="12"/>
      <c r="AV46" s="12"/>
      <c r="AW46" s="12"/>
      <c r="AX46" s="12"/>
      <c r="AY46" s="12"/>
      <c r="AZ46" s="143"/>
      <c r="BA46" s="144"/>
      <c r="BB46" s="144"/>
      <c r="BC46" s="144"/>
      <c r="BD46" s="144"/>
      <c r="BE46" s="144"/>
      <c r="BF46" s="144"/>
      <c r="BG46" s="22"/>
      <c r="BH46" s="145"/>
      <c r="BI46" s="145"/>
      <c r="BJ46" s="13"/>
      <c r="BK46" s="13"/>
      <c r="BO46" s="145"/>
      <c r="BP46" s="145"/>
      <c r="BQ46" s="145"/>
      <c r="BR46" s="145"/>
      <c r="BS46" s="145"/>
      <c r="BT46" s="145"/>
      <c r="BU46" s="145"/>
      <c r="BV46" s="145"/>
      <c r="BW46" s="145"/>
      <c r="BX46" s="145"/>
      <c r="BY46" s="145"/>
      <c r="BZ46" s="22"/>
      <c r="CA46" s="22"/>
      <c r="CB46" s="22"/>
      <c r="CC46" s="22"/>
      <c r="CD46" s="22"/>
      <c r="CE46" s="22"/>
      <c r="CF46" s="22"/>
      <c r="CG46" s="22"/>
      <c r="CH46" s="22"/>
      <c r="CI46" s="22"/>
      <c r="CJ46" s="22"/>
      <c r="CK46" s="22"/>
      <c r="CL46" s="22"/>
      <c r="CM46" s="22"/>
      <c r="CN46" s="22"/>
      <c r="CO46" s="22"/>
      <c r="CP46" s="22"/>
      <c r="CQ46" s="22"/>
      <c r="CR46" s="22"/>
      <c r="CS46" s="22"/>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21"/>
      <c r="EB46" s="21"/>
      <c r="EC46" s="13"/>
      <c r="ED46" s="13"/>
      <c r="EE46" s="13"/>
      <c r="EF46" s="13"/>
      <c r="EG46" s="13"/>
      <c r="EH46" s="13"/>
      <c r="EI46" s="13"/>
      <c r="EJ46" s="13"/>
      <c r="EK46" s="13"/>
      <c r="EL46" s="13"/>
      <c r="EM46" s="13"/>
      <c r="EN46" s="13"/>
      <c r="EO46" s="13"/>
      <c r="EP46" s="13"/>
      <c r="EQ46" s="13"/>
      <c r="ER46" s="13"/>
      <c r="ES46" s="13"/>
      <c r="ET46" s="13"/>
      <c r="EU46" s="13"/>
      <c r="EV46" s="13"/>
      <c r="EW46" s="13"/>
    </row>
    <row r="47" spans="1:153" s="14" customFormat="1" ht="18.75" customHeight="1">
      <c r="A47" s="22"/>
      <c r="B47" s="22"/>
      <c r="C47" s="101"/>
      <c r="D47" s="101"/>
      <c r="E47" s="101"/>
      <c r="F47" s="101"/>
      <c r="G47" s="142"/>
      <c r="H47" s="12"/>
      <c r="I47" s="12"/>
      <c r="J47" s="12"/>
      <c r="K47" s="12"/>
      <c r="L47" s="12"/>
      <c r="M47" s="12"/>
      <c r="N47" s="143"/>
      <c r="O47" s="144"/>
      <c r="P47" s="144"/>
      <c r="Q47" s="144"/>
      <c r="R47" s="144"/>
      <c r="S47" s="144"/>
      <c r="T47" s="145"/>
      <c r="V47" s="144"/>
      <c r="W47" s="144"/>
      <c r="X47" s="144"/>
      <c r="Y47" s="144"/>
      <c r="Z47" s="144"/>
      <c r="AA47" s="144"/>
      <c r="AB47" s="211"/>
      <c r="AC47" s="211"/>
      <c r="AD47" s="211"/>
      <c r="AE47" s="144"/>
      <c r="AF47" s="144"/>
      <c r="AG47" s="143"/>
      <c r="AH47" s="144"/>
      <c r="AI47" s="144"/>
      <c r="AJ47" s="144"/>
      <c r="AK47" s="144"/>
      <c r="AL47" s="144"/>
      <c r="AN47" s="144"/>
      <c r="AO47" s="101"/>
      <c r="AP47" s="144"/>
      <c r="AQ47" s="101"/>
      <c r="AR47" s="12"/>
      <c r="AS47" s="12"/>
      <c r="AT47" s="12"/>
      <c r="AU47" s="12"/>
      <c r="AV47" s="12"/>
      <c r="AW47" s="12"/>
      <c r="AX47" s="12"/>
      <c r="AY47" s="12"/>
      <c r="AZ47" s="143"/>
      <c r="BA47" s="144"/>
      <c r="BB47" s="144"/>
      <c r="BC47" s="144"/>
      <c r="BD47" s="144"/>
      <c r="BE47" s="144"/>
      <c r="BF47" s="144"/>
      <c r="BG47" s="22"/>
      <c r="BH47" s="145"/>
      <c r="BI47" s="145"/>
      <c r="BJ47" s="13"/>
      <c r="BK47" s="13"/>
      <c r="BO47" s="145"/>
      <c r="BP47" s="145"/>
      <c r="BQ47" s="145"/>
      <c r="BR47" s="145"/>
      <c r="BS47" s="145"/>
      <c r="BT47" s="145"/>
      <c r="BU47" s="145"/>
      <c r="BV47" s="145"/>
      <c r="BW47" s="145"/>
      <c r="BX47" s="145"/>
      <c r="BY47" s="145"/>
      <c r="BZ47" s="22"/>
      <c r="CA47" s="22"/>
      <c r="CB47" s="22"/>
      <c r="CC47" s="22"/>
      <c r="CD47" s="22"/>
      <c r="CE47" s="22"/>
      <c r="CF47" s="22"/>
      <c r="CG47" s="22"/>
      <c r="CH47" s="22"/>
      <c r="CI47" s="22"/>
      <c r="CJ47" s="22"/>
      <c r="CK47" s="22"/>
      <c r="CL47" s="22"/>
      <c r="CM47" s="22"/>
      <c r="CN47" s="22"/>
      <c r="CO47" s="22"/>
      <c r="CP47" s="22"/>
      <c r="CQ47" s="22"/>
      <c r="CR47" s="22"/>
      <c r="CS47" s="22"/>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21"/>
      <c r="EB47" s="21"/>
      <c r="EC47" s="13"/>
      <c r="ED47" s="13"/>
      <c r="EE47" s="13"/>
      <c r="EF47" s="13"/>
      <c r="EG47" s="13"/>
      <c r="EH47" s="13"/>
      <c r="EI47" s="13"/>
      <c r="EJ47" s="13"/>
      <c r="EK47" s="13"/>
      <c r="EL47" s="13"/>
      <c r="EM47" s="13"/>
      <c r="EN47" s="13"/>
      <c r="EO47" s="13"/>
      <c r="EP47" s="13"/>
      <c r="EQ47" s="13"/>
      <c r="ER47" s="13"/>
      <c r="ES47" s="13"/>
      <c r="ET47" s="13"/>
      <c r="EU47" s="13"/>
      <c r="EV47" s="13"/>
      <c r="EW47" s="13"/>
    </row>
    <row r="48" spans="1:153" s="14" customFormat="1" ht="18.75" customHeight="1">
      <c r="A48" s="22"/>
      <c r="B48" s="22"/>
      <c r="C48" s="101"/>
      <c r="D48" s="101"/>
      <c r="E48" s="101"/>
      <c r="F48" s="101"/>
      <c r="G48" s="142"/>
      <c r="H48" s="12"/>
      <c r="I48" s="12"/>
      <c r="J48" s="12"/>
      <c r="K48" s="12"/>
      <c r="L48" s="12"/>
      <c r="M48" s="12"/>
      <c r="N48" s="143"/>
      <c r="O48" s="144"/>
      <c r="P48" s="144"/>
      <c r="Q48" s="144"/>
      <c r="R48" s="144"/>
      <c r="S48" s="144"/>
      <c r="T48" s="145"/>
      <c r="V48" s="144"/>
      <c r="W48" s="144"/>
      <c r="X48" s="144"/>
      <c r="Y48" s="144"/>
      <c r="Z48" s="144"/>
      <c r="AA48" s="144"/>
      <c r="AB48" s="211"/>
      <c r="AC48" s="211"/>
      <c r="AD48" s="211"/>
      <c r="AE48" s="144"/>
      <c r="AF48" s="144"/>
      <c r="AG48" s="143"/>
      <c r="AH48" s="144"/>
      <c r="AI48" s="144"/>
      <c r="AJ48" s="144"/>
      <c r="AK48" s="144"/>
      <c r="AL48" s="144"/>
      <c r="AN48" s="144"/>
      <c r="AO48" s="101"/>
      <c r="AP48" s="144"/>
      <c r="AQ48" s="101"/>
      <c r="AR48" s="12"/>
      <c r="AS48" s="12"/>
      <c r="AT48" s="12"/>
      <c r="AU48" s="12"/>
      <c r="AV48" s="12"/>
      <c r="AW48" s="12"/>
      <c r="AX48" s="12"/>
      <c r="AY48" s="12"/>
      <c r="AZ48" s="143"/>
      <c r="BA48" s="144"/>
      <c r="BB48" s="144"/>
      <c r="BC48" s="144"/>
      <c r="BD48" s="144"/>
      <c r="BE48" s="144"/>
      <c r="BF48" s="144"/>
      <c r="BG48" s="22"/>
      <c r="BH48" s="145"/>
      <c r="BI48" s="145"/>
      <c r="BJ48" s="13"/>
      <c r="BK48" s="13"/>
      <c r="BO48" s="145"/>
      <c r="BP48" s="145"/>
      <c r="BQ48" s="145"/>
      <c r="BR48" s="145"/>
      <c r="BS48" s="145"/>
      <c r="BT48" s="145"/>
      <c r="BU48" s="145"/>
      <c r="BV48" s="145"/>
      <c r="BW48" s="145"/>
      <c r="BX48" s="145"/>
      <c r="BY48" s="145"/>
      <c r="BZ48" s="22"/>
      <c r="CA48" s="22"/>
      <c r="CB48" s="22"/>
      <c r="CC48" s="22"/>
      <c r="CD48" s="22"/>
      <c r="CE48" s="22"/>
      <c r="CF48" s="22"/>
      <c r="CG48" s="22"/>
      <c r="CH48" s="22"/>
      <c r="CI48" s="22"/>
      <c r="CJ48" s="22"/>
      <c r="CK48" s="22"/>
      <c r="CL48" s="22"/>
      <c r="CM48" s="22"/>
      <c r="CN48" s="22"/>
      <c r="CO48" s="22"/>
      <c r="CP48" s="22"/>
      <c r="CQ48" s="22"/>
      <c r="CR48" s="22"/>
      <c r="CS48" s="22"/>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21"/>
      <c r="EB48" s="21"/>
      <c r="EC48" s="13"/>
      <c r="ED48" s="13"/>
      <c r="EE48" s="13"/>
      <c r="EF48" s="13"/>
      <c r="EG48" s="13"/>
      <c r="EH48" s="13"/>
      <c r="EI48" s="13"/>
      <c r="EJ48" s="13"/>
      <c r="EK48" s="13"/>
      <c r="EL48" s="13"/>
      <c r="EM48" s="13"/>
      <c r="EN48" s="13"/>
      <c r="EO48" s="13"/>
      <c r="EP48" s="13"/>
      <c r="EQ48" s="13"/>
      <c r="ER48" s="13"/>
      <c r="ES48" s="13"/>
      <c r="ET48" s="13"/>
      <c r="EU48" s="13"/>
      <c r="EV48" s="13"/>
      <c r="EW48" s="13"/>
    </row>
    <row r="49" spans="1:153" s="14" customFormat="1" ht="18.75" customHeight="1">
      <c r="A49" s="22"/>
      <c r="B49" s="22"/>
      <c r="C49" s="101"/>
      <c r="D49" s="101"/>
      <c r="E49" s="101"/>
      <c r="F49" s="101"/>
      <c r="G49" s="142"/>
      <c r="H49" s="12"/>
      <c r="I49" s="12"/>
      <c r="J49" s="12"/>
      <c r="K49" s="12"/>
      <c r="L49" s="12"/>
      <c r="M49" s="12"/>
      <c r="N49" s="143"/>
      <c r="O49" s="144"/>
      <c r="P49" s="144"/>
      <c r="Q49" s="144"/>
      <c r="R49" s="144"/>
      <c r="S49" s="144"/>
      <c r="T49" s="143"/>
      <c r="V49" s="144"/>
      <c r="W49" s="144"/>
      <c r="X49" s="144"/>
      <c r="Y49" s="144"/>
      <c r="Z49" s="144"/>
      <c r="AA49" s="144"/>
      <c r="AB49" s="211"/>
      <c r="AC49" s="211"/>
      <c r="AD49" s="211"/>
      <c r="AE49" s="144"/>
      <c r="AF49" s="144"/>
      <c r="AG49" s="143"/>
      <c r="AH49" s="144"/>
      <c r="AI49" s="144"/>
      <c r="AJ49" s="144"/>
      <c r="AK49" s="144"/>
      <c r="AL49" s="144"/>
      <c r="AN49" s="144"/>
      <c r="AO49" s="101"/>
      <c r="AP49" s="143"/>
      <c r="AQ49" s="101"/>
      <c r="AR49" s="12"/>
      <c r="AS49" s="12"/>
      <c r="AT49" s="12"/>
      <c r="AU49" s="12"/>
      <c r="AV49" s="12"/>
      <c r="AW49" s="12"/>
      <c r="AX49" s="12"/>
      <c r="AY49" s="12"/>
      <c r="AZ49" s="143"/>
      <c r="BA49" s="144"/>
      <c r="BB49" s="144"/>
      <c r="BC49" s="144"/>
      <c r="BD49" s="144"/>
      <c r="BE49" s="144"/>
      <c r="BF49" s="144"/>
      <c r="BG49" s="22"/>
      <c r="BH49" s="145"/>
      <c r="BI49" s="145"/>
      <c r="BJ49" s="13"/>
      <c r="BK49" s="13"/>
      <c r="BO49" s="145"/>
      <c r="BP49" s="145"/>
      <c r="BQ49" s="145"/>
      <c r="BR49" s="145"/>
      <c r="BS49" s="145"/>
      <c r="BT49" s="145"/>
      <c r="BU49" s="145"/>
      <c r="BV49" s="145"/>
      <c r="BW49" s="145"/>
      <c r="BX49" s="145"/>
      <c r="BY49" s="145"/>
      <c r="BZ49" s="22"/>
      <c r="CA49" s="22"/>
      <c r="CB49" s="22"/>
      <c r="CC49" s="22"/>
      <c r="CD49" s="22"/>
      <c r="CE49" s="22"/>
      <c r="CF49" s="22"/>
      <c r="CG49" s="22"/>
      <c r="CH49" s="22"/>
      <c r="CI49" s="22"/>
      <c r="CJ49" s="22"/>
      <c r="CK49" s="22"/>
      <c r="CL49" s="22"/>
      <c r="CM49" s="22"/>
      <c r="CN49" s="22"/>
      <c r="CO49" s="22"/>
      <c r="CP49" s="22"/>
      <c r="CQ49" s="22"/>
      <c r="CR49" s="22"/>
      <c r="CS49" s="22"/>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21"/>
      <c r="EB49" s="21"/>
      <c r="EC49" s="13"/>
      <c r="ED49" s="13"/>
      <c r="EE49" s="13"/>
      <c r="EF49" s="13"/>
      <c r="EG49" s="13"/>
      <c r="EH49" s="13"/>
      <c r="EI49" s="13"/>
      <c r="EJ49" s="13"/>
      <c r="EK49" s="13"/>
      <c r="EL49" s="13"/>
      <c r="EM49" s="13"/>
      <c r="EN49" s="13"/>
      <c r="EO49" s="13"/>
      <c r="EP49" s="13"/>
      <c r="EQ49" s="13"/>
      <c r="ER49" s="13"/>
      <c r="ES49" s="13"/>
      <c r="ET49" s="13"/>
      <c r="EU49" s="13"/>
      <c r="EV49" s="13"/>
      <c r="EW49" s="13"/>
    </row>
    <row r="50" spans="1:153" s="14" customFormat="1" ht="18.75" customHeight="1">
      <c r="A50" s="22"/>
      <c r="B50" s="22"/>
      <c r="C50" s="101"/>
      <c r="D50" s="101"/>
      <c r="E50" s="101"/>
      <c r="F50" s="101"/>
      <c r="G50" s="142"/>
      <c r="H50" s="12"/>
      <c r="I50" s="12"/>
      <c r="J50" s="12"/>
      <c r="K50" s="12"/>
      <c r="L50" s="12"/>
      <c r="M50" s="12"/>
      <c r="N50" s="143"/>
      <c r="O50" s="144"/>
      <c r="P50" s="144"/>
      <c r="Q50" s="144"/>
      <c r="R50" s="144"/>
      <c r="S50" s="144"/>
      <c r="V50" s="144"/>
      <c r="W50" s="144"/>
      <c r="X50" s="144"/>
      <c r="Y50" s="144"/>
      <c r="Z50" s="144"/>
      <c r="AA50" s="144"/>
      <c r="AB50" s="211"/>
      <c r="AC50" s="211"/>
      <c r="AD50" s="211"/>
      <c r="AE50" s="144"/>
      <c r="AF50" s="144"/>
      <c r="AG50" s="143"/>
      <c r="AH50" s="144"/>
      <c r="AI50" s="144"/>
      <c r="AJ50" s="144"/>
      <c r="AK50" s="144"/>
      <c r="AL50" s="144"/>
      <c r="AN50" s="144"/>
      <c r="AO50" s="101"/>
      <c r="AP50" s="149"/>
      <c r="AQ50" s="101"/>
      <c r="AR50" s="12"/>
      <c r="AS50" s="12"/>
      <c r="AT50" s="12"/>
      <c r="AU50" s="12"/>
      <c r="AV50" s="12"/>
      <c r="AW50" s="12"/>
      <c r="AX50" s="12"/>
      <c r="AY50" s="12"/>
      <c r="AZ50" s="143"/>
      <c r="BA50" s="144"/>
      <c r="BB50" s="144"/>
      <c r="BC50" s="144"/>
      <c r="BD50" s="144"/>
      <c r="BE50" s="144"/>
      <c r="BF50" s="144"/>
      <c r="BG50" s="22"/>
      <c r="BH50" s="145"/>
      <c r="BI50" s="145"/>
      <c r="BJ50" s="13"/>
      <c r="BK50" s="13"/>
      <c r="BO50" s="145"/>
      <c r="BP50" s="145"/>
      <c r="BQ50" s="145"/>
      <c r="BR50" s="145"/>
      <c r="BS50" s="145"/>
      <c r="BT50" s="145"/>
      <c r="BU50" s="145"/>
      <c r="BV50" s="145"/>
      <c r="BW50" s="145"/>
      <c r="BX50" s="145"/>
      <c r="BY50" s="145"/>
      <c r="BZ50" s="22"/>
      <c r="CA50" s="22"/>
      <c r="CB50" s="22"/>
      <c r="CC50" s="22"/>
      <c r="CD50" s="22"/>
      <c r="CE50" s="22"/>
      <c r="CF50" s="22"/>
      <c r="CG50" s="22"/>
      <c r="CH50" s="22"/>
      <c r="CI50" s="22"/>
      <c r="CJ50" s="22"/>
      <c r="CK50" s="22"/>
      <c r="CL50" s="22"/>
      <c r="CM50" s="22"/>
      <c r="CN50" s="22"/>
      <c r="CO50" s="22"/>
      <c r="CP50" s="22"/>
      <c r="CQ50" s="22"/>
      <c r="CR50" s="22"/>
      <c r="CS50" s="22"/>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21"/>
      <c r="EB50" s="21"/>
      <c r="EC50" s="13"/>
      <c r="ED50" s="13"/>
      <c r="EE50" s="13"/>
      <c r="EF50" s="13"/>
      <c r="EG50" s="13"/>
      <c r="EH50" s="13"/>
      <c r="EI50" s="13"/>
      <c r="EJ50" s="13"/>
      <c r="EK50" s="13"/>
      <c r="EL50" s="13"/>
      <c r="EM50" s="13"/>
      <c r="EN50" s="13"/>
      <c r="EO50" s="13"/>
      <c r="EP50" s="13"/>
      <c r="EQ50" s="13"/>
      <c r="ER50" s="13"/>
      <c r="ES50" s="13"/>
      <c r="ET50" s="13"/>
      <c r="EU50" s="13"/>
      <c r="EV50" s="13"/>
      <c r="EW50" s="13"/>
    </row>
    <row r="51" spans="1:153" s="14" customFormat="1" ht="18.75" customHeight="1">
      <c r="A51" s="22"/>
      <c r="B51" s="22"/>
      <c r="C51" s="101"/>
      <c r="D51" s="101"/>
      <c r="E51" s="101"/>
      <c r="F51" s="101"/>
      <c r="G51" s="142"/>
      <c r="H51" s="12"/>
      <c r="I51" s="12"/>
      <c r="J51" s="12"/>
      <c r="K51" s="12"/>
      <c r="L51" s="12"/>
      <c r="M51" s="12"/>
      <c r="N51" s="143"/>
      <c r="O51" s="144"/>
      <c r="P51" s="144"/>
      <c r="Q51" s="144"/>
      <c r="R51" s="144"/>
      <c r="S51" s="144"/>
      <c r="T51" s="143"/>
      <c r="U51" s="143"/>
      <c r="V51" s="144"/>
      <c r="W51" s="144"/>
      <c r="X51" s="144"/>
      <c r="Y51" s="144"/>
      <c r="Z51" s="144"/>
      <c r="AA51" s="144"/>
      <c r="AB51" s="144"/>
      <c r="AC51" s="144"/>
      <c r="AD51" s="144"/>
      <c r="AE51" s="144"/>
      <c r="AF51" s="144"/>
      <c r="AG51" s="143"/>
      <c r="AH51" s="144"/>
      <c r="AI51" s="144"/>
      <c r="AJ51" s="144"/>
      <c r="AK51" s="144"/>
      <c r="AL51" s="144"/>
      <c r="AN51" s="144"/>
      <c r="AO51" s="101"/>
      <c r="AP51" s="144"/>
      <c r="AQ51" s="101"/>
      <c r="AR51" s="12"/>
      <c r="AS51" s="12"/>
      <c r="AT51" s="12"/>
      <c r="AU51" s="12"/>
      <c r="AV51" s="12"/>
      <c r="AW51" s="12"/>
      <c r="AX51" s="12"/>
      <c r="AY51" s="12"/>
      <c r="AZ51" s="143"/>
      <c r="BA51" s="144"/>
      <c r="BB51" s="144"/>
      <c r="BC51" s="144"/>
      <c r="BD51" s="144"/>
      <c r="BE51" s="144"/>
      <c r="BF51" s="144"/>
      <c r="BG51" s="22"/>
      <c r="BH51" s="145"/>
      <c r="BI51" s="145"/>
      <c r="BJ51" s="13"/>
      <c r="BK51" s="13"/>
      <c r="BO51" s="145"/>
      <c r="BP51" s="145"/>
      <c r="BQ51" s="145"/>
      <c r="BR51" s="145"/>
      <c r="BS51" s="145"/>
      <c r="BT51" s="145"/>
      <c r="BU51" s="145"/>
      <c r="BV51" s="145"/>
      <c r="BW51" s="145"/>
      <c r="BX51" s="145"/>
      <c r="BY51" s="145"/>
      <c r="BZ51" s="22"/>
      <c r="CA51" s="22"/>
      <c r="CB51" s="22"/>
      <c r="CC51" s="22"/>
      <c r="CD51" s="22"/>
      <c r="CE51" s="22"/>
      <c r="CF51" s="22"/>
      <c r="CG51" s="22"/>
      <c r="CH51" s="22"/>
      <c r="CI51" s="22"/>
      <c r="CJ51" s="22"/>
      <c r="CK51" s="22"/>
      <c r="CL51" s="22"/>
      <c r="CM51" s="22"/>
      <c r="CN51" s="22"/>
      <c r="CO51" s="22"/>
      <c r="CP51" s="22"/>
      <c r="CQ51" s="22"/>
      <c r="CR51" s="22"/>
      <c r="CS51" s="22"/>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21"/>
      <c r="EB51" s="21"/>
      <c r="EC51" s="13"/>
      <c r="ED51" s="13"/>
      <c r="EE51" s="13"/>
      <c r="EF51" s="13"/>
      <c r="EG51" s="13"/>
      <c r="EH51" s="13"/>
      <c r="EI51" s="13"/>
      <c r="EJ51" s="13"/>
      <c r="EK51" s="13"/>
      <c r="EL51" s="13"/>
      <c r="EM51" s="13"/>
      <c r="EN51" s="13"/>
      <c r="EO51" s="13"/>
      <c r="EP51" s="13"/>
      <c r="EQ51" s="13"/>
      <c r="ER51" s="13"/>
      <c r="ES51" s="13"/>
      <c r="ET51" s="13"/>
      <c r="EU51" s="13"/>
      <c r="EV51" s="13"/>
      <c r="EW51" s="13"/>
    </row>
    <row r="52" spans="1:153" s="144" customFormat="1" ht="43.5" customHeight="1">
      <c r="C52" s="101"/>
      <c r="D52" s="101"/>
      <c r="E52" s="101"/>
      <c r="F52" s="101"/>
      <c r="G52" s="12"/>
      <c r="H52" s="12"/>
      <c r="I52" s="12"/>
      <c r="J52" s="12"/>
      <c r="K52" s="12"/>
      <c r="L52" s="12"/>
      <c r="M52" s="12"/>
      <c r="N52" s="143"/>
      <c r="U52" s="143"/>
      <c r="AG52" s="143"/>
      <c r="AO52" s="101"/>
      <c r="AP52" s="101"/>
      <c r="AQ52" s="101"/>
      <c r="AR52" s="12"/>
      <c r="AS52" s="12"/>
      <c r="AT52" s="12"/>
      <c r="AU52" s="12"/>
      <c r="AV52" s="12"/>
      <c r="AW52" s="12"/>
      <c r="AX52" s="12"/>
      <c r="AY52" s="12"/>
      <c r="AZ52" s="143"/>
      <c r="BM52" s="22"/>
      <c r="CH52" s="22"/>
      <c r="CI52" s="22"/>
      <c r="CJ52" s="22"/>
      <c r="CK52" s="22"/>
      <c r="CL52" s="22"/>
      <c r="EA52" s="332"/>
      <c r="EB52" s="332"/>
    </row>
    <row r="53" spans="1:153" s="4" customFormat="1" ht="43.5" customHeight="1">
      <c r="A53" s="3"/>
      <c r="B53" s="3"/>
      <c r="C53" s="62" t="s">
        <v>44</v>
      </c>
      <c r="D53" s="63"/>
      <c r="E53" s="63"/>
      <c r="F53" s="63"/>
      <c r="G53" s="96" t="s">
        <v>35</v>
      </c>
      <c r="H53" s="97"/>
      <c r="I53" s="97"/>
      <c r="J53" s="97"/>
      <c r="K53" s="97"/>
      <c r="L53" s="97"/>
      <c r="M53" s="98"/>
      <c r="N53" s="15" t="s">
        <v>50</v>
      </c>
      <c r="O53" s="16"/>
      <c r="P53" s="16"/>
      <c r="Q53" s="16"/>
      <c r="R53" s="16"/>
      <c r="S53" s="16"/>
      <c r="T53" s="16"/>
      <c r="U53" s="15" t="s">
        <v>51</v>
      </c>
      <c r="V53" s="16"/>
      <c r="W53" s="16"/>
      <c r="X53" s="16"/>
      <c r="Y53" s="16"/>
      <c r="Z53" s="16"/>
      <c r="AA53" s="16"/>
      <c r="AB53" s="16"/>
      <c r="AC53" s="16"/>
      <c r="AD53" s="16"/>
      <c r="AE53" s="16"/>
      <c r="AF53" s="16"/>
      <c r="AG53" s="246"/>
      <c r="AH53" s="144"/>
      <c r="AI53" s="144"/>
      <c r="AJ53" s="144"/>
      <c r="AK53" s="144"/>
      <c r="AL53" s="144"/>
      <c r="AM53" s="144"/>
      <c r="AN53" s="144"/>
      <c r="AO53" s="101"/>
      <c r="AP53" s="101"/>
      <c r="AQ53" s="101"/>
      <c r="AR53" s="12"/>
      <c r="AS53" s="12"/>
      <c r="AT53" s="12"/>
      <c r="AU53" s="12"/>
      <c r="AV53" s="12"/>
      <c r="AW53" s="12"/>
      <c r="AX53" s="12"/>
      <c r="AY53" s="12"/>
      <c r="AZ53" s="143"/>
      <c r="BA53" s="144"/>
      <c r="BB53" s="144"/>
      <c r="BC53" s="144"/>
      <c r="BD53" s="144"/>
      <c r="BE53" s="144"/>
      <c r="BF53" s="144"/>
      <c r="BG53" s="90"/>
      <c r="BJ53" s="3"/>
      <c r="BK53" s="3"/>
      <c r="BM53" s="14"/>
      <c r="BV53" s="112"/>
      <c r="BW53" s="112"/>
      <c r="BX53" s="112"/>
      <c r="BY53" s="112"/>
      <c r="BZ53" s="90"/>
      <c r="CA53" s="90"/>
      <c r="CB53" s="90"/>
      <c r="CC53" s="90"/>
      <c r="CD53" s="90"/>
      <c r="CE53" s="90"/>
      <c r="CF53" s="90"/>
      <c r="CG53" s="90"/>
      <c r="CH53" s="91"/>
      <c r="CI53" s="91"/>
      <c r="CJ53" s="91"/>
      <c r="CK53" s="91"/>
      <c r="CL53" s="91"/>
      <c r="CM53" s="90"/>
      <c r="CN53" s="90"/>
      <c r="CO53" s="90"/>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7"/>
      <c r="EB53" s="7"/>
      <c r="EC53" s="3"/>
      <c r="ED53" s="3"/>
      <c r="EE53" s="3"/>
      <c r="EF53" s="3"/>
      <c r="EG53" s="3"/>
      <c r="EH53" s="3"/>
      <c r="EI53" s="3"/>
      <c r="EJ53" s="3"/>
      <c r="EK53" s="3"/>
      <c r="EL53" s="3"/>
      <c r="EM53" s="3"/>
      <c r="EN53" s="3"/>
      <c r="EO53" s="3"/>
      <c r="EP53" s="3"/>
      <c r="EQ53" s="3"/>
      <c r="ER53" s="3"/>
      <c r="ES53" s="3"/>
      <c r="ET53" s="3"/>
      <c r="EU53" s="3"/>
      <c r="EV53" s="3"/>
      <c r="EW53" s="3"/>
    </row>
    <row r="54" spans="1:153" s="14" customFormat="1" ht="28.5" customHeight="1">
      <c r="A54" s="13"/>
      <c r="B54" s="13"/>
      <c r="C54" s="48" t="s">
        <v>273</v>
      </c>
      <c r="D54" s="228"/>
      <c r="E54" s="228"/>
      <c r="F54" s="229"/>
      <c r="G54" s="329" t="s">
        <v>275</v>
      </c>
      <c r="H54" s="228"/>
      <c r="I54" s="228"/>
      <c r="J54" s="228"/>
      <c r="K54" s="228"/>
      <c r="L54" s="228"/>
      <c r="M54" s="228"/>
      <c r="N54" s="141" t="s">
        <v>244</v>
      </c>
      <c r="O54" s="306"/>
      <c r="P54" s="306"/>
      <c r="Q54" s="306"/>
      <c r="R54" s="306"/>
      <c r="S54" s="306"/>
      <c r="T54" s="306"/>
      <c r="U54" s="330" t="s">
        <v>276</v>
      </c>
      <c r="V54" s="94"/>
      <c r="W54" s="94"/>
      <c r="X54" s="94"/>
      <c r="Y54" s="94"/>
      <c r="Z54" s="94"/>
      <c r="AA54" s="94"/>
      <c r="AB54" s="94"/>
      <c r="AC54" s="94"/>
      <c r="AD54" s="94"/>
      <c r="AE54" s="94"/>
      <c r="AF54" s="94"/>
      <c r="AG54" s="246"/>
      <c r="AH54" s="144"/>
      <c r="AI54" s="144"/>
      <c r="AJ54" s="144"/>
      <c r="AK54" s="144"/>
      <c r="AL54" s="144"/>
      <c r="AM54" s="144"/>
      <c r="AN54" s="144"/>
      <c r="AO54" s="101"/>
      <c r="AP54" s="101"/>
      <c r="AQ54" s="101"/>
      <c r="AR54" s="12"/>
      <c r="AS54" s="12"/>
      <c r="AT54" s="12"/>
      <c r="AU54" s="12"/>
      <c r="AV54" s="12"/>
      <c r="AW54" s="12"/>
      <c r="AX54" s="12"/>
      <c r="AY54" s="12"/>
      <c r="AZ54" s="143"/>
      <c r="BA54" s="144"/>
      <c r="BB54" s="144"/>
      <c r="BC54" s="144"/>
      <c r="BD54" s="144"/>
      <c r="BE54" s="144"/>
      <c r="BF54" s="144"/>
      <c r="BG54" s="91"/>
      <c r="BJ54" s="13"/>
      <c r="BK54" s="13"/>
      <c r="BZ54" s="13"/>
      <c r="CA54" s="13"/>
      <c r="CB54" s="13"/>
      <c r="CC54" s="13"/>
      <c r="CD54" s="13"/>
      <c r="CE54" s="13"/>
      <c r="CF54" s="13"/>
      <c r="CG54" s="13"/>
      <c r="CH54" s="22"/>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21"/>
      <c r="EB54" s="21"/>
      <c r="EC54" s="13"/>
      <c r="ED54" s="13"/>
      <c r="EE54" s="13"/>
      <c r="EF54" s="13"/>
      <c r="EG54" s="13"/>
      <c r="EH54" s="13"/>
      <c r="EI54" s="13"/>
      <c r="EJ54" s="13"/>
      <c r="EK54" s="13"/>
      <c r="EL54" s="13"/>
      <c r="EM54" s="13"/>
      <c r="EN54" s="13"/>
      <c r="EO54" s="13"/>
      <c r="EP54" s="13"/>
      <c r="EQ54" s="13"/>
      <c r="ER54" s="13"/>
      <c r="ES54" s="13"/>
      <c r="ET54" s="13"/>
      <c r="EU54" s="13"/>
      <c r="EV54" s="13"/>
      <c r="EW54" s="13"/>
    </row>
    <row r="55" spans="1:153" s="14" customFormat="1" ht="18.75" customHeight="1">
      <c r="A55" s="22"/>
      <c r="B55" s="22"/>
      <c r="C55" s="101"/>
      <c r="D55" s="101"/>
      <c r="E55" s="101"/>
      <c r="F55" s="101"/>
      <c r="G55" s="142"/>
      <c r="H55" s="12"/>
      <c r="I55" s="12"/>
      <c r="J55" s="12"/>
      <c r="K55" s="12"/>
      <c r="L55" s="12"/>
      <c r="M55" s="12"/>
      <c r="N55" s="143"/>
      <c r="O55" s="144"/>
      <c r="P55" s="144"/>
      <c r="Q55" s="144"/>
      <c r="R55" s="144"/>
      <c r="S55" s="144"/>
      <c r="T55" s="145"/>
      <c r="V55" s="144"/>
      <c r="W55" s="144"/>
      <c r="X55" s="144"/>
      <c r="Y55" s="144"/>
      <c r="Z55" s="144"/>
      <c r="AA55" s="144"/>
      <c r="AB55" s="211"/>
      <c r="AC55" s="211"/>
      <c r="AD55" s="211"/>
      <c r="AE55" s="144"/>
      <c r="AF55" s="144"/>
      <c r="AG55" s="143"/>
      <c r="AH55" s="144"/>
      <c r="AI55" s="144"/>
      <c r="AJ55" s="144"/>
      <c r="AK55" s="144"/>
      <c r="AL55" s="144"/>
      <c r="AN55" s="144"/>
      <c r="AO55" s="101"/>
      <c r="AP55" s="144"/>
      <c r="AQ55" s="101"/>
      <c r="AR55" s="12"/>
      <c r="AS55" s="12"/>
      <c r="AT55" s="12"/>
      <c r="AU55" s="12"/>
      <c r="AV55" s="12"/>
      <c r="AW55" s="12"/>
      <c r="AX55" s="12"/>
      <c r="AY55" s="12"/>
      <c r="AZ55" s="143"/>
      <c r="BA55" s="144"/>
      <c r="BB55" s="144"/>
      <c r="BC55" s="144"/>
      <c r="BD55" s="144"/>
      <c r="BE55" s="144"/>
      <c r="BF55" s="144"/>
      <c r="BG55" s="22"/>
      <c r="BH55" s="145"/>
      <c r="BI55" s="145"/>
      <c r="BJ55" s="13"/>
      <c r="BK55" s="13"/>
      <c r="BO55" s="145"/>
      <c r="BP55" s="145"/>
      <c r="BQ55" s="145"/>
      <c r="BR55" s="145"/>
      <c r="BS55" s="145"/>
      <c r="BT55" s="145"/>
      <c r="BU55" s="145"/>
      <c r="BV55" s="145"/>
      <c r="BW55" s="145"/>
      <c r="BX55" s="145"/>
      <c r="BY55" s="145"/>
      <c r="BZ55" s="22"/>
      <c r="CA55" s="22"/>
      <c r="CB55" s="22"/>
      <c r="CC55" s="22"/>
      <c r="CD55" s="22"/>
      <c r="CE55" s="22"/>
      <c r="CF55" s="22"/>
      <c r="CG55" s="22"/>
      <c r="CH55" s="22"/>
      <c r="CI55" s="22"/>
      <c r="CJ55" s="22"/>
      <c r="CK55" s="22"/>
      <c r="CL55" s="22"/>
      <c r="CM55" s="22"/>
      <c r="CN55" s="22"/>
      <c r="CO55" s="22"/>
      <c r="CP55" s="22"/>
      <c r="CQ55" s="22"/>
      <c r="CR55" s="22"/>
      <c r="CS55" s="22"/>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21"/>
      <c r="EB55" s="21"/>
      <c r="EC55" s="13"/>
      <c r="ED55" s="13"/>
      <c r="EE55" s="13"/>
      <c r="EF55" s="13"/>
      <c r="EG55" s="13"/>
      <c r="EH55" s="13"/>
      <c r="EI55" s="13"/>
      <c r="EJ55" s="13"/>
      <c r="EK55" s="13"/>
      <c r="EL55" s="13"/>
      <c r="EM55" s="13"/>
      <c r="EN55" s="13"/>
      <c r="EO55" s="13"/>
      <c r="EP55" s="13"/>
      <c r="EQ55" s="13"/>
      <c r="ER55" s="13"/>
      <c r="ES55" s="13"/>
      <c r="ET55" s="13"/>
      <c r="EU55" s="13"/>
      <c r="EV55" s="13"/>
      <c r="EW55" s="13"/>
    </row>
    <row r="56" spans="1:153" s="14" customFormat="1" ht="18.75" customHeight="1">
      <c r="A56" s="22"/>
      <c r="B56" s="22"/>
      <c r="C56" s="101"/>
      <c r="D56" s="101"/>
      <c r="E56" s="101"/>
      <c r="F56" s="101"/>
      <c r="G56" s="142"/>
      <c r="H56" s="12"/>
      <c r="I56" s="12"/>
      <c r="J56" s="12"/>
      <c r="K56" s="12"/>
      <c r="L56" s="12"/>
      <c r="M56" s="12"/>
      <c r="N56" s="143"/>
      <c r="O56" s="144"/>
      <c r="P56" s="144"/>
      <c r="Q56" s="144"/>
      <c r="R56" s="144"/>
      <c r="S56" s="144"/>
      <c r="T56" s="145"/>
      <c r="V56" s="144"/>
      <c r="AA56" s="144"/>
      <c r="AB56" s="211"/>
      <c r="AC56" s="211"/>
      <c r="AD56" s="211"/>
      <c r="AE56" s="144"/>
      <c r="AF56" s="144"/>
      <c r="AG56" s="143"/>
      <c r="AH56" s="144"/>
      <c r="AI56" s="144"/>
      <c r="AJ56" s="144"/>
      <c r="AK56" s="144"/>
      <c r="AL56" s="144"/>
      <c r="AN56" s="144"/>
      <c r="AO56" s="101"/>
      <c r="AP56" s="144"/>
      <c r="AQ56" s="101"/>
      <c r="AR56" s="12"/>
      <c r="AS56" s="12"/>
      <c r="AT56" s="12"/>
      <c r="AU56" s="12"/>
      <c r="AV56" s="12"/>
      <c r="AW56" s="12"/>
      <c r="AX56" s="12"/>
      <c r="AY56" s="12"/>
      <c r="AZ56" s="143"/>
      <c r="BA56" s="144"/>
      <c r="BB56" s="144"/>
      <c r="BC56" s="144"/>
      <c r="BD56" s="144"/>
      <c r="BE56" s="144"/>
      <c r="BF56" s="144"/>
      <c r="BG56" s="22"/>
      <c r="BH56" s="145"/>
      <c r="BI56" s="145"/>
      <c r="BJ56" s="13"/>
      <c r="BK56" s="13"/>
      <c r="BO56" s="145"/>
      <c r="BP56" s="145"/>
      <c r="BQ56" s="145"/>
      <c r="BR56" s="145"/>
      <c r="BS56" s="145"/>
      <c r="BT56" s="145"/>
      <c r="BU56" s="145"/>
      <c r="BV56" s="145"/>
      <c r="BW56" s="145"/>
      <c r="BX56" s="145"/>
      <c r="BY56" s="145"/>
      <c r="BZ56" s="22"/>
      <c r="CA56" s="22"/>
      <c r="CB56" s="22"/>
      <c r="CC56" s="22"/>
      <c r="CD56" s="22"/>
      <c r="CE56" s="22"/>
      <c r="CF56" s="22"/>
      <c r="CG56" s="22"/>
      <c r="CH56" s="22"/>
      <c r="CI56" s="22"/>
      <c r="CJ56" s="22"/>
      <c r="CK56" s="22"/>
      <c r="CL56" s="22"/>
      <c r="CM56" s="22"/>
      <c r="CN56" s="22"/>
      <c r="CO56" s="22"/>
      <c r="CP56" s="22"/>
      <c r="CQ56" s="22"/>
      <c r="CR56" s="22"/>
      <c r="CS56" s="22"/>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21"/>
      <c r="EB56" s="21"/>
      <c r="EC56" s="13"/>
      <c r="ED56" s="13"/>
      <c r="EE56" s="13"/>
      <c r="EF56" s="13"/>
      <c r="EG56" s="13"/>
      <c r="EH56" s="13"/>
      <c r="EI56" s="13"/>
      <c r="EJ56" s="13"/>
      <c r="EK56" s="13"/>
      <c r="EL56" s="13"/>
      <c r="EM56" s="13"/>
      <c r="EN56" s="13"/>
      <c r="EO56" s="13"/>
      <c r="EP56" s="13"/>
      <c r="EQ56" s="13"/>
      <c r="ER56" s="13"/>
      <c r="ES56" s="13"/>
      <c r="ET56" s="13"/>
      <c r="EU56" s="13"/>
      <c r="EV56" s="13"/>
      <c r="EW56" s="13"/>
    </row>
    <row r="57" spans="1:153" s="14" customFormat="1" ht="18.75" customHeight="1">
      <c r="A57" s="22"/>
      <c r="B57" s="22"/>
      <c r="C57" s="101"/>
      <c r="D57" s="101"/>
      <c r="E57" s="101"/>
      <c r="F57" s="101"/>
      <c r="G57" s="142"/>
      <c r="H57" s="12"/>
      <c r="I57" s="12"/>
      <c r="J57" s="12"/>
      <c r="K57" s="12"/>
      <c r="L57" s="12"/>
      <c r="M57" s="12"/>
      <c r="N57" s="143"/>
      <c r="O57" s="144"/>
      <c r="P57" s="144"/>
      <c r="Q57" s="144"/>
      <c r="R57" s="144"/>
      <c r="S57" s="144"/>
      <c r="T57" s="145"/>
      <c r="V57" s="144"/>
      <c r="AA57" s="144"/>
      <c r="AB57" s="211"/>
      <c r="AC57" s="211"/>
      <c r="AD57" s="211"/>
      <c r="AE57" s="144"/>
      <c r="AF57" s="144"/>
      <c r="AG57" s="143"/>
      <c r="AH57" s="144"/>
      <c r="AI57" s="144"/>
      <c r="AJ57" s="144"/>
      <c r="AK57" s="144"/>
      <c r="AL57" s="144"/>
      <c r="AN57" s="144"/>
      <c r="AO57" s="101"/>
      <c r="AP57" s="144"/>
      <c r="AQ57" s="101"/>
      <c r="AR57" s="12"/>
      <c r="AS57" s="12"/>
      <c r="AT57" s="12"/>
      <c r="AU57" s="12"/>
      <c r="AV57" s="12"/>
      <c r="AW57" s="12"/>
      <c r="AX57" s="12"/>
      <c r="AY57" s="12"/>
      <c r="AZ57" s="143"/>
      <c r="BA57" s="144"/>
      <c r="BB57" s="144"/>
      <c r="BC57" s="144"/>
      <c r="BD57" s="144"/>
      <c r="BE57" s="144"/>
      <c r="BF57" s="144"/>
      <c r="BG57" s="22"/>
      <c r="BH57" s="145"/>
      <c r="BI57" s="145"/>
      <c r="BJ57" s="13"/>
      <c r="BK57" s="13"/>
      <c r="BO57" s="145"/>
      <c r="BP57" s="145"/>
      <c r="BQ57" s="145"/>
      <c r="BR57" s="145"/>
      <c r="BS57" s="145"/>
      <c r="BT57" s="145"/>
      <c r="BU57" s="145"/>
      <c r="BV57" s="145"/>
      <c r="BW57" s="145"/>
      <c r="BX57" s="145"/>
      <c r="BY57" s="145"/>
      <c r="BZ57" s="22"/>
      <c r="CA57" s="22"/>
      <c r="CB57" s="22"/>
      <c r="CC57" s="22"/>
      <c r="CD57" s="22"/>
      <c r="CE57" s="22"/>
      <c r="CF57" s="22"/>
      <c r="CG57" s="22"/>
      <c r="CH57" s="22"/>
      <c r="CI57" s="22"/>
      <c r="CJ57" s="22"/>
      <c r="CK57" s="22"/>
      <c r="CL57" s="22"/>
      <c r="CM57" s="22"/>
      <c r="CN57" s="22"/>
      <c r="CO57" s="22"/>
      <c r="CP57" s="22"/>
      <c r="CQ57" s="22"/>
      <c r="CR57" s="22"/>
      <c r="CS57" s="22"/>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21"/>
      <c r="EB57" s="21"/>
      <c r="EC57" s="13"/>
      <c r="ED57" s="13"/>
      <c r="EE57" s="13"/>
      <c r="EF57" s="13"/>
      <c r="EG57" s="13"/>
      <c r="EH57" s="13"/>
      <c r="EI57" s="13"/>
      <c r="EJ57" s="13"/>
      <c r="EK57" s="13"/>
      <c r="EL57" s="13"/>
      <c r="EM57" s="13"/>
      <c r="EN57" s="13"/>
      <c r="EO57" s="13"/>
      <c r="EP57" s="13"/>
      <c r="EQ57" s="13"/>
      <c r="ER57" s="13"/>
      <c r="ES57" s="13"/>
      <c r="ET57" s="13"/>
      <c r="EU57" s="13"/>
      <c r="EV57" s="13"/>
      <c r="EW57" s="13"/>
    </row>
    <row r="58" spans="1:153" s="14" customFormat="1" ht="18.75" customHeight="1">
      <c r="A58" s="22"/>
      <c r="B58" s="22"/>
      <c r="C58" s="101"/>
      <c r="D58" s="101"/>
      <c r="E58" s="101"/>
      <c r="F58" s="101"/>
      <c r="G58" s="142"/>
      <c r="H58" s="12"/>
      <c r="I58" s="12"/>
      <c r="J58" s="12"/>
      <c r="K58" s="12"/>
      <c r="L58" s="12"/>
      <c r="M58" s="12"/>
      <c r="N58" s="143"/>
      <c r="O58" s="144"/>
      <c r="P58" s="144"/>
      <c r="Q58" s="144"/>
      <c r="R58" s="144"/>
      <c r="S58" s="144"/>
      <c r="T58" s="145"/>
      <c r="V58" s="144"/>
      <c r="W58" s="7" t="s">
        <v>212</v>
      </c>
      <c r="X58" s="7"/>
      <c r="Y58" s="7"/>
      <c r="AC58" s="211"/>
      <c r="AD58" s="211"/>
      <c r="AE58" s="144"/>
      <c r="AF58" s="144"/>
      <c r="AG58" s="143"/>
      <c r="AH58" s="144"/>
      <c r="AI58" s="144"/>
      <c r="AJ58" s="144"/>
      <c r="AK58" s="144"/>
      <c r="AL58" s="144"/>
      <c r="AN58" s="144"/>
      <c r="AO58" s="101"/>
      <c r="AP58" s="144"/>
      <c r="AQ58" s="101"/>
      <c r="AR58" s="12"/>
      <c r="AS58" s="12"/>
      <c r="AT58" s="12"/>
      <c r="AU58" s="12"/>
      <c r="AV58" s="12"/>
      <c r="AW58" s="12"/>
      <c r="AX58" s="12"/>
      <c r="AY58" s="12"/>
      <c r="AZ58" s="143"/>
      <c r="BA58" s="144"/>
      <c r="BB58" s="144"/>
      <c r="BC58" s="144"/>
      <c r="BD58" s="144"/>
      <c r="BE58" s="144"/>
      <c r="BF58" s="144"/>
      <c r="BG58" s="22"/>
      <c r="BH58" s="145"/>
      <c r="BI58" s="145"/>
      <c r="BJ58" s="13"/>
      <c r="BK58" s="13"/>
      <c r="BO58" s="145"/>
      <c r="BP58" s="145"/>
      <c r="BQ58" s="145"/>
      <c r="BR58" s="145"/>
      <c r="BS58" s="145"/>
      <c r="BT58" s="145"/>
      <c r="BU58" s="145"/>
      <c r="BV58" s="145"/>
      <c r="BW58" s="145"/>
      <c r="BX58" s="145"/>
      <c r="BY58" s="145"/>
      <c r="BZ58" s="22"/>
      <c r="CA58" s="22"/>
      <c r="CB58" s="22"/>
      <c r="CC58" s="22"/>
      <c r="CD58" s="22"/>
      <c r="CE58" s="22"/>
      <c r="CF58" s="22"/>
      <c r="CG58" s="22"/>
      <c r="CH58" s="22"/>
      <c r="CI58" s="22"/>
      <c r="CJ58" s="22"/>
      <c r="CK58" s="22"/>
      <c r="CL58" s="22"/>
      <c r="CM58" s="22"/>
      <c r="CN58" s="22"/>
      <c r="CO58" s="22"/>
      <c r="CP58" s="22"/>
      <c r="CQ58" s="22"/>
      <c r="CR58" s="22"/>
      <c r="CS58" s="22"/>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21"/>
      <c r="EB58" s="21"/>
      <c r="EC58" s="13"/>
      <c r="ED58" s="13"/>
      <c r="EE58" s="13"/>
      <c r="EF58" s="13"/>
      <c r="EG58" s="13"/>
      <c r="EH58" s="13"/>
      <c r="EI58" s="13"/>
      <c r="EJ58" s="13"/>
      <c r="EK58" s="13"/>
      <c r="EL58" s="13"/>
      <c r="EM58" s="13"/>
      <c r="EN58" s="13"/>
      <c r="EO58" s="13"/>
      <c r="EP58" s="13"/>
      <c r="EQ58" s="13"/>
      <c r="ER58" s="13"/>
      <c r="ES58" s="13"/>
      <c r="ET58" s="13"/>
      <c r="EU58" s="13"/>
      <c r="EV58" s="13"/>
      <c r="EW58" s="13"/>
    </row>
    <row r="59" spans="1:153" s="14" customFormat="1" ht="18.75" customHeight="1">
      <c r="A59" s="22"/>
      <c r="B59" s="22"/>
      <c r="C59" s="101"/>
      <c r="D59" s="101"/>
      <c r="E59" s="101"/>
      <c r="F59" s="101"/>
      <c r="G59" s="142"/>
      <c r="H59" s="12"/>
      <c r="I59" s="12"/>
      <c r="J59" s="12"/>
      <c r="K59" s="12"/>
      <c r="L59" s="12"/>
      <c r="M59" s="12"/>
      <c r="N59" s="143"/>
      <c r="O59" s="144"/>
      <c r="P59" s="144"/>
      <c r="Q59" s="144"/>
      <c r="R59" s="144"/>
      <c r="S59" s="144"/>
      <c r="T59" s="145"/>
      <c r="V59" s="144"/>
      <c r="W59" s="7"/>
      <c r="X59" s="7"/>
      <c r="Y59" s="7" t="s">
        <v>284</v>
      </c>
      <c r="AC59" s="211"/>
      <c r="AD59" s="211"/>
      <c r="AE59" s="144"/>
      <c r="AF59" s="144"/>
      <c r="AG59" s="143"/>
      <c r="AH59" s="144"/>
      <c r="AI59" s="144"/>
      <c r="AJ59" s="144"/>
      <c r="AK59" s="144"/>
      <c r="AL59" s="144"/>
      <c r="AN59" s="144"/>
      <c r="AO59" s="101"/>
      <c r="AP59" s="144"/>
      <c r="AQ59" s="101"/>
      <c r="AR59" s="12"/>
      <c r="AS59" s="12"/>
      <c r="AT59" s="12"/>
      <c r="AU59" s="12"/>
      <c r="AV59" s="12"/>
      <c r="AW59" s="12"/>
      <c r="AX59" s="12"/>
      <c r="AY59" s="12"/>
      <c r="AZ59" s="143"/>
      <c r="BA59" s="144"/>
      <c r="BB59" s="144"/>
      <c r="BC59" s="144"/>
      <c r="BD59" s="144"/>
      <c r="BE59" s="144"/>
      <c r="BF59" s="144"/>
      <c r="BG59" s="22"/>
      <c r="BH59" s="145"/>
      <c r="BI59" s="145"/>
      <c r="BJ59" s="13"/>
      <c r="BK59" s="13"/>
      <c r="BO59" s="145"/>
      <c r="BP59" s="145"/>
      <c r="BQ59" s="145"/>
      <c r="BR59" s="145"/>
      <c r="BS59" s="145"/>
      <c r="BT59" s="145"/>
      <c r="BU59" s="145"/>
      <c r="BV59" s="145"/>
      <c r="BW59" s="145"/>
      <c r="BX59" s="145"/>
      <c r="BY59" s="145"/>
      <c r="BZ59" s="22"/>
      <c r="CA59" s="22"/>
      <c r="CB59" s="22"/>
      <c r="CC59" s="22"/>
      <c r="CD59" s="22"/>
      <c r="CE59" s="22"/>
      <c r="CF59" s="22"/>
      <c r="CG59" s="22"/>
      <c r="CH59" s="22"/>
      <c r="CI59" s="22"/>
      <c r="CJ59" s="22"/>
      <c r="CK59" s="22"/>
      <c r="CL59" s="22"/>
      <c r="CM59" s="22"/>
      <c r="CN59" s="22"/>
      <c r="CO59" s="22"/>
      <c r="CP59" s="22"/>
      <c r="CQ59" s="22"/>
      <c r="CR59" s="22"/>
      <c r="CS59" s="22"/>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21"/>
      <c r="EB59" s="21"/>
      <c r="EC59" s="13"/>
      <c r="ED59" s="13"/>
      <c r="EE59" s="13"/>
      <c r="EF59" s="13"/>
      <c r="EG59" s="13"/>
      <c r="EH59" s="13"/>
      <c r="EI59" s="13"/>
      <c r="EJ59" s="13"/>
      <c r="EK59" s="13"/>
      <c r="EL59" s="13"/>
      <c r="EM59" s="13"/>
      <c r="EN59" s="13"/>
      <c r="EO59" s="13"/>
      <c r="EP59" s="13"/>
      <c r="EQ59" s="13"/>
      <c r="ER59" s="13"/>
      <c r="ES59" s="13"/>
      <c r="ET59" s="13"/>
      <c r="EU59" s="13"/>
      <c r="EV59" s="13"/>
      <c r="EW59" s="13"/>
    </row>
    <row r="60" spans="1:153" s="14" customFormat="1" ht="18.75" customHeight="1">
      <c r="A60" s="22"/>
      <c r="B60" s="22"/>
      <c r="C60" s="101"/>
      <c r="D60" s="101"/>
      <c r="E60" s="101"/>
      <c r="F60" s="101"/>
      <c r="G60" s="142"/>
      <c r="H60" s="12"/>
      <c r="I60" s="12"/>
      <c r="J60" s="12"/>
      <c r="K60" s="12"/>
      <c r="L60" s="12"/>
      <c r="M60" s="12"/>
      <c r="N60" s="143"/>
      <c r="O60" s="144"/>
      <c r="P60" s="144"/>
      <c r="Q60" s="144"/>
      <c r="R60" s="144"/>
      <c r="S60" s="144"/>
      <c r="T60" s="145"/>
      <c r="V60" s="144"/>
      <c r="W60" s="7"/>
      <c r="X60" s="7"/>
      <c r="Y60" s="7"/>
      <c r="AA60" s="144"/>
      <c r="AB60" s="211"/>
      <c r="AC60" s="211"/>
      <c r="AD60" s="211"/>
      <c r="AE60" s="144"/>
      <c r="AF60" s="144"/>
      <c r="AG60" s="143"/>
      <c r="AH60" s="144"/>
      <c r="AI60" s="144"/>
      <c r="AJ60" s="144"/>
      <c r="AK60" s="144"/>
      <c r="AL60" s="144"/>
      <c r="AN60" s="144"/>
      <c r="AO60" s="101"/>
      <c r="AP60" s="144"/>
      <c r="AQ60" s="101"/>
      <c r="AR60" s="12"/>
      <c r="AS60" s="12"/>
      <c r="AT60" s="12"/>
      <c r="AU60" s="12"/>
      <c r="AV60" s="12"/>
      <c r="AW60" s="12"/>
      <c r="AX60" s="12"/>
      <c r="AY60" s="12"/>
      <c r="AZ60" s="143"/>
      <c r="BA60" s="144"/>
      <c r="BB60" s="144"/>
      <c r="BC60" s="144"/>
      <c r="BD60" s="144"/>
      <c r="BE60" s="144"/>
      <c r="BF60" s="144"/>
      <c r="BG60" s="22"/>
      <c r="BH60" s="145"/>
      <c r="BI60" s="145"/>
      <c r="BJ60" s="13"/>
      <c r="BK60" s="13"/>
      <c r="BO60" s="145"/>
      <c r="BP60" s="145"/>
      <c r="BQ60" s="145"/>
      <c r="BR60" s="145"/>
      <c r="BS60" s="145"/>
      <c r="BT60" s="145"/>
      <c r="BU60" s="145"/>
      <c r="BV60" s="145"/>
      <c r="BW60" s="145"/>
      <c r="BX60" s="145"/>
      <c r="BY60" s="145"/>
      <c r="BZ60" s="22"/>
      <c r="CA60" s="22"/>
      <c r="CB60" s="22"/>
      <c r="CC60" s="22"/>
      <c r="CD60" s="22"/>
      <c r="CE60" s="22"/>
      <c r="CF60" s="22"/>
      <c r="CG60" s="22"/>
      <c r="CH60" s="22"/>
      <c r="CI60" s="22"/>
      <c r="CJ60" s="22"/>
      <c r="CK60" s="22"/>
      <c r="CL60" s="22"/>
      <c r="CM60" s="22"/>
      <c r="CN60" s="22"/>
      <c r="CO60" s="22"/>
      <c r="CP60" s="22"/>
      <c r="CQ60" s="22"/>
      <c r="CR60" s="22"/>
      <c r="CS60" s="22"/>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21"/>
      <c r="EB60" s="21"/>
      <c r="EC60" s="13"/>
      <c r="ED60" s="13"/>
      <c r="EE60" s="13"/>
      <c r="EF60" s="13"/>
      <c r="EG60" s="13"/>
      <c r="EH60" s="13"/>
      <c r="EI60" s="13"/>
      <c r="EJ60" s="13"/>
      <c r="EK60" s="13"/>
      <c r="EL60" s="13"/>
      <c r="EM60" s="13"/>
      <c r="EN60" s="13"/>
      <c r="EO60" s="13"/>
      <c r="EP60" s="13"/>
      <c r="EQ60" s="13"/>
      <c r="ER60" s="13"/>
      <c r="ES60" s="13"/>
      <c r="ET60" s="13"/>
      <c r="EU60" s="13"/>
      <c r="EV60" s="13"/>
      <c r="EW60" s="13"/>
    </row>
    <row r="61" spans="1:153" s="14" customFormat="1" ht="18.75" customHeight="1">
      <c r="A61" s="22"/>
      <c r="B61" s="22"/>
      <c r="C61" s="101"/>
      <c r="D61" s="101"/>
      <c r="E61" s="101"/>
      <c r="F61" s="101"/>
      <c r="G61" s="142"/>
      <c r="H61" s="12"/>
      <c r="I61" s="12"/>
      <c r="J61" s="12"/>
      <c r="K61" s="12"/>
      <c r="L61" s="12"/>
      <c r="M61" s="12"/>
      <c r="N61" s="143"/>
      <c r="O61" s="144"/>
      <c r="P61" s="144"/>
      <c r="Q61" s="144"/>
      <c r="R61" s="144"/>
      <c r="S61" s="144"/>
      <c r="T61" s="145"/>
      <c r="V61" s="144"/>
      <c r="W61" s="7" t="s">
        <v>213</v>
      </c>
      <c r="X61" s="7"/>
      <c r="Y61" s="7"/>
      <c r="AA61" s="144"/>
      <c r="AB61" s="211"/>
      <c r="AC61" s="211"/>
      <c r="AD61" s="211"/>
      <c r="AE61" s="144"/>
      <c r="AF61" s="144"/>
      <c r="AG61" s="143"/>
      <c r="AH61" s="144"/>
      <c r="AI61" s="144"/>
      <c r="AJ61" s="144"/>
      <c r="AK61" s="144"/>
      <c r="AL61" s="144"/>
      <c r="AN61" s="144"/>
      <c r="AO61" s="101"/>
      <c r="AP61" s="144"/>
      <c r="AQ61" s="101"/>
      <c r="AR61" s="12"/>
      <c r="AS61" s="12"/>
      <c r="AT61" s="12"/>
      <c r="AU61" s="12"/>
      <c r="AV61" s="12"/>
      <c r="AW61" s="12"/>
      <c r="AX61" s="12"/>
      <c r="AY61" s="12"/>
      <c r="AZ61" s="143"/>
      <c r="BA61" s="144"/>
      <c r="BB61" s="144"/>
      <c r="BC61" s="144"/>
      <c r="BD61" s="144"/>
      <c r="BE61" s="144"/>
      <c r="BF61" s="144"/>
      <c r="BG61" s="22"/>
      <c r="BH61" s="145"/>
      <c r="BI61" s="145"/>
      <c r="BJ61" s="13"/>
      <c r="BK61" s="13"/>
      <c r="BO61" s="145"/>
      <c r="BP61" s="145"/>
      <c r="BQ61" s="145"/>
      <c r="BR61" s="145"/>
      <c r="BS61" s="145"/>
      <c r="BT61" s="145"/>
      <c r="BU61" s="145"/>
      <c r="BV61" s="145"/>
      <c r="BW61" s="145"/>
      <c r="BX61" s="145"/>
      <c r="BY61" s="145"/>
      <c r="BZ61" s="22"/>
      <c r="CA61" s="22"/>
      <c r="CB61" s="22"/>
      <c r="CC61" s="22"/>
      <c r="CD61" s="22"/>
      <c r="CE61" s="22"/>
      <c r="CF61" s="22"/>
      <c r="CG61" s="22"/>
      <c r="CH61" s="22"/>
      <c r="CI61" s="22"/>
      <c r="CJ61" s="22"/>
      <c r="CK61" s="22"/>
      <c r="CL61" s="22"/>
      <c r="CM61" s="22"/>
      <c r="CN61" s="22"/>
      <c r="CO61" s="22"/>
      <c r="CP61" s="22"/>
      <c r="CQ61" s="22"/>
      <c r="CR61" s="22"/>
      <c r="CS61" s="22"/>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21"/>
      <c r="EB61" s="21"/>
      <c r="EC61" s="13"/>
      <c r="ED61" s="13"/>
      <c r="EE61" s="13"/>
      <c r="EF61" s="13"/>
      <c r="EG61" s="13"/>
      <c r="EH61" s="13"/>
      <c r="EI61" s="13"/>
      <c r="EJ61" s="13"/>
      <c r="EK61" s="13"/>
      <c r="EL61" s="13"/>
      <c r="EM61" s="13"/>
      <c r="EN61" s="13"/>
      <c r="EO61" s="13"/>
      <c r="EP61" s="13"/>
      <c r="EQ61" s="13"/>
      <c r="ER61" s="13"/>
      <c r="ES61" s="13"/>
      <c r="ET61" s="13"/>
      <c r="EU61" s="13"/>
      <c r="EV61" s="13"/>
      <c r="EW61" s="13"/>
    </row>
    <row r="62" spans="1:153" s="14" customFormat="1" ht="18.75" customHeight="1">
      <c r="A62" s="22"/>
      <c r="B62" s="22"/>
      <c r="C62" s="101"/>
      <c r="D62" s="101"/>
      <c r="E62" s="101"/>
      <c r="F62" s="101"/>
      <c r="G62" s="142"/>
      <c r="H62" s="12"/>
      <c r="I62" s="12"/>
      <c r="J62" s="12"/>
      <c r="K62" s="12"/>
      <c r="L62" s="12"/>
      <c r="M62" s="12"/>
      <c r="N62" s="143"/>
      <c r="O62" s="144"/>
      <c r="P62" s="144"/>
      <c r="Q62" s="144"/>
      <c r="R62" s="144"/>
      <c r="S62" s="144"/>
      <c r="T62" s="145"/>
      <c r="V62" s="144"/>
      <c r="W62" s="249"/>
      <c r="X62" s="249"/>
      <c r="Y62" s="7" t="s">
        <v>217</v>
      </c>
      <c r="AC62" s="211"/>
      <c r="AD62" s="211"/>
      <c r="AE62" s="144"/>
      <c r="AF62" s="144"/>
      <c r="AG62" s="143"/>
      <c r="AH62" s="144"/>
      <c r="AI62" s="144"/>
      <c r="AJ62" s="144"/>
      <c r="AK62" s="144"/>
      <c r="AL62" s="144"/>
      <c r="AN62" s="144"/>
      <c r="AO62" s="101"/>
      <c r="AP62" s="144"/>
      <c r="AQ62" s="101"/>
      <c r="AR62" s="12"/>
      <c r="AS62" s="12"/>
      <c r="AT62" s="12"/>
      <c r="AU62" s="12"/>
      <c r="AV62" s="12"/>
      <c r="AW62" s="12"/>
      <c r="AX62" s="12"/>
      <c r="AY62" s="12"/>
      <c r="AZ62" s="143"/>
      <c r="BA62" s="144"/>
      <c r="BB62" s="144"/>
      <c r="BC62" s="144"/>
      <c r="BD62" s="144"/>
      <c r="BE62" s="144"/>
      <c r="BF62" s="144"/>
      <c r="BG62" s="22"/>
      <c r="BH62" s="145"/>
      <c r="BI62" s="145"/>
      <c r="BJ62" s="13"/>
      <c r="BK62" s="13"/>
      <c r="BO62" s="145"/>
      <c r="BP62" s="145"/>
      <c r="BQ62" s="145"/>
      <c r="BR62" s="145"/>
      <c r="BS62" s="145"/>
      <c r="BT62" s="145"/>
      <c r="BU62" s="145"/>
      <c r="BV62" s="145"/>
      <c r="BW62" s="145"/>
      <c r="BX62" s="145"/>
      <c r="BY62" s="145"/>
      <c r="BZ62" s="22"/>
      <c r="CA62" s="22"/>
      <c r="CB62" s="22"/>
      <c r="CC62" s="22"/>
      <c r="CD62" s="22"/>
      <c r="CE62" s="22"/>
      <c r="CF62" s="22"/>
      <c r="CG62" s="22"/>
      <c r="CH62" s="22"/>
      <c r="CI62" s="22"/>
      <c r="CJ62" s="22"/>
      <c r="CK62" s="22"/>
      <c r="CL62" s="22"/>
      <c r="CM62" s="22"/>
      <c r="CN62" s="22"/>
      <c r="CO62" s="22"/>
      <c r="CP62" s="22"/>
      <c r="CQ62" s="22"/>
      <c r="CR62" s="22"/>
      <c r="CS62" s="22"/>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21"/>
      <c r="EB62" s="21"/>
      <c r="EC62" s="13"/>
      <c r="ED62" s="13"/>
      <c r="EE62" s="13"/>
      <c r="EF62" s="13"/>
      <c r="EG62" s="13"/>
      <c r="EH62" s="13"/>
      <c r="EI62" s="13"/>
      <c r="EJ62" s="13"/>
      <c r="EK62" s="13"/>
      <c r="EL62" s="13"/>
      <c r="EM62" s="13"/>
      <c r="EN62" s="13"/>
      <c r="EO62" s="13"/>
      <c r="EP62" s="13"/>
      <c r="EQ62" s="13"/>
      <c r="ER62" s="13"/>
      <c r="ES62" s="13"/>
      <c r="ET62" s="13"/>
      <c r="EU62" s="13"/>
      <c r="EV62" s="13"/>
      <c r="EW62" s="13"/>
    </row>
    <row r="63" spans="1:153" s="14" customFormat="1" ht="18.75" customHeight="1">
      <c r="A63" s="22"/>
      <c r="B63" s="22"/>
      <c r="C63" s="101"/>
      <c r="D63" s="101"/>
      <c r="E63" s="101"/>
      <c r="F63" s="101"/>
      <c r="G63" s="142"/>
      <c r="H63" s="12"/>
      <c r="I63" s="12"/>
      <c r="J63" s="12"/>
      <c r="K63" s="12"/>
      <c r="L63" s="12"/>
      <c r="M63" s="12"/>
      <c r="N63" s="143"/>
      <c r="O63" s="144"/>
      <c r="P63" s="144"/>
      <c r="Q63" s="144"/>
      <c r="R63" s="144"/>
      <c r="S63" s="144"/>
      <c r="T63" s="145"/>
      <c r="V63" s="144"/>
      <c r="W63" s="249"/>
      <c r="X63" s="247"/>
      <c r="Y63" s="7"/>
      <c r="AC63" s="211"/>
      <c r="AD63" s="211"/>
      <c r="AE63" s="144"/>
      <c r="AF63" s="144"/>
      <c r="AG63" s="143"/>
      <c r="AH63" s="144"/>
      <c r="AI63" s="144"/>
      <c r="AJ63" s="144"/>
      <c r="AK63" s="144"/>
      <c r="AL63" s="144"/>
      <c r="AN63" s="144"/>
      <c r="AO63" s="101"/>
      <c r="AP63" s="144"/>
      <c r="AQ63" s="101"/>
      <c r="AR63" s="12"/>
      <c r="AS63" s="12"/>
      <c r="AT63" s="12"/>
      <c r="AU63" s="12"/>
      <c r="AV63" s="12"/>
      <c r="AW63" s="12"/>
      <c r="AX63" s="12"/>
      <c r="AY63" s="12"/>
      <c r="AZ63" s="143"/>
      <c r="BA63" s="144"/>
      <c r="BB63" s="144"/>
      <c r="BC63" s="144"/>
      <c r="BD63" s="144"/>
      <c r="BE63" s="144"/>
      <c r="BF63" s="144"/>
      <c r="BG63" s="22"/>
      <c r="BH63" s="145"/>
      <c r="BI63" s="145"/>
      <c r="BJ63" s="13"/>
      <c r="BK63" s="13"/>
      <c r="BO63" s="145"/>
      <c r="BP63" s="145"/>
      <c r="BQ63" s="145"/>
      <c r="BR63" s="145"/>
      <c r="BS63" s="145"/>
      <c r="BT63" s="145"/>
      <c r="BU63" s="145"/>
      <c r="BV63" s="145"/>
      <c r="BW63" s="145"/>
      <c r="BX63" s="145"/>
      <c r="BY63" s="145"/>
      <c r="BZ63" s="22"/>
      <c r="CA63" s="22"/>
      <c r="CB63" s="22"/>
      <c r="CC63" s="22"/>
      <c r="CD63" s="22"/>
      <c r="CE63" s="22"/>
      <c r="CF63" s="22"/>
      <c r="CG63" s="22"/>
      <c r="CH63" s="22"/>
      <c r="CI63" s="22"/>
      <c r="CJ63" s="22"/>
      <c r="CK63" s="22"/>
      <c r="CL63" s="22"/>
      <c r="CM63" s="22"/>
      <c r="CN63" s="22"/>
      <c r="CO63" s="22"/>
      <c r="CP63" s="22"/>
      <c r="CQ63" s="22"/>
      <c r="CR63" s="22"/>
      <c r="CS63" s="22"/>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21"/>
      <c r="EB63" s="21"/>
      <c r="EC63" s="13"/>
      <c r="ED63" s="13"/>
      <c r="EE63" s="13"/>
      <c r="EF63" s="13"/>
      <c r="EG63" s="13"/>
      <c r="EH63" s="13"/>
      <c r="EI63" s="13"/>
      <c r="EJ63" s="13"/>
      <c r="EK63" s="13"/>
      <c r="EL63" s="13"/>
      <c r="EM63" s="13"/>
      <c r="EN63" s="13"/>
      <c r="EO63" s="13"/>
      <c r="EP63" s="13"/>
      <c r="EQ63" s="13"/>
      <c r="ER63" s="13"/>
      <c r="ES63" s="13"/>
      <c r="ET63" s="13"/>
      <c r="EU63" s="13"/>
      <c r="EV63" s="13"/>
      <c r="EW63" s="13"/>
    </row>
    <row r="64" spans="1:153" s="14" customFormat="1" ht="18.75" customHeight="1">
      <c r="A64" s="22"/>
      <c r="B64" s="22"/>
      <c r="C64" s="101"/>
      <c r="D64" s="101"/>
      <c r="E64" s="101"/>
      <c r="F64" s="101"/>
      <c r="G64" s="142"/>
      <c r="H64" s="12"/>
      <c r="I64" s="12"/>
      <c r="J64" s="12"/>
      <c r="K64" s="12"/>
      <c r="L64" s="12"/>
      <c r="M64" s="12"/>
      <c r="N64" s="143"/>
      <c r="O64" s="144"/>
      <c r="P64" s="144"/>
      <c r="Q64" s="144"/>
      <c r="R64" s="144"/>
      <c r="S64" s="144"/>
      <c r="T64" s="145"/>
      <c r="V64" s="144"/>
      <c r="W64" s="144"/>
      <c r="X64" s="144"/>
      <c r="Y64" s="144"/>
      <c r="Z64" s="144"/>
      <c r="AA64" s="144"/>
      <c r="AB64" s="211"/>
      <c r="AC64" s="211"/>
      <c r="AD64" s="211"/>
      <c r="AE64" s="144"/>
      <c r="AF64" s="144"/>
      <c r="AG64" s="143"/>
      <c r="AH64" s="144"/>
      <c r="AI64" s="144"/>
      <c r="AJ64" s="144"/>
      <c r="AK64" s="144"/>
      <c r="AL64" s="144"/>
      <c r="AN64" s="144"/>
      <c r="AO64" s="101"/>
      <c r="AP64" s="144"/>
      <c r="AQ64" s="101"/>
      <c r="AR64" s="12"/>
      <c r="AS64" s="12"/>
      <c r="AT64" s="12"/>
      <c r="AU64" s="12"/>
      <c r="AV64" s="12"/>
      <c r="AW64" s="12"/>
      <c r="AX64" s="12"/>
      <c r="AY64" s="12"/>
      <c r="AZ64" s="143"/>
      <c r="BA64" s="144"/>
      <c r="BB64" s="144"/>
      <c r="BC64" s="144"/>
      <c r="BD64" s="144"/>
      <c r="BE64" s="144"/>
      <c r="BF64" s="144"/>
      <c r="BG64" s="22"/>
      <c r="BH64" s="145"/>
      <c r="BI64" s="145"/>
      <c r="BJ64" s="13"/>
      <c r="BK64" s="13"/>
      <c r="BO64" s="145"/>
      <c r="BP64" s="145"/>
      <c r="BQ64" s="145"/>
      <c r="BR64" s="145"/>
      <c r="BS64" s="145"/>
      <c r="BT64" s="145"/>
      <c r="BU64" s="145"/>
      <c r="BV64" s="145"/>
      <c r="BW64" s="145"/>
      <c r="BX64" s="145"/>
      <c r="BY64" s="145"/>
      <c r="BZ64" s="22"/>
      <c r="CA64" s="22"/>
      <c r="CB64" s="22"/>
      <c r="CC64" s="22"/>
      <c r="CD64" s="22"/>
      <c r="CE64" s="22"/>
      <c r="CF64" s="22"/>
      <c r="CG64" s="22"/>
      <c r="CH64" s="22"/>
      <c r="CI64" s="22"/>
      <c r="CJ64" s="22"/>
      <c r="CK64" s="22"/>
      <c r="CL64" s="22"/>
      <c r="CM64" s="22"/>
      <c r="CN64" s="22"/>
      <c r="CO64" s="22"/>
      <c r="CP64" s="22"/>
      <c r="CQ64" s="22"/>
      <c r="CR64" s="22"/>
      <c r="CS64" s="22"/>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21"/>
      <c r="EB64" s="21"/>
      <c r="EC64" s="13"/>
      <c r="ED64" s="13"/>
      <c r="EE64" s="13"/>
      <c r="EF64" s="13"/>
      <c r="EG64" s="13"/>
      <c r="EH64" s="13"/>
      <c r="EI64" s="13"/>
      <c r="EJ64" s="13"/>
      <c r="EK64" s="13"/>
      <c r="EL64" s="13"/>
      <c r="EM64" s="13"/>
      <c r="EN64" s="13"/>
      <c r="EO64" s="13"/>
      <c r="EP64" s="13"/>
      <c r="EQ64" s="13"/>
      <c r="ER64" s="13"/>
      <c r="ES64" s="13"/>
      <c r="ET64" s="13"/>
      <c r="EU64" s="13"/>
      <c r="EV64" s="13"/>
      <c r="EW64" s="13"/>
    </row>
    <row r="65" spans="1:153" s="14" customFormat="1" ht="18.75" customHeight="1">
      <c r="A65" s="22"/>
      <c r="B65" s="22"/>
      <c r="C65" s="101"/>
      <c r="D65" s="101"/>
      <c r="E65" s="101"/>
      <c r="F65" s="101"/>
      <c r="G65" s="142"/>
      <c r="H65" s="12"/>
      <c r="I65" s="12"/>
      <c r="J65" s="12"/>
      <c r="K65" s="12"/>
      <c r="L65" s="12"/>
      <c r="M65" s="12"/>
      <c r="N65" s="143"/>
      <c r="O65" s="144"/>
      <c r="P65" s="144"/>
      <c r="Q65" s="144"/>
      <c r="R65" s="144"/>
      <c r="S65" s="144"/>
      <c r="T65" s="145"/>
      <c r="V65" s="144"/>
      <c r="W65" s="144"/>
      <c r="X65" s="144"/>
      <c r="Y65" s="144"/>
      <c r="Z65" s="144"/>
      <c r="AA65" s="144"/>
      <c r="AB65" s="211"/>
      <c r="AC65" s="211"/>
      <c r="AD65" s="211"/>
      <c r="AE65" s="144"/>
      <c r="AF65" s="144"/>
      <c r="AG65" s="143"/>
      <c r="AH65" s="144"/>
      <c r="AI65" s="144"/>
      <c r="AJ65" s="144"/>
      <c r="AK65" s="144"/>
      <c r="AL65" s="144"/>
      <c r="AN65" s="144"/>
      <c r="AO65" s="101"/>
      <c r="AP65" s="144"/>
      <c r="AQ65" s="101"/>
      <c r="AR65" s="12"/>
      <c r="AS65" s="12"/>
      <c r="AT65" s="12"/>
      <c r="AU65" s="12"/>
      <c r="AV65" s="12"/>
      <c r="AW65" s="12"/>
      <c r="AX65" s="12"/>
      <c r="AY65" s="12"/>
      <c r="AZ65" s="143"/>
      <c r="BA65" s="144"/>
      <c r="BB65" s="144"/>
      <c r="BC65" s="144"/>
      <c r="BD65" s="144"/>
      <c r="BE65" s="144"/>
      <c r="BF65" s="144"/>
      <c r="BG65" s="22"/>
      <c r="BH65" s="145"/>
      <c r="BI65" s="145"/>
      <c r="BJ65" s="13"/>
      <c r="BK65" s="13"/>
      <c r="BO65" s="145"/>
      <c r="BP65" s="145"/>
      <c r="BQ65" s="145"/>
      <c r="BR65" s="145"/>
      <c r="BS65" s="145"/>
      <c r="BT65" s="145"/>
      <c r="BU65" s="145"/>
      <c r="BV65" s="145"/>
      <c r="BW65" s="145"/>
      <c r="BX65" s="145"/>
      <c r="BY65" s="145"/>
      <c r="BZ65" s="22"/>
      <c r="CA65" s="22"/>
      <c r="CB65" s="22"/>
      <c r="CC65" s="22"/>
      <c r="CD65" s="22"/>
      <c r="CE65" s="22"/>
      <c r="CF65" s="22"/>
      <c r="CG65" s="22"/>
      <c r="CH65" s="22"/>
      <c r="CI65" s="22"/>
      <c r="CJ65" s="22"/>
      <c r="CK65" s="22"/>
      <c r="CL65" s="22"/>
      <c r="CM65" s="22"/>
      <c r="CN65" s="22"/>
      <c r="CO65" s="22"/>
      <c r="CP65" s="22"/>
      <c r="CQ65" s="22"/>
      <c r="CR65" s="22"/>
      <c r="CS65" s="22"/>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21"/>
      <c r="EB65" s="21"/>
      <c r="EC65" s="13"/>
      <c r="ED65" s="13"/>
      <c r="EE65" s="13"/>
      <c r="EF65" s="13"/>
      <c r="EG65" s="13"/>
      <c r="EH65" s="13"/>
      <c r="EI65" s="13"/>
      <c r="EJ65" s="13"/>
      <c r="EK65" s="13"/>
      <c r="EL65" s="13"/>
      <c r="EM65" s="13"/>
      <c r="EN65" s="13"/>
      <c r="EO65" s="13"/>
      <c r="EP65" s="13"/>
      <c r="EQ65" s="13"/>
      <c r="ER65" s="13"/>
      <c r="ES65" s="13"/>
      <c r="ET65" s="13"/>
      <c r="EU65" s="13"/>
      <c r="EV65" s="13"/>
      <c r="EW65" s="13"/>
    </row>
    <row r="66" spans="1:153" s="14" customFormat="1" ht="18.75" customHeight="1">
      <c r="A66" s="22"/>
      <c r="B66" s="22"/>
      <c r="C66" s="101"/>
      <c r="D66" s="101"/>
      <c r="E66" s="101"/>
      <c r="F66" s="101"/>
      <c r="G66" s="142"/>
      <c r="H66" s="12"/>
      <c r="I66" s="12"/>
      <c r="J66" s="12"/>
      <c r="K66" s="12"/>
      <c r="L66" s="12"/>
      <c r="M66" s="12"/>
      <c r="N66" s="143"/>
      <c r="O66" s="144"/>
      <c r="P66" s="144"/>
      <c r="Q66" s="144"/>
      <c r="R66" s="144"/>
      <c r="S66" s="144"/>
      <c r="T66" s="145"/>
      <c r="V66" s="144"/>
      <c r="W66" s="7" t="s">
        <v>210</v>
      </c>
      <c r="X66" s="7"/>
      <c r="Y66" s="7"/>
      <c r="Z66" s="7"/>
      <c r="AA66" s="7" t="s">
        <v>282</v>
      </c>
      <c r="AB66" s="211"/>
      <c r="AC66" s="211"/>
      <c r="AD66" s="211"/>
      <c r="AE66" s="144"/>
      <c r="AF66" s="144"/>
      <c r="AG66" s="143"/>
      <c r="AH66" s="144"/>
      <c r="AI66" s="144"/>
      <c r="AJ66" s="144"/>
      <c r="AK66" s="144"/>
      <c r="AL66" s="144"/>
      <c r="AN66" s="144"/>
      <c r="AO66" s="101"/>
      <c r="AP66" s="144"/>
      <c r="AQ66" s="101"/>
      <c r="AR66" s="12"/>
      <c r="AS66" s="12"/>
      <c r="AT66" s="12"/>
      <c r="AU66" s="12"/>
      <c r="AV66" s="12"/>
      <c r="AW66" s="12"/>
      <c r="AX66" s="12"/>
      <c r="AY66" s="12"/>
      <c r="AZ66" s="143"/>
      <c r="BA66" s="144"/>
      <c r="BB66" s="144"/>
      <c r="BC66" s="144"/>
      <c r="BD66" s="144"/>
      <c r="BE66" s="144"/>
      <c r="BF66" s="144"/>
      <c r="BG66" s="22"/>
      <c r="BH66" s="145"/>
      <c r="BI66" s="145"/>
      <c r="BJ66" s="13"/>
      <c r="BK66" s="13"/>
      <c r="BO66" s="145"/>
      <c r="BP66" s="145"/>
      <c r="BQ66" s="145"/>
      <c r="BR66" s="145"/>
      <c r="BS66" s="145"/>
      <c r="BT66" s="145"/>
      <c r="BU66" s="145"/>
      <c r="BV66" s="145"/>
      <c r="BW66" s="145"/>
      <c r="BX66" s="145"/>
      <c r="BY66" s="145"/>
      <c r="BZ66" s="22"/>
      <c r="CA66" s="22"/>
      <c r="CB66" s="22"/>
      <c r="CC66" s="22"/>
      <c r="CD66" s="22"/>
      <c r="CE66" s="22"/>
      <c r="CF66" s="22"/>
      <c r="CG66" s="22"/>
      <c r="CH66" s="22"/>
      <c r="CI66" s="22"/>
      <c r="CJ66" s="22"/>
      <c r="CK66" s="22"/>
      <c r="CL66" s="22"/>
      <c r="CM66" s="22"/>
      <c r="CN66" s="22"/>
      <c r="CO66" s="22"/>
      <c r="CP66" s="22"/>
      <c r="CQ66" s="22"/>
      <c r="CR66" s="22"/>
      <c r="CS66" s="22"/>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21"/>
      <c r="EB66" s="21"/>
      <c r="EC66" s="13"/>
      <c r="ED66" s="13"/>
      <c r="EE66" s="13"/>
      <c r="EF66" s="13"/>
      <c r="EG66" s="13"/>
      <c r="EH66" s="13"/>
      <c r="EI66" s="13"/>
      <c r="EJ66" s="13"/>
      <c r="EK66" s="13"/>
      <c r="EL66" s="13"/>
      <c r="EM66" s="13"/>
      <c r="EN66" s="13"/>
      <c r="EO66" s="13"/>
      <c r="EP66" s="13"/>
      <c r="EQ66" s="13"/>
      <c r="ER66" s="13"/>
      <c r="ES66" s="13"/>
      <c r="ET66" s="13"/>
      <c r="EU66" s="13"/>
      <c r="EV66" s="13"/>
      <c r="EW66" s="13"/>
    </row>
    <row r="67" spans="1:153" s="14" customFormat="1" ht="18.75" customHeight="1">
      <c r="A67" s="22"/>
      <c r="B67" s="22"/>
      <c r="C67" s="101"/>
      <c r="D67" s="101"/>
      <c r="E67" s="101"/>
      <c r="F67" s="101"/>
      <c r="G67" s="142"/>
      <c r="H67" s="12"/>
      <c r="I67" s="12"/>
      <c r="J67" s="12"/>
      <c r="K67" s="12"/>
      <c r="L67" s="12"/>
      <c r="M67" s="12"/>
      <c r="N67" s="143"/>
      <c r="O67" s="144"/>
      <c r="P67" s="144"/>
      <c r="Q67" s="144"/>
      <c r="R67" s="144"/>
      <c r="S67" s="144"/>
      <c r="T67" s="145"/>
      <c r="V67" s="144"/>
      <c r="W67" s="7"/>
      <c r="X67" s="7"/>
      <c r="Y67" s="7"/>
      <c r="Z67" s="7"/>
      <c r="AA67" s="7"/>
      <c r="AB67" s="7" t="s">
        <v>292</v>
      </c>
      <c r="AC67" s="211"/>
      <c r="AD67" s="211"/>
      <c r="AE67" s="144"/>
      <c r="AF67" s="144"/>
      <c r="AG67" s="143"/>
      <c r="AH67" s="144"/>
      <c r="AI67" s="144"/>
      <c r="AJ67" s="144"/>
      <c r="AK67" s="144"/>
      <c r="AL67" s="144"/>
      <c r="AN67" s="144"/>
      <c r="AO67" s="101"/>
      <c r="AP67" s="144"/>
      <c r="AQ67" s="101"/>
      <c r="AR67" s="12"/>
      <c r="AS67" s="12"/>
      <c r="AT67" s="12"/>
      <c r="AU67" s="12"/>
      <c r="AV67" s="12"/>
      <c r="AW67" s="12"/>
      <c r="AX67" s="12"/>
      <c r="AY67" s="12"/>
      <c r="AZ67" s="143"/>
      <c r="BA67" s="144"/>
      <c r="BB67" s="144"/>
      <c r="BC67" s="144"/>
      <c r="BD67" s="144"/>
      <c r="BE67" s="144"/>
      <c r="BF67" s="144"/>
      <c r="BG67" s="22"/>
      <c r="BH67" s="145"/>
      <c r="BI67" s="145"/>
      <c r="BJ67" s="13"/>
      <c r="BK67" s="13"/>
      <c r="BO67" s="145"/>
      <c r="BP67" s="145"/>
      <c r="BQ67" s="145"/>
      <c r="BR67" s="145"/>
      <c r="BS67" s="145"/>
      <c r="BT67" s="145"/>
      <c r="BU67" s="145"/>
      <c r="BV67" s="145"/>
      <c r="BW67" s="145"/>
      <c r="BX67" s="145"/>
      <c r="BY67" s="145"/>
      <c r="BZ67" s="22"/>
      <c r="CA67" s="22"/>
      <c r="CB67" s="22"/>
      <c r="CC67" s="22"/>
      <c r="CD67" s="22"/>
      <c r="CE67" s="22"/>
      <c r="CF67" s="22"/>
      <c r="CG67" s="22"/>
      <c r="CH67" s="22"/>
      <c r="CI67" s="22"/>
      <c r="CJ67" s="22"/>
      <c r="CK67" s="22"/>
      <c r="CL67" s="22"/>
      <c r="CM67" s="22"/>
      <c r="CN67" s="22"/>
      <c r="CO67" s="22"/>
      <c r="CP67" s="22"/>
      <c r="CQ67" s="22"/>
      <c r="CR67" s="22"/>
      <c r="CS67" s="22"/>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21"/>
      <c r="EB67" s="21"/>
      <c r="EC67" s="13"/>
      <c r="ED67" s="13"/>
      <c r="EE67" s="13"/>
      <c r="EF67" s="13"/>
      <c r="EG67" s="13"/>
      <c r="EH67" s="13"/>
      <c r="EI67" s="13"/>
      <c r="EJ67" s="13"/>
      <c r="EK67" s="13"/>
      <c r="EL67" s="13"/>
      <c r="EM67" s="13"/>
      <c r="EN67" s="13"/>
      <c r="EO67" s="13"/>
      <c r="EP67" s="13"/>
      <c r="EQ67" s="13"/>
      <c r="ER67" s="13"/>
      <c r="ES67" s="13"/>
      <c r="ET67" s="13"/>
      <c r="EU67" s="13"/>
      <c r="EV67" s="13"/>
      <c r="EW67" s="13"/>
    </row>
    <row r="68" spans="1:153" s="14" customFormat="1" ht="18.75" customHeight="1">
      <c r="A68" s="22"/>
      <c r="B68" s="22"/>
      <c r="C68" s="101"/>
      <c r="D68" s="101"/>
      <c r="E68" s="101"/>
      <c r="F68" s="101"/>
      <c r="G68" s="142"/>
      <c r="H68" s="12"/>
      <c r="I68" s="12"/>
      <c r="J68" s="12"/>
      <c r="K68" s="12"/>
      <c r="L68" s="12"/>
      <c r="M68" s="12"/>
      <c r="N68" s="143"/>
      <c r="O68" s="144"/>
      <c r="P68" s="144"/>
      <c r="Q68" s="144"/>
      <c r="R68" s="144"/>
      <c r="S68" s="144"/>
      <c r="T68" s="145"/>
      <c r="V68" s="144"/>
      <c r="AA68" s="14" t="s">
        <v>283</v>
      </c>
      <c r="AB68" s="211"/>
      <c r="AC68" s="211"/>
      <c r="AD68" s="211"/>
      <c r="AE68" s="144"/>
      <c r="AF68" s="144"/>
      <c r="AG68" s="143"/>
      <c r="AH68" s="144"/>
      <c r="AI68" s="144"/>
      <c r="AJ68" s="144"/>
      <c r="AK68" s="144"/>
      <c r="AL68" s="144"/>
      <c r="AN68" s="144"/>
      <c r="AO68" s="101"/>
      <c r="AP68" s="144"/>
      <c r="AQ68" s="101"/>
      <c r="AR68" s="12"/>
      <c r="AS68" s="12"/>
      <c r="AT68" s="12"/>
      <c r="AU68" s="12"/>
      <c r="AV68" s="12"/>
      <c r="AW68" s="12"/>
      <c r="AX68" s="12"/>
      <c r="AY68" s="12"/>
      <c r="AZ68" s="143"/>
      <c r="BA68" s="144"/>
      <c r="BB68" s="144"/>
      <c r="BC68" s="144"/>
      <c r="BD68" s="144"/>
      <c r="BE68" s="144"/>
      <c r="BF68" s="144"/>
      <c r="BG68" s="22"/>
      <c r="BH68" s="145"/>
      <c r="BI68" s="145"/>
      <c r="BJ68" s="13"/>
      <c r="BK68" s="13"/>
      <c r="BO68" s="145"/>
      <c r="BP68" s="145"/>
      <c r="BQ68" s="145"/>
      <c r="BR68" s="145"/>
      <c r="BS68" s="145"/>
      <c r="BT68" s="145"/>
      <c r="BU68" s="145"/>
      <c r="BV68" s="145"/>
      <c r="BW68" s="145"/>
      <c r="BX68" s="145"/>
      <c r="BY68" s="145"/>
      <c r="BZ68" s="22"/>
      <c r="CA68" s="22"/>
      <c r="CB68" s="22"/>
      <c r="CC68" s="22"/>
      <c r="CD68" s="22"/>
      <c r="CE68" s="22"/>
      <c r="CF68" s="22"/>
      <c r="CG68" s="22"/>
      <c r="CH68" s="22"/>
      <c r="CI68" s="22"/>
      <c r="CJ68" s="22"/>
      <c r="CK68" s="22"/>
      <c r="CL68" s="22"/>
      <c r="CM68" s="22"/>
      <c r="CN68" s="22"/>
      <c r="CO68" s="22"/>
      <c r="CP68" s="22"/>
      <c r="CQ68" s="22"/>
      <c r="CR68" s="22"/>
      <c r="CS68" s="22"/>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21"/>
      <c r="EB68" s="21"/>
      <c r="EC68" s="13"/>
      <c r="ED68" s="13"/>
      <c r="EE68" s="13"/>
      <c r="EF68" s="13"/>
      <c r="EG68" s="13"/>
      <c r="EH68" s="13"/>
      <c r="EI68" s="13"/>
      <c r="EJ68" s="13"/>
      <c r="EK68" s="13"/>
      <c r="EL68" s="13"/>
      <c r="EM68" s="13"/>
      <c r="EN68" s="13"/>
      <c r="EO68" s="13"/>
      <c r="EP68" s="13"/>
      <c r="EQ68" s="13"/>
      <c r="ER68" s="13"/>
      <c r="ES68" s="13"/>
      <c r="ET68" s="13"/>
      <c r="EU68" s="13"/>
      <c r="EV68" s="13"/>
      <c r="EW68" s="13"/>
    </row>
    <row r="69" spans="1:153" s="14" customFormat="1" ht="18.75" customHeight="1">
      <c r="A69" s="22"/>
      <c r="B69" s="22"/>
      <c r="C69" s="101"/>
      <c r="D69" s="101"/>
      <c r="E69" s="101"/>
      <c r="F69" s="101"/>
      <c r="G69" s="142"/>
      <c r="H69" s="12"/>
      <c r="I69" s="12"/>
      <c r="J69" s="12"/>
      <c r="K69" s="12"/>
      <c r="L69" s="12"/>
      <c r="M69" s="12"/>
      <c r="N69" s="143"/>
      <c r="O69" s="144"/>
      <c r="P69" s="144"/>
      <c r="Q69" s="144"/>
      <c r="R69" s="144"/>
      <c r="S69" s="144"/>
      <c r="T69" s="145"/>
      <c r="V69" s="144"/>
      <c r="AB69" s="7" t="s">
        <v>293</v>
      </c>
      <c r="AC69" s="211"/>
      <c r="AD69" s="211"/>
      <c r="AE69" s="144"/>
      <c r="AF69" s="144"/>
      <c r="AG69" s="143"/>
      <c r="AH69" s="144"/>
      <c r="AI69" s="144"/>
      <c r="AJ69" s="144"/>
      <c r="AK69" s="144"/>
      <c r="AL69" s="144"/>
      <c r="AN69" s="144"/>
      <c r="AO69" s="101"/>
      <c r="AP69" s="144"/>
      <c r="AQ69" s="101"/>
      <c r="AR69" s="12"/>
      <c r="AS69" s="12"/>
      <c r="AT69" s="12"/>
      <c r="AU69" s="12"/>
      <c r="AV69" s="12"/>
      <c r="AW69" s="12"/>
      <c r="AX69" s="12"/>
      <c r="AY69" s="12"/>
      <c r="AZ69" s="143"/>
      <c r="BA69" s="144"/>
      <c r="BB69" s="144"/>
      <c r="BC69" s="144"/>
      <c r="BD69" s="144"/>
      <c r="BE69" s="144"/>
      <c r="BF69" s="144"/>
      <c r="BG69" s="22"/>
      <c r="BH69" s="145"/>
      <c r="BI69" s="145"/>
      <c r="BJ69" s="13"/>
      <c r="BK69" s="13"/>
      <c r="BO69" s="145"/>
      <c r="BP69" s="145"/>
      <c r="BQ69" s="145"/>
      <c r="BR69" s="145"/>
      <c r="BS69" s="145"/>
      <c r="BT69" s="145"/>
      <c r="BU69" s="145"/>
      <c r="BV69" s="145"/>
      <c r="BW69" s="145"/>
      <c r="BX69" s="145"/>
      <c r="BY69" s="145"/>
      <c r="BZ69" s="22"/>
      <c r="CA69" s="22"/>
      <c r="CB69" s="22"/>
      <c r="CC69" s="22"/>
      <c r="CD69" s="22"/>
      <c r="CE69" s="22"/>
      <c r="CF69" s="22"/>
      <c r="CG69" s="22"/>
      <c r="CH69" s="22"/>
      <c r="CI69" s="22"/>
      <c r="CJ69" s="22"/>
      <c r="CK69" s="22"/>
      <c r="CL69" s="22"/>
      <c r="CM69" s="22"/>
      <c r="CN69" s="22"/>
      <c r="CO69" s="22"/>
      <c r="CP69" s="22"/>
      <c r="CQ69" s="22"/>
      <c r="CR69" s="22"/>
      <c r="CS69" s="22"/>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21"/>
      <c r="EB69" s="21"/>
      <c r="EC69" s="13"/>
      <c r="ED69" s="13"/>
      <c r="EE69" s="13"/>
      <c r="EF69" s="13"/>
      <c r="EG69" s="13"/>
      <c r="EH69" s="13"/>
      <c r="EI69" s="13"/>
      <c r="EJ69" s="13"/>
      <c r="EK69" s="13"/>
      <c r="EL69" s="13"/>
      <c r="EM69" s="13"/>
      <c r="EN69" s="13"/>
      <c r="EO69" s="13"/>
      <c r="EP69" s="13"/>
      <c r="EQ69" s="13"/>
      <c r="ER69" s="13"/>
      <c r="ES69" s="13"/>
      <c r="ET69" s="13"/>
      <c r="EU69" s="13"/>
      <c r="EV69" s="13"/>
      <c r="EW69" s="13"/>
    </row>
    <row r="70" spans="1:153" s="14" customFormat="1" ht="18.75" customHeight="1">
      <c r="A70" s="22"/>
      <c r="B70" s="22"/>
      <c r="C70" s="101"/>
      <c r="D70" s="101"/>
      <c r="E70" s="101"/>
      <c r="F70" s="101"/>
      <c r="G70" s="142"/>
      <c r="H70" s="12"/>
      <c r="I70" s="12"/>
      <c r="J70" s="12"/>
      <c r="K70" s="12"/>
      <c r="L70" s="12"/>
      <c r="M70" s="12"/>
      <c r="N70" s="143"/>
      <c r="O70" s="144"/>
      <c r="P70" s="144"/>
      <c r="Q70" s="144"/>
      <c r="R70" s="144"/>
      <c r="S70" s="144"/>
      <c r="T70" s="145"/>
      <c r="V70" s="144"/>
      <c r="W70" s="144"/>
      <c r="X70" s="144"/>
      <c r="Y70" s="144"/>
      <c r="Z70" s="144"/>
      <c r="AA70" s="144"/>
      <c r="AB70" s="211"/>
      <c r="AC70" s="211"/>
      <c r="AD70" s="211"/>
      <c r="AE70" s="144"/>
      <c r="AF70" s="144"/>
      <c r="AG70" s="143"/>
      <c r="AH70" s="144"/>
      <c r="AI70" s="144"/>
      <c r="AJ70" s="144"/>
      <c r="AK70" s="144"/>
      <c r="AL70" s="144"/>
      <c r="AN70" s="144"/>
      <c r="AO70" s="101"/>
      <c r="AP70" s="144"/>
      <c r="AQ70" s="101"/>
      <c r="AR70" s="12"/>
      <c r="AS70" s="12"/>
      <c r="AT70" s="12"/>
      <c r="AU70" s="12"/>
      <c r="AV70" s="12"/>
      <c r="AW70" s="12"/>
      <c r="AX70" s="12"/>
      <c r="AY70" s="12"/>
      <c r="AZ70" s="143"/>
      <c r="BA70" s="144"/>
      <c r="BB70" s="144"/>
      <c r="BC70" s="144"/>
      <c r="BD70" s="144"/>
      <c r="BE70" s="144"/>
      <c r="BF70" s="144"/>
      <c r="BG70" s="22"/>
      <c r="BH70" s="145"/>
      <c r="BI70" s="145"/>
      <c r="BJ70" s="13"/>
      <c r="BK70" s="13"/>
      <c r="BO70" s="145"/>
      <c r="BP70" s="145"/>
      <c r="BQ70" s="145"/>
      <c r="BR70" s="145"/>
      <c r="BS70" s="145"/>
      <c r="BT70" s="145"/>
      <c r="BU70" s="145"/>
      <c r="BV70" s="145"/>
      <c r="BW70" s="145"/>
      <c r="BX70" s="145"/>
      <c r="BY70" s="145"/>
      <c r="BZ70" s="22"/>
      <c r="CA70" s="22"/>
      <c r="CB70" s="22"/>
      <c r="CC70" s="22"/>
      <c r="CD70" s="22"/>
      <c r="CE70" s="22"/>
      <c r="CF70" s="22"/>
      <c r="CG70" s="22"/>
      <c r="CH70" s="22"/>
      <c r="CI70" s="22"/>
      <c r="CJ70" s="22"/>
      <c r="CK70" s="22"/>
      <c r="CL70" s="22"/>
      <c r="CM70" s="22"/>
      <c r="CN70" s="22"/>
      <c r="CO70" s="22"/>
      <c r="CP70" s="22"/>
      <c r="CQ70" s="22"/>
      <c r="CR70" s="22"/>
      <c r="CS70" s="22"/>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21"/>
      <c r="EB70" s="21"/>
      <c r="EC70" s="13"/>
      <c r="ED70" s="13"/>
      <c r="EE70" s="13"/>
      <c r="EF70" s="13"/>
      <c r="EG70" s="13"/>
      <c r="EH70" s="13"/>
      <c r="EI70" s="13"/>
      <c r="EJ70" s="13"/>
      <c r="EK70" s="13"/>
      <c r="EL70" s="13"/>
      <c r="EM70" s="13"/>
      <c r="EN70" s="13"/>
      <c r="EO70" s="13"/>
      <c r="EP70" s="13"/>
      <c r="EQ70" s="13"/>
      <c r="ER70" s="13"/>
      <c r="ES70" s="13"/>
      <c r="ET70" s="13"/>
      <c r="EU70" s="13"/>
      <c r="EV70" s="13"/>
      <c r="EW70" s="13"/>
    </row>
    <row r="71" spans="1:153" s="14" customFormat="1" ht="18.75" customHeight="1">
      <c r="A71" s="22"/>
      <c r="B71" s="22"/>
      <c r="C71" s="101"/>
      <c r="D71" s="101"/>
      <c r="E71" s="101"/>
      <c r="F71" s="101"/>
      <c r="G71" s="142"/>
      <c r="H71" s="12"/>
      <c r="I71" s="12"/>
      <c r="J71" s="12"/>
      <c r="K71" s="12"/>
      <c r="L71" s="12"/>
      <c r="M71" s="12"/>
      <c r="N71" s="143"/>
      <c r="O71" s="144"/>
      <c r="P71" s="144"/>
      <c r="Q71" s="144"/>
      <c r="R71" s="144"/>
      <c r="S71" s="144"/>
      <c r="T71" s="145"/>
      <c r="V71" s="144"/>
      <c r="W71" s="144"/>
      <c r="X71" s="144"/>
      <c r="Y71" s="144"/>
      <c r="Z71" s="144"/>
      <c r="AA71" s="144"/>
      <c r="AB71" s="211"/>
      <c r="AC71" s="211"/>
      <c r="AD71" s="211"/>
      <c r="AE71" s="144"/>
      <c r="AF71" s="144"/>
      <c r="AG71" s="143"/>
      <c r="AH71" s="144"/>
      <c r="AI71" s="144"/>
      <c r="AJ71" s="144"/>
      <c r="AK71" s="144"/>
      <c r="AL71" s="144"/>
      <c r="AN71" s="144"/>
      <c r="AO71" s="101"/>
      <c r="AP71" s="144"/>
      <c r="AQ71" s="101"/>
      <c r="AR71" s="12"/>
      <c r="AS71" s="12"/>
      <c r="AT71" s="12"/>
      <c r="AU71" s="12"/>
      <c r="AV71" s="12"/>
      <c r="AW71" s="12"/>
      <c r="AX71" s="12"/>
      <c r="AY71" s="12"/>
      <c r="AZ71" s="143"/>
      <c r="BA71" s="144"/>
      <c r="BB71" s="144"/>
      <c r="BC71" s="144"/>
      <c r="BD71" s="144"/>
      <c r="BE71" s="144"/>
      <c r="BF71" s="144"/>
      <c r="BG71" s="22"/>
      <c r="BH71" s="145"/>
      <c r="BI71" s="145"/>
      <c r="BJ71" s="13"/>
      <c r="BK71" s="13"/>
      <c r="BO71" s="145"/>
      <c r="BP71" s="145"/>
      <c r="BQ71" s="145"/>
      <c r="BR71" s="145"/>
      <c r="BS71" s="145"/>
      <c r="BT71" s="145"/>
      <c r="BU71" s="145"/>
      <c r="BV71" s="145"/>
      <c r="BW71" s="145"/>
      <c r="BX71" s="145"/>
      <c r="BY71" s="145"/>
      <c r="BZ71" s="22"/>
      <c r="CA71" s="22"/>
      <c r="CB71" s="22"/>
      <c r="CC71" s="22"/>
      <c r="CD71" s="22"/>
      <c r="CE71" s="22"/>
      <c r="CF71" s="22"/>
      <c r="CG71" s="22"/>
      <c r="CH71" s="22"/>
      <c r="CI71" s="22"/>
      <c r="CJ71" s="22"/>
      <c r="CK71" s="22"/>
      <c r="CL71" s="22"/>
      <c r="CM71" s="22"/>
      <c r="CN71" s="22"/>
      <c r="CO71" s="22"/>
      <c r="CP71" s="22"/>
      <c r="CQ71" s="22"/>
      <c r="CR71" s="22"/>
      <c r="CS71" s="22"/>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21"/>
      <c r="EB71" s="21"/>
      <c r="EC71" s="13"/>
      <c r="ED71" s="13"/>
      <c r="EE71" s="13"/>
      <c r="EF71" s="13"/>
      <c r="EG71" s="13"/>
      <c r="EH71" s="13"/>
      <c r="EI71" s="13"/>
      <c r="EJ71" s="13"/>
      <c r="EK71" s="13"/>
      <c r="EL71" s="13"/>
      <c r="EM71" s="13"/>
      <c r="EN71" s="13"/>
      <c r="EO71" s="13"/>
      <c r="EP71" s="13"/>
      <c r="EQ71" s="13"/>
      <c r="ER71" s="13"/>
      <c r="ES71" s="13"/>
      <c r="ET71" s="13"/>
      <c r="EU71" s="13"/>
      <c r="EV71" s="13"/>
      <c r="EW71" s="13"/>
    </row>
    <row r="72" spans="1:153" s="14" customFormat="1" ht="18.75" customHeight="1">
      <c r="A72" s="22"/>
      <c r="B72" s="22"/>
      <c r="C72" s="101"/>
      <c r="D72" s="101"/>
      <c r="E72" s="101"/>
      <c r="F72" s="101"/>
      <c r="G72" s="142"/>
      <c r="H72" s="12"/>
      <c r="I72" s="12"/>
      <c r="J72" s="12"/>
      <c r="K72" s="12"/>
      <c r="L72" s="12"/>
      <c r="M72" s="12"/>
      <c r="N72" s="143"/>
      <c r="O72" s="144"/>
      <c r="P72" s="144"/>
      <c r="Q72" s="144"/>
      <c r="R72" s="144"/>
      <c r="S72" s="144"/>
      <c r="T72" s="143"/>
      <c r="V72" s="144"/>
      <c r="W72" s="144"/>
      <c r="X72" s="144"/>
      <c r="Y72" s="144"/>
      <c r="Z72" s="144"/>
      <c r="AA72" s="144"/>
      <c r="AB72" s="211"/>
      <c r="AC72" s="211"/>
      <c r="AD72" s="211"/>
      <c r="AE72" s="144"/>
      <c r="AF72" s="144"/>
      <c r="AG72" s="143"/>
      <c r="AH72" s="144"/>
      <c r="AI72" s="144"/>
      <c r="AJ72" s="144"/>
      <c r="AK72" s="144"/>
      <c r="AL72" s="144"/>
      <c r="AN72" s="144"/>
      <c r="AO72" s="101"/>
      <c r="AP72" s="143"/>
      <c r="AQ72" s="101"/>
      <c r="AR72" s="12"/>
      <c r="AS72" s="12"/>
      <c r="AT72" s="12"/>
      <c r="AU72" s="12"/>
      <c r="AV72" s="12"/>
      <c r="AW72" s="12"/>
      <c r="AX72" s="12"/>
      <c r="AY72" s="12"/>
      <c r="AZ72" s="143"/>
      <c r="BA72" s="144"/>
      <c r="BB72" s="144"/>
      <c r="BC72" s="144"/>
      <c r="BD72" s="144"/>
      <c r="BE72" s="144"/>
      <c r="BF72" s="144"/>
      <c r="BG72" s="22"/>
      <c r="BH72" s="145"/>
      <c r="BI72" s="145"/>
      <c r="BJ72" s="13"/>
      <c r="BK72" s="13"/>
      <c r="BO72" s="145"/>
      <c r="BP72" s="145"/>
      <c r="BQ72" s="145"/>
      <c r="BR72" s="145"/>
      <c r="BS72" s="145"/>
      <c r="BT72" s="145"/>
      <c r="BU72" s="145"/>
      <c r="BV72" s="145"/>
      <c r="BW72" s="145"/>
      <c r="BX72" s="145"/>
      <c r="BY72" s="145"/>
      <c r="BZ72" s="22"/>
      <c r="CA72" s="22"/>
      <c r="CB72" s="22"/>
      <c r="CC72" s="22"/>
      <c r="CD72" s="22"/>
      <c r="CE72" s="22"/>
      <c r="CF72" s="22"/>
      <c r="CG72" s="22"/>
      <c r="CH72" s="22"/>
      <c r="CI72" s="22"/>
      <c r="CJ72" s="22"/>
      <c r="CK72" s="22"/>
      <c r="CL72" s="22"/>
      <c r="CM72" s="22"/>
      <c r="CN72" s="22"/>
      <c r="CO72" s="22"/>
      <c r="CP72" s="22"/>
      <c r="CQ72" s="22"/>
      <c r="CR72" s="22"/>
      <c r="CS72" s="22"/>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21"/>
      <c r="EB72" s="21"/>
      <c r="EC72" s="13"/>
      <c r="ED72" s="13"/>
      <c r="EE72" s="13"/>
      <c r="EF72" s="13"/>
      <c r="EG72" s="13"/>
      <c r="EH72" s="13"/>
      <c r="EI72" s="13"/>
      <c r="EJ72" s="13"/>
      <c r="EK72" s="13"/>
      <c r="EL72" s="13"/>
      <c r="EM72" s="13"/>
      <c r="EN72" s="13"/>
      <c r="EO72" s="13"/>
      <c r="EP72" s="13"/>
      <c r="EQ72" s="13"/>
      <c r="ER72" s="13"/>
      <c r="ES72" s="13"/>
      <c r="ET72" s="13"/>
      <c r="EU72" s="13"/>
      <c r="EV72" s="13"/>
      <c r="EW72" s="13"/>
    </row>
    <row r="73" spans="1:153" s="14" customFormat="1" ht="18.75" customHeight="1">
      <c r="A73" s="22"/>
      <c r="B73" s="22"/>
      <c r="C73" s="101"/>
      <c r="D73" s="101"/>
      <c r="E73" s="101"/>
      <c r="F73" s="101"/>
      <c r="G73" s="142"/>
      <c r="H73" s="12"/>
      <c r="I73" s="12"/>
      <c r="J73" s="12"/>
      <c r="K73" s="12"/>
      <c r="L73" s="12"/>
      <c r="M73" s="12"/>
      <c r="N73" s="143"/>
      <c r="O73" s="144"/>
      <c r="P73" s="144"/>
      <c r="Q73" s="144"/>
      <c r="R73" s="144"/>
      <c r="S73" s="144"/>
      <c r="V73" s="144"/>
      <c r="W73" s="144"/>
      <c r="X73" s="144"/>
      <c r="Y73" s="144"/>
      <c r="Z73" s="144"/>
      <c r="AA73" s="144"/>
      <c r="AB73" s="211"/>
      <c r="AC73" s="211"/>
      <c r="AD73" s="211"/>
      <c r="AE73" s="144"/>
      <c r="AF73" s="144"/>
      <c r="AG73" s="143"/>
      <c r="AH73" s="144"/>
      <c r="AI73" s="144"/>
      <c r="AJ73" s="144"/>
      <c r="AK73" s="144"/>
      <c r="AL73" s="144"/>
      <c r="AN73" s="144"/>
      <c r="AO73" s="101"/>
      <c r="AP73" s="149"/>
      <c r="AQ73" s="101"/>
      <c r="AR73" s="12"/>
      <c r="AS73" s="12"/>
      <c r="AT73" s="12"/>
      <c r="AU73" s="12"/>
      <c r="AV73" s="12"/>
      <c r="AW73" s="12"/>
      <c r="AX73" s="12"/>
      <c r="AY73" s="12"/>
      <c r="AZ73" s="143"/>
      <c r="BA73" s="144"/>
      <c r="BB73" s="144"/>
      <c r="BC73" s="144"/>
      <c r="BD73" s="144"/>
      <c r="BE73" s="144"/>
      <c r="BF73" s="144"/>
      <c r="BG73" s="22"/>
      <c r="BH73" s="145"/>
      <c r="BI73" s="145"/>
      <c r="BJ73" s="13"/>
      <c r="BK73" s="13"/>
      <c r="BO73" s="145"/>
      <c r="BP73" s="145"/>
      <c r="BQ73" s="145"/>
      <c r="BR73" s="145"/>
      <c r="BS73" s="145"/>
      <c r="BT73" s="145"/>
      <c r="BU73" s="145"/>
      <c r="BV73" s="145"/>
      <c r="BW73" s="145"/>
      <c r="BX73" s="145"/>
      <c r="BY73" s="145"/>
      <c r="BZ73" s="22"/>
      <c r="CA73" s="22"/>
      <c r="CB73" s="22"/>
      <c r="CC73" s="22"/>
      <c r="CD73" s="22"/>
      <c r="CE73" s="22"/>
      <c r="CF73" s="22"/>
      <c r="CG73" s="22"/>
      <c r="CH73" s="22"/>
      <c r="CI73" s="22"/>
      <c r="CJ73" s="22"/>
      <c r="CK73" s="22"/>
      <c r="CL73" s="22"/>
      <c r="CM73" s="22"/>
      <c r="CN73" s="22"/>
      <c r="CO73" s="22"/>
      <c r="CP73" s="22"/>
      <c r="CQ73" s="22"/>
      <c r="CR73" s="22"/>
      <c r="CS73" s="22"/>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21"/>
      <c r="EB73" s="21"/>
      <c r="EC73" s="13"/>
      <c r="ED73" s="13"/>
      <c r="EE73" s="13"/>
      <c r="EF73" s="13"/>
      <c r="EG73" s="13"/>
      <c r="EH73" s="13"/>
      <c r="EI73" s="13"/>
      <c r="EJ73" s="13"/>
      <c r="EK73" s="13"/>
      <c r="EL73" s="13"/>
      <c r="EM73" s="13"/>
      <c r="EN73" s="13"/>
      <c r="EO73" s="13"/>
      <c r="EP73" s="13"/>
      <c r="EQ73" s="13"/>
      <c r="ER73" s="13"/>
      <c r="ES73" s="13"/>
      <c r="ET73" s="13"/>
      <c r="EU73" s="13"/>
      <c r="EV73" s="13"/>
      <c r="EW73" s="13"/>
    </row>
    <row r="74" spans="1:153" s="14" customFormat="1" ht="18.75" customHeight="1">
      <c r="A74" s="22"/>
      <c r="B74" s="22"/>
      <c r="C74" s="101"/>
      <c r="D74" s="101"/>
      <c r="E74" s="101"/>
      <c r="F74" s="101"/>
      <c r="G74" s="142"/>
      <c r="H74" s="12"/>
      <c r="I74" s="12"/>
      <c r="J74" s="12"/>
      <c r="K74" s="12"/>
      <c r="L74" s="12"/>
      <c r="M74" s="12"/>
      <c r="N74" s="143"/>
      <c r="O74" s="144"/>
      <c r="P74" s="144"/>
      <c r="Q74" s="144"/>
      <c r="R74" s="144"/>
      <c r="S74" s="144"/>
      <c r="T74" s="143"/>
      <c r="U74" s="143"/>
      <c r="V74" s="144"/>
      <c r="W74" s="144"/>
      <c r="X74" s="144"/>
      <c r="Y74" s="144"/>
      <c r="Z74" s="144"/>
      <c r="AA74" s="144"/>
      <c r="AB74" s="144"/>
      <c r="AC74" s="144"/>
      <c r="AD74" s="144"/>
      <c r="AE74" s="144"/>
      <c r="AF74" s="144"/>
      <c r="AG74" s="143"/>
      <c r="AH74" s="144"/>
      <c r="AI74" s="144"/>
      <c r="AJ74" s="144"/>
      <c r="AK74" s="144"/>
      <c r="AL74" s="144"/>
      <c r="AN74" s="144"/>
      <c r="AO74" s="101"/>
      <c r="AP74" s="144"/>
      <c r="AQ74" s="101"/>
      <c r="AR74" s="12"/>
      <c r="AS74" s="12"/>
      <c r="AT74" s="12"/>
      <c r="AU74" s="12"/>
      <c r="AV74" s="12"/>
      <c r="AW74" s="12"/>
      <c r="AX74" s="12"/>
      <c r="AY74" s="12"/>
      <c r="AZ74" s="143"/>
      <c r="BA74" s="144"/>
      <c r="BB74" s="144"/>
      <c r="BC74" s="144"/>
      <c r="BD74" s="144"/>
      <c r="BE74" s="144"/>
      <c r="BF74" s="144"/>
      <c r="BG74" s="22"/>
      <c r="BH74" s="145"/>
      <c r="BI74" s="145"/>
      <c r="BJ74" s="13"/>
      <c r="BK74" s="13"/>
      <c r="BO74" s="145"/>
      <c r="BP74" s="145"/>
      <c r="BQ74" s="145"/>
      <c r="BR74" s="145"/>
      <c r="BS74" s="145"/>
      <c r="BT74" s="145"/>
      <c r="BU74" s="145"/>
      <c r="BV74" s="145"/>
      <c r="BW74" s="145"/>
      <c r="BX74" s="145"/>
      <c r="BY74" s="145"/>
      <c r="BZ74" s="22"/>
      <c r="CA74" s="22"/>
      <c r="CB74" s="22"/>
      <c r="CC74" s="22"/>
      <c r="CD74" s="22"/>
      <c r="CE74" s="22"/>
      <c r="CF74" s="22"/>
      <c r="CG74" s="22"/>
      <c r="CH74" s="22"/>
      <c r="CI74" s="22"/>
      <c r="CJ74" s="22"/>
      <c r="CK74" s="22"/>
      <c r="CL74" s="22"/>
      <c r="CM74" s="22"/>
      <c r="CN74" s="22"/>
      <c r="CO74" s="22"/>
      <c r="CP74" s="22"/>
      <c r="CQ74" s="22"/>
      <c r="CR74" s="22"/>
      <c r="CS74" s="22"/>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21"/>
      <c r="EB74" s="21"/>
      <c r="EC74" s="13"/>
      <c r="ED74" s="13"/>
      <c r="EE74" s="13"/>
      <c r="EF74" s="13"/>
      <c r="EG74" s="13"/>
      <c r="EH74" s="13"/>
      <c r="EI74" s="13"/>
      <c r="EJ74" s="13"/>
      <c r="EK74" s="13"/>
      <c r="EL74" s="13"/>
      <c r="EM74" s="13"/>
      <c r="EN74" s="13"/>
      <c r="EO74" s="13"/>
      <c r="EP74" s="13"/>
      <c r="EQ74" s="13"/>
      <c r="ER74" s="13"/>
      <c r="ES74" s="13"/>
      <c r="ET74" s="13"/>
      <c r="EU74" s="13"/>
      <c r="EV74" s="13"/>
      <c r="EW74" s="13"/>
    </row>
    <row r="75" spans="1:153" s="14" customFormat="1" ht="18.75" customHeight="1">
      <c r="A75" s="22"/>
      <c r="B75" s="22"/>
      <c r="C75" s="101"/>
      <c r="D75" s="101"/>
      <c r="E75" s="101"/>
      <c r="F75" s="101"/>
      <c r="G75" s="142"/>
      <c r="H75" s="12"/>
      <c r="I75" s="12"/>
      <c r="J75" s="12"/>
      <c r="K75" s="12"/>
      <c r="L75" s="12"/>
      <c r="M75" s="12"/>
      <c r="N75" s="143"/>
      <c r="O75" s="144"/>
      <c r="P75" s="144"/>
      <c r="Q75" s="144"/>
      <c r="R75" s="144"/>
      <c r="S75" s="144"/>
      <c r="T75" s="143"/>
      <c r="U75" s="143"/>
      <c r="V75" s="144"/>
      <c r="W75" s="144"/>
      <c r="X75" s="144"/>
      <c r="Y75" s="144"/>
      <c r="Z75" s="144"/>
      <c r="AA75" s="144"/>
      <c r="AB75" s="144"/>
      <c r="AC75" s="144"/>
      <c r="AD75" s="144"/>
      <c r="AE75" s="144"/>
      <c r="AF75" s="144"/>
      <c r="AG75" s="143"/>
      <c r="AH75" s="144"/>
      <c r="AI75" s="144"/>
      <c r="AJ75" s="144"/>
      <c r="AK75" s="144"/>
      <c r="AL75" s="144"/>
      <c r="AN75" s="144"/>
      <c r="AO75" s="101"/>
      <c r="AP75" s="144"/>
      <c r="AQ75" s="101"/>
      <c r="AR75" s="12"/>
      <c r="AS75" s="12"/>
      <c r="AT75" s="12"/>
      <c r="AU75" s="12"/>
      <c r="AV75" s="12"/>
      <c r="AW75" s="12"/>
      <c r="AX75" s="12"/>
      <c r="AY75" s="12"/>
      <c r="AZ75" s="143"/>
      <c r="BA75" s="144"/>
      <c r="BB75" s="144"/>
      <c r="BC75" s="144"/>
      <c r="BD75" s="144"/>
      <c r="BE75" s="144"/>
      <c r="BF75" s="144"/>
      <c r="BG75" s="22"/>
      <c r="BH75" s="145"/>
      <c r="BI75" s="145"/>
      <c r="BJ75" s="13"/>
      <c r="BK75" s="13"/>
      <c r="BO75" s="145"/>
      <c r="BP75" s="145"/>
      <c r="BQ75" s="145"/>
      <c r="BR75" s="145"/>
      <c r="BS75" s="145"/>
      <c r="BT75" s="145"/>
      <c r="BU75" s="145"/>
      <c r="BV75" s="145"/>
      <c r="BW75" s="145"/>
      <c r="BX75" s="145"/>
      <c r="BY75" s="145"/>
      <c r="BZ75" s="22"/>
      <c r="CA75" s="22"/>
      <c r="CB75" s="22"/>
      <c r="CC75" s="22"/>
      <c r="CD75" s="22"/>
      <c r="CE75" s="22"/>
      <c r="CF75" s="22"/>
      <c r="CG75" s="22"/>
      <c r="CH75" s="22"/>
      <c r="CI75" s="22"/>
      <c r="CJ75" s="22"/>
      <c r="CK75" s="22"/>
      <c r="CL75" s="22"/>
      <c r="CM75" s="22"/>
      <c r="CN75" s="22"/>
      <c r="CO75" s="22"/>
      <c r="CP75" s="22"/>
      <c r="CQ75" s="22"/>
      <c r="CR75" s="22"/>
      <c r="CS75" s="22"/>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21"/>
      <c r="EB75" s="21"/>
      <c r="EC75" s="13"/>
      <c r="ED75" s="13"/>
      <c r="EE75" s="13"/>
      <c r="EF75" s="13"/>
      <c r="EG75" s="13"/>
      <c r="EH75" s="13"/>
      <c r="EI75" s="13"/>
      <c r="EJ75" s="13"/>
      <c r="EK75" s="13"/>
      <c r="EL75" s="13"/>
      <c r="EM75" s="13"/>
      <c r="EN75" s="13"/>
      <c r="EO75" s="13"/>
      <c r="EP75" s="13"/>
      <c r="EQ75" s="13"/>
      <c r="ER75" s="13"/>
      <c r="ES75" s="13"/>
      <c r="ET75" s="13"/>
      <c r="EU75" s="13"/>
      <c r="EV75" s="13"/>
      <c r="EW75" s="13"/>
    </row>
    <row r="76" spans="1:153" s="4" customFormat="1" ht="43.5" customHeight="1">
      <c r="A76" s="3"/>
      <c r="B76" s="3"/>
      <c r="C76" s="62" t="s">
        <v>44</v>
      </c>
      <c r="D76" s="63"/>
      <c r="E76" s="63"/>
      <c r="F76" s="63"/>
      <c r="G76" s="96" t="s">
        <v>35</v>
      </c>
      <c r="H76" s="97"/>
      <c r="I76" s="97"/>
      <c r="J76" s="97"/>
      <c r="K76" s="97"/>
      <c r="L76" s="97"/>
      <c r="M76" s="98"/>
      <c r="N76" s="15" t="s">
        <v>50</v>
      </c>
      <c r="O76" s="16"/>
      <c r="P76" s="16"/>
      <c r="Q76" s="16"/>
      <c r="R76" s="16"/>
      <c r="S76" s="16"/>
      <c r="T76" s="16"/>
      <c r="U76" s="15" t="s">
        <v>51</v>
      </c>
      <c r="V76" s="16"/>
      <c r="W76" s="16"/>
      <c r="X76" s="16"/>
      <c r="Y76" s="16"/>
      <c r="Z76" s="16"/>
      <c r="AA76" s="16"/>
      <c r="AB76" s="16"/>
      <c r="AC76" s="16"/>
      <c r="AD76" s="16"/>
      <c r="AE76" s="16"/>
      <c r="AF76" s="16"/>
      <c r="AG76" s="246"/>
      <c r="AH76" s="144"/>
      <c r="AI76" s="144"/>
      <c r="AJ76" s="144"/>
      <c r="AK76" s="144"/>
      <c r="AL76" s="144"/>
      <c r="AM76" s="144"/>
      <c r="AN76" s="144"/>
      <c r="AO76" s="101"/>
      <c r="AP76" s="101"/>
      <c r="AQ76" s="101"/>
      <c r="AR76" s="12"/>
      <c r="AS76" s="12"/>
      <c r="AT76" s="12"/>
      <c r="AU76" s="12"/>
      <c r="AV76" s="12"/>
      <c r="AW76" s="12"/>
      <c r="AX76" s="12"/>
      <c r="AY76" s="12"/>
      <c r="AZ76" s="143"/>
      <c r="BA76" s="144"/>
      <c r="BB76" s="144"/>
      <c r="BC76" s="144"/>
      <c r="BD76" s="144"/>
      <c r="BE76" s="144"/>
      <c r="BF76" s="144"/>
      <c r="BG76" s="90"/>
      <c r="BJ76" s="3"/>
      <c r="BK76" s="3"/>
      <c r="BM76" s="14"/>
      <c r="BV76" s="112"/>
      <c r="BW76" s="112"/>
      <c r="BX76" s="112"/>
      <c r="BY76" s="112"/>
      <c r="BZ76" s="90"/>
      <c r="CA76" s="90"/>
      <c r="CB76" s="90"/>
      <c r="CC76" s="90"/>
      <c r="CD76" s="90"/>
      <c r="CE76" s="90"/>
      <c r="CF76" s="90"/>
      <c r="CG76" s="90"/>
      <c r="CH76" s="91"/>
      <c r="CI76" s="91"/>
      <c r="CJ76" s="91"/>
      <c r="CK76" s="91"/>
      <c r="CL76" s="91"/>
      <c r="CM76" s="90"/>
      <c r="CN76" s="90"/>
      <c r="CO76" s="90"/>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7"/>
      <c r="EB76" s="7"/>
      <c r="EC76" s="3"/>
      <c r="ED76" s="3"/>
      <c r="EE76" s="3"/>
      <c r="EF76" s="3"/>
      <c r="EG76" s="3"/>
      <c r="EH76" s="3"/>
      <c r="EI76" s="3"/>
      <c r="EJ76" s="3"/>
      <c r="EK76" s="3"/>
      <c r="EL76" s="3"/>
      <c r="EM76" s="3"/>
      <c r="EN76" s="3"/>
      <c r="EO76" s="3"/>
      <c r="EP76" s="3"/>
      <c r="EQ76" s="3"/>
      <c r="ER76" s="3"/>
      <c r="ES76" s="3"/>
      <c r="ET76" s="3"/>
      <c r="EU76" s="3"/>
      <c r="EV76" s="3"/>
      <c r="EW76" s="3"/>
    </row>
    <row r="77" spans="1:153" s="14" customFormat="1" ht="28.5" customHeight="1">
      <c r="A77" s="13"/>
      <c r="B77" s="13"/>
      <c r="C77" s="48" t="s">
        <v>274</v>
      </c>
      <c r="D77" s="228"/>
      <c r="E77" s="228"/>
      <c r="F77" s="229"/>
      <c r="G77" s="329" t="s">
        <v>277</v>
      </c>
      <c r="H77" s="228"/>
      <c r="I77" s="228"/>
      <c r="J77" s="228"/>
      <c r="K77" s="228"/>
      <c r="L77" s="228"/>
      <c r="M77" s="228"/>
      <c r="N77" s="141" t="s">
        <v>244</v>
      </c>
      <c r="O77" s="306"/>
      <c r="P77" s="306"/>
      <c r="Q77" s="306"/>
      <c r="R77" s="306"/>
      <c r="S77" s="306"/>
      <c r="T77" s="306"/>
      <c r="U77" s="330" t="s">
        <v>278</v>
      </c>
      <c r="V77" s="94"/>
      <c r="W77" s="94"/>
      <c r="X77" s="94"/>
      <c r="Y77" s="94"/>
      <c r="Z77" s="94"/>
      <c r="AA77" s="94"/>
      <c r="AB77" s="94"/>
      <c r="AC77" s="94"/>
      <c r="AD77" s="94"/>
      <c r="AE77" s="94"/>
      <c r="AF77" s="94"/>
      <c r="AG77" s="246"/>
      <c r="AH77" s="144"/>
      <c r="AI77" s="144"/>
      <c r="AJ77" s="144"/>
      <c r="AK77" s="144"/>
      <c r="AL77" s="144"/>
      <c r="AM77" s="144"/>
      <c r="AN77" s="144"/>
      <c r="AO77" s="101"/>
      <c r="AP77" s="101"/>
      <c r="AQ77" s="101"/>
      <c r="AR77" s="12"/>
      <c r="AS77" s="12"/>
      <c r="AT77" s="12"/>
      <c r="AU77" s="12"/>
      <c r="AV77" s="12"/>
      <c r="AW77" s="12"/>
      <c r="AX77" s="12"/>
      <c r="AY77" s="12"/>
      <c r="AZ77" s="143"/>
      <c r="BA77" s="144"/>
      <c r="BB77" s="144"/>
      <c r="BC77" s="144"/>
      <c r="BD77" s="144"/>
      <c r="BE77" s="144"/>
      <c r="BF77" s="144"/>
      <c r="BG77" s="91"/>
      <c r="BJ77" s="13"/>
      <c r="BK77" s="13"/>
      <c r="BZ77" s="13"/>
      <c r="CA77" s="13"/>
      <c r="CB77" s="13"/>
      <c r="CC77" s="13"/>
      <c r="CD77" s="13"/>
      <c r="CE77" s="13"/>
      <c r="CF77" s="13"/>
      <c r="CG77" s="13"/>
      <c r="CH77" s="22"/>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21"/>
      <c r="EB77" s="21"/>
      <c r="EC77" s="13"/>
      <c r="ED77" s="13"/>
      <c r="EE77" s="13"/>
      <c r="EF77" s="13"/>
      <c r="EG77" s="13"/>
      <c r="EH77" s="13"/>
      <c r="EI77" s="13"/>
      <c r="EJ77" s="13"/>
      <c r="EK77" s="13"/>
      <c r="EL77" s="13"/>
      <c r="EM77" s="13"/>
      <c r="EN77" s="13"/>
      <c r="EO77" s="13"/>
      <c r="EP77" s="13"/>
      <c r="EQ77" s="13"/>
      <c r="ER77" s="13"/>
      <c r="ES77" s="13"/>
      <c r="ET77" s="13"/>
      <c r="EU77" s="13"/>
      <c r="EV77" s="13"/>
      <c r="EW77" s="13"/>
    </row>
    <row r="78" spans="1:153" s="14" customFormat="1" ht="18.75" customHeight="1">
      <c r="A78" s="22"/>
      <c r="B78" s="22"/>
      <c r="C78" s="101"/>
      <c r="D78" s="101"/>
      <c r="E78" s="101"/>
      <c r="F78" s="101"/>
      <c r="G78" s="142"/>
      <c r="H78" s="12"/>
      <c r="I78" s="12"/>
      <c r="J78" s="12"/>
      <c r="K78" s="12"/>
      <c r="L78" s="12"/>
      <c r="M78" s="12"/>
      <c r="N78" s="143"/>
      <c r="O78" s="144"/>
      <c r="P78" s="144"/>
      <c r="Q78" s="144"/>
      <c r="R78" s="144"/>
      <c r="S78" s="144"/>
      <c r="T78" s="143"/>
      <c r="U78" s="143"/>
      <c r="V78" s="144"/>
      <c r="W78" s="144"/>
      <c r="X78" s="144"/>
      <c r="Y78" s="144"/>
      <c r="Z78" s="144"/>
      <c r="AA78" s="144"/>
      <c r="AB78" s="144"/>
      <c r="AC78" s="144"/>
      <c r="AD78" s="144"/>
      <c r="AE78" s="144"/>
      <c r="AF78" s="144"/>
      <c r="AG78" s="143"/>
      <c r="AH78" s="144"/>
      <c r="AI78" s="144"/>
      <c r="AJ78" s="144"/>
      <c r="AK78" s="144"/>
      <c r="AL78" s="144"/>
      <c r="AN78" s="144"/>
      <c r="AO78" s="101"/>
      <c r="AP78" s="144"/>
      <c r="AQ78" s="101"/>
      <c r="AR78" s="12"/>
      <c r="AS78" s="12"/>
      <c r="AT78" s="12"/>
      <c r="AU78" s="12"/>
      <c r="AV78" s="12"/>
      <c r="AW78" s="12"/>
      <c r="AX78" s="12"/>
      <c r="AY78" s="12"/>
      <c r="AZ78" s="143"/>
      <c r="BA78" s="144"/>
      <c r="BB78" s="144"/>
      <c r="BC78" s="144"/>
      <c r="BD78" s="144"/>
      <c r="BE78" s="144"/>
      <c r="BF78" s="144"/>
      <c r="BG78" s="22"/>
      <c r="BH78" s="145"/>
      <c r="BI78" s="145"/>
      <c r="BJ78" s="13"/>
      <c r="BK78" s="13"/>
      <c r="BO78" s="145"/>
      <c r="BP78" s="145"/>
      <c r="BQ78" s="145"/>
      <c r="BR78" s="145"/>
      <c r="BS78" s="145"/>
      <c r="BT78" s="145"/>
      <c r="BU78" s="145"/>
      <c r="BV78" s="145"/>
      <c r="BW78" s="145"/>
      <c r="BX78" s="145"/>
      <c r="BY78" s="145"/>
      <c r="BZ78" s="22"/>
      <c r="CA78" s="22"/>
      <c r="CB78" s="22"/>
      <c r="CC78" s="22"/>
      <c r="CD78" s="22"/>
      <c r="CE78" s="22"/>
      <c r="CF78" s="22"/>
      <c r="CG78" s="22"/>
      <c r="CH78" s="22"/>
      <c r="CI78" s="22"/>
      <c r="CJ78" s="22"/>
      <c r="CK78" s="22"/>
      <c r="CL78" s="22"/>
      <c r="CM78" s="22"/>
      <c r="CN78" s="22"/>
      <c r="CO78" s="22"/>
      <c r="CP78" s="22"/>
      <c r="CQ78" s="22"/>
      <c r="CR78" s="22"/>
      <c r="CS78" s="22"/>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21"/>
      <c r="EB78" s="21"/>
      <c r="EC78" s="13"/>
      <c r="ED78" s="13"/>
      <c r="EE78" s="13"/>
      <c r="EF78" s="13"/>
      <c r="EG78" s="13"/>
      <c r="EH78" s="13"/>
      <c r="EI78" s="13"/>
      <c r="EJ78" s="13"/>
      <c r="EK78" s="13"/>
      <c r="EL78" s="13"/>
      <c r="EM78" s="13"/>
      <c r="EN78" s="13"/>
      <c r="EO78" s="13"/>
      <c r="EP78" s="13"/>
      <c r="EQ78" s="13"/>
      <c r="ER78" s="13"/>
      <c r="ES78" s="13"/>
      <c r="ET78" s="13"/>
      <c r="EU78" s="13"/>
      <c r="EV78" s="13"/>
      <c r="EW78" s="13"/>
    </row>
    <row r="79" spans="1:153" s="14" customFormat="1" ht="18.75" customHeight="1">
      <c r="A79" s="22"/>
      <c r="B79" s="22"/>
      <c r="C79" s="101"/>
      <c r="D79" s="101"/>
      <c r="E79" s="101"/>
      <c r="F79" s="101"/>
      <c r="G79" s="142"/>
      <c r="H79" s="12"/>
      <c r="I79" s="12"/>
      <c r="J79" s="12"/>
      <c r="K79" s="12"/>
      <c r="L79" s="12"/>
      <c r="M79" s="12"/>
      <c r="N79" s="143"/>
      <c r="O79" s="144"/>
      <c r="P79" s="144"/>
      <c r="Q79" s="144"/>
      <c r="R79" s="144"/>
      <c r="S79" s="144"/>
      <c r="T79" s="145"/>
      <c r="V79" s="144"/>
      <c r="AA79" s="144"/>
      <c r="AB79" s="211"/>
      <c r="AC79" s="211"/>
      <c r="AD79" s="211"/>
      <c r="AE79" s="144"/>
      <c r="AF79" s="144"/>
      <c r="AG79" s="143"/>
      <c r="AH79" s="144"/>
      <c r="AI79" s="144"/>
      <c r="AJ79" s="144"/>
      <c r="AK79" s="144"/>
      <c r="AL79" s="144"/>
      <c r="AN79" s="144"/>
      <c r="AO79" s="101"/>
      <c r="AP79" s="144"/>
      <c r="AQ79" s="101"/>
      <c r="AR79" s="12"/>
      <c r="AS79" s="12"/>
      <c r="AT79" s="12"/>
      <c r="AU79" s="12"/>
      <c r="AV79" s="12"/>
      <c r="AW79" s="12"/>
      <c r="AX79" s="12"/>
      <c r="AY79" s="12"/>
      <c r="AZ79" s="143"/>
      <c r="BA79" s="144"/>
      <c r="BB79" s="144"/>
      <c r="BC79" s="144"/>
      <c r="BD79" s="144"/>
      <c r="BE79" s="144"/>
      <c r="BF79" s="144"/>
      <c r="BG79" s="22"/>
      <c r="BH79" s="145"/>
      <c r="BI79" s="145"/>
      <c r="BJ79" s="13"/>
      <c r="BK79" s="13"/>
      <c r="BO79" s="145"/>
      <c r="BP79" s="145"/>
      <c r="BQ79" s="145"/>
      <c r="BR79" s="145"/>
      <c r="BS79" s="145"/>
      <c r="BT79" s="145"/>
      <c r="BU79" s="145"/>
      <c r="BV79" s="145"/>
      <c r="BW79" s="145"/>
      <c r="BX79" s="145"/>
      <c r="BY79" s="145"/>
      <c r="BZ79" s="22"/>
      <c r="CA79" s="22"/>
      <c r="CB79" s="22"/>
      <c r="CC79" s="22"/>
      <c r="CD79" s="22"/>
      <c r="CE79" s="22"/>
      <c r="CF79" s="22"/>
      <c r="CG79" s="22"/>
      <c r="CH79" s="22"/>
      <c r="CI79" s="22"/>
      <c r="CJ79" s="22"/>
      <c r="CK79" s="22"/>
      <c r="CL79" s="22"/>
      <c r="CM79" s="22"/>
      <c r="CN79" s="22"/>
      <c r="CO79" s="22"/>
      <c r="CP79" s="22"/>
      <c r="CQ79" s="22"/>
      <c r="CR79" s="22"/>
      <c r="CS79" s="22"/>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21"/>
      <c r="EB79" s="21"/>
      <c r="EC79" s="13"/>
      <c r="ED79" s="13"/>
      <c r="EE79" s="13"/>
      <c r="EF79" s="13"/>
      <c r="EG79" s="13"/>
      <c r="EH79" s="13"/>
      <c r="EI79" s="13"/>
      <c r="EJ79" s="13"/>
      <c r="EK79" s="13"/>
      <c r="EL79" s="13"/>
      <c r="EM79" s="13"/>
      <c r="EN79" s="13"/>
      <c r="EO79" s="13"/>
      <c r="EP79" s="13"/>
      <c r="EQ79" s="13"/>
      <c r="ER79" s="13"/>
      <c r="ES79" s="13"/>
      <c r="ET79" s="13"/>
      <c r="EU79" s="13"/>
      <c r="EV79" s="13"/>
      <c r="EW79" s="13"/>
    </row>
    <row r="80" spans="1:153" s="14" customFormat="1" ht="18.75" customHeight="1">
      <c r="A80" s="22"/>
      <c r="B80" s="22"/>
      <c r="C80" s="101"/>
      <c r="D80" s="101"/>
      <c r="E80" s="101"/>
      <c r="F80" s="101"/>
      <c r="G80" s="142"/>
      <c r="H80" s="12"/>
      <c r="I80" s="12"/>
      <c r="J80" s="12"/>
      <c r="K80" s="12"/>
      <c r="L80" s="12"/>
      <c r="M80" s="12"/>
      <c r="N80" s="143"/>
      <c r="O80" s="144"/>
      <c r="P80" s="144"/>
      <c r="Q80" s="144"/>
      <c r="R80" s="144"/>
      <c r="S80" s="144"/>
      <c r="T80" s="145"/>
      <c r="V80" s="144"/>
      <c r="AA80" s="144"/>
      <c r="AB80" s="211"/>
      <c r="AC80" s="211"/>
      <c r="AD80" s="211"/>
      <c r="AE80" s="144"/>
      <c r="AF80" s="144"/>
      <c r="AG80" s="143"/>
      <c r="AH80" s="144"/>
      <c r="AI80" s="144"/>
      <c r="AJ80" s="144"/>
      <c r="AK80" s="144"/>
      <c r="AL80" s="144"/>
      <c r="AN80" s="144"/>
      <c r="AO80" s="101"/>
      <c r="AP80" s="144"/>
      <c r="AQ80" s="101"/>
      <c r="AR80" s="12"/>
      <c r="AS80" s="12"/>
      <c r="AT80" s="12"/>
      <c r="AU80" s="12"/>
      <c r="AV80" s="12"/>
      <c r="AW80" s="12"/>
      <c r="AX80" s="12"/>
      <c r="AY80" s="12"/>
      <c r="AZ80" s="143"/>
      <c r="BA80" s="144"/>
      <c r="BB80" s="144"/>
      <c r="BC80" s="144"/>
      <c r="BD80" s="144"/>
      <c r="BE80" s="144"/>
      <c r="BF80" s="144"/>
      <c r="BG80" s="22"/>
      <c r="BH80" s="145"/>
      <c r="BI80" s="145"/>
      <c r="BJ80" s="13"/>
      <c r="BK80" s="13"/>
      <c r="BO80" s="145"/>
      <c r="BP80" s="145"/>
      <c r="BQ80" s="145"/>
      <c r="BR80" s="145"/>
      <c r="BS80" s="145"/>
      <c r="BT80" s="145"/>
      <c r="BU80" s="145"/>
      <c r="BV80" s="145"/>
      <c r="BW80" s="145"/>
      <c r="BX80" s="145"/>
      <c r="BY80" s="145"/>
      <c r="BZ80" s="22"/>
      <c r="CA80" s="22"/>
      <c r="CB80" s="22"/>
      <c r="CC80" s="22"/>
      <c r="CD80" s="22"/>
      <c r="CE80" s="22"/>
      <c r="CF80" s="22"/>
      <c r="CG80" s="22"/>
      <c r="CH80" s="22"/>
      <c r="CI80" s="22"/>
      <c r="CJ80" s="22"/>
      <c r="CK80" s="22"/>
      <c r="CL80" s="22"/>
      <c r="CM80" s="22"/>
      <c r="CN80" s="22"/>
      <c r="CO80" s="22"/>
      <c r="CP80" s="22"/>
      <c r="CQ80" s="22"/>
      <c r="CR80" s="22"/>
      <c r="CS80" s="22"/>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21"/>
      <c r="EB80" s="21"/>
      <c r="EC80" s="13"/>
      <c r="ED80" s="13"/>
      <c r="EE80" s="13"/>
      <c r="EF80" s="13"/>
      <c r="EG80" s="13"/>
      <c r="EH80" s="13"/>
      <c r="EI80" s="13"/>
      <c r="EJ80" s="13"/>
      <c r="EK80" s="13"/>
      <c r="EL80" s="13"/>
      <c r="EM80" s="13"/>
      <c r="EN80" s="13"/>
      <c r="EO80" s="13"/>
      <c r="EP80" s="13"/>
      <c r="EQ80" s="13"/>
      <c r="ER80" s="13"/>
      <c r="ES80" s="13"/>
      <c r="ET80" s="13"/>
      <c r="EU80" s="13"/>
      <c r="EV80" s="13"/>
      <c r="EW80" s="13"/>
    </row>
    <row r="81" spans="1:153" s="14" customFormat="1" ht="18.75" customHeight="1">
      <c r="A81" s="22"/>
      <c r="B81" s="22"/>
      <c r="C81" s="101"/>
      <c r="D81" s="101"/>
      <c r="E81" s="101"/>
      <c r="F81" s="101"/>
      <c r="G81" s="142"/>
      <c r="H81" s="12"/>
      <c r="I81" s="12"/>
      <c r="J81" s="12"/>
      <c r="K81" s="12"/>
      <c r="L81" s="12"/>
      <c r="M81" s="12"/>
      <c r="N81" s="143"/>
      <c r="O81" s="144"/>
      <c r="P81" s="144"/>
      <c r="Q81" s="144"/>
      <c r="R81" s="144"/>
      <c r="S81" s="144"/>
      <c r="T81" s="145"/>
      <c r="V81" s="144"/>
      <c r="W81" s="7" t="s">
        <v>212</v>
      </c>
      <c r="X81" s="7"/>
      <c r="Y81" s="7"/>
      <c r="AC81" s="211"/>
      <c r="AD81" s="211"/>
      <c r="AE81" s="144"/>
      <c r="AF81" s="144"/>
      <c r="AG81" s="143"/>
      <c r="AH81" s="144"/>
      <c r="AI81" s="144"/>
      <c r="AJ81" s="144"/>
      <c r="AK81" s="144"/>
      <c r="AL81" s="144"/>
      <c r="AN81" s="144"/>
      <c r="AO81" s="101"/>
      <c r="AP81" s="144"/>
      <c r="AQ81" s="101"/>
      <c r="AR81" s="12"/>
      <c r="AS81" s="12"/>
      <c r="AT81" s="12"/>
      <c r="AU81" s="12"/>
      <c r="AV81" s="12"/>
      <c r="AW81" s="12"/>
      <c r="AX81" s="12"/>
      <c r="AY81" s="12"/>
      <c r="AZ81" s="143"/>
      <c r="BA81" s="144"/>
      <c r="BB81" s="144"/>
      <c r="BC81" s="144"/>
      <c r="BD81" s="144"/>
      <c r="BE81" s="144"/>
      <c r="BF81" s="144"/>
      <c r="BG81" s="22"/>
      <c r="BH81" s="145"/>
      <c r="BI81" s="145"/>
      <c r="BJ81" s="13"/>
      <c r="BK81" s="13"/>
      <c r="BO81" s="145"/>
      <c r="BP81" s="145"/>
      <c r="BQ81" s="145"/>
      <c r="BR81" s="145"/>
      <c r="BS81" s="145"/>
      <c r="BT81" s="145"/>
      <c r="BU81" s="145"/>
      <c r="BV81" s="145"/>
      <c r="BW81" s="145"/>
      <c r="BX81" s="145"/>
      <c r="BY81" s="145"/>
      <c r="BZ81" s="22"/>
      <c r="CA81" s="22"/>
      <c r="CB81" s="22"/>
      <c r="CC81" s="22"/>
      <c r="CD81" s="22"/>
      <c r="CE81" s="22"/>
      <c r="CF81" s="22"/>
      <c r="CG81" s="22"/>
      <c r="CH81" s="22"/>
      <c r="CI81" s="22"/>
      <c r="CJ81" s="22"/>
      <c r="CK81" s="22"/>
      <c r="CL81" s="22"/>
      <c r="CM81" s="22"/>
      <c r="CN81" s="22"/>
      <c r="CO81" s="22"/>
      <c r="CP81" s="22"/>
      <c r="CQ81" s="22"/>
      <c r="CR81" s="22"/>
      <c r="CS81" s="22"/>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21"/>
      <c r="EB81" s="21"/>
      <c r="EC81" s="13"/>
      <c r="ED81" s="13"/>
      <c r="EE81" s="13"/>
      <c r="EF81" s="13"/>
      <c r="EG81" s="13"/>
      <c r="EH81" s="13"/>
      <c r="EI81" s="13"/>
      <c r="EJ81" s="13"/>
      <c r="EK81" s="13"/>
      <c r="EL81" s="13"/>
      <c r="EM81" s="13"/>
      <c r="EN81" s="13"/>
      <c r="EO81" s="13"/>
      <c r="EP81" s="13"/>
      <c r="EQ81" s="13"/>
      <c r="ER81" s="13"/>
      <c r="ES81" s="13"/>
      <c r="ET81" s="13"/>
      <c r="EU81" s="13"/>
      <c r="EV81" s="13"/>
      <c r="EW81" s="13"/>
    </row>
    <row r="82" spans="1:153" s="14" customFormat="1" ht="18.75" customHeight="1">
      <c r="A82" s="22"/>
      <c r="B82" s="22"/>
      <c r="C82" s="101"/>
      <c r="D82" s="101"/>
      <c r="E82" s="101"/>
      <c r="F82" s="101"/>
      <c r="G82" s="142"/>
      <c r="H82" s="12"/>
      <c r="I82" s="12"/>
      <c r="J82" s="12"/>
      <c r="K82" s="12"/>
      <c r="L82" s="12"/>
      <c r="M82" s="12"/>
      <c r="N82" s="143"/>
      <c r="O82" s="144"/>
      <c r="P82" s="144"/>
      <c r="Q82" s="144"/>
      <c r="R82" s="144"/>
      <c r="S82" s="144"/>
      <c r="T82" s="145"/>
      <c r="V82" s="144"/>
      <c r="W82" s="7"/>
      <c r="X82" s="7"/>
      <c r="Y82" s="7" t="s">
        <v>285</v>
      </c>
      <c r="AC82" s="211"/>
      <c r="AD82" s="211"/>
      <c r="AE82" s="144"/>
      <c r="AF82" s="144"/>
      <c r="AG82" s="143"/>
      <c r="AH82" s="144"/>
      <c r="AI82" s="144"/>
      <c r="AJ82" s="144"/>
      <c r="AK82" s="144"/>
      <c r="AL82" s="144"/>
      <c r="AN82" s="144"/>
      <c r="AO82" s="101"/>
      <c r="AP82" s="144"/>
      <c r="AQ82" s="101"/>
      <c r="AR82" s="12"/>
      <c r="AS82" s="12"/>
      <c r="AT82" s="12"/>
      <c r="AU82" s="12"/>
      <c r="AV82" s="12"/>
      <c r="AW82" s="12"/>
      <c r="AX82" s="12"/>
      <c r="AY82" s="12"/>
      <c r="AZ82" s="143"/>
      <c r="BA82" s="144"/>
      <c r="BB82" s="144"/>
      <c r="BC82" s="144"/>
      <c r="BD82" s="144"/>
      <c r="BE82" s="144"/>
      <c r="BF82" s="144"/>
      <c r="BG82" s="22"/>
      <c r="BH82" s="145"/>
      <c r="BI82" s="145"/>
      <c r="BJ82" s="13"/>
      <c r="BK82" s="13"/>
      <c r="BO82" s="145"/>
      <c r="BP82" s="145"/>
      <c r="BQ82" s="145"/>
      <c r="BR82" s="145"/>
      <c r="BS82" s="145"/>
      <c r="BT82" s="145"/>
      <c r="BU82" s="145"/>
      <c r="BV82" s="145"/>
      <c r="BW82" s="145"/>
      <c r="BX82" s="145"/>
      <c r="BY82" s="145"/>
      <c r="BZ82" s="22"/>
      <c r="CA82" s="22"/>
      <c r="CB82" s="22"/>
      <c r="CC82" s="22"/>
      <c r="CD82" s="22"/>
      <c r="CE82" s="22"/>
      <c r="CF82" s="22"/>
      <c r="CG82" s="22"/>
      <c r="CH82" s="22"/>
      <c r="CI82" s="22"/>
      <c r="CJ82" s="22"/>
      <c r="CK82" s="22"/>
      <c r="CL82" s="22"/>
      <c r="CM82" s="22"/>
      <c r="CN82" s="22"/>
      <c r="CO82" s="22"/>
      <c r="CP82" s="22"/>
      <c r="CQ82" s="22"/>
      <c r="CR82" s="22"/>
      <c r="CS82" s="22"/>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21"/>
      <c r="EB82" s="21"/>
      <c r="EC82" s="13"/>
      <c r="ED82" s="13"/>
      <c r="EE82" s="13"/>
      <c r="EF82" s="13"/>
      <c r="EG82" s="13"/>
      <c r="EH82" s="13"/>
      <c r="EI82" s="13"/>
      <c r="EJ82" s="13"/>
      <c r="EK82" s="13"/>
      <c r="EL82" s="13"/>
      <c r="EM82" s="13"/>
      <c r="EN82" s="13"/>
      <c r="EO82" s="13"/>
      <c r="EP82" s="13"/>
      <c r="EQ82" s="13"/>
      <c r="ER82" s="13"/>
      <c r="ES82" s="13"/>
      <c r="ET82" s="13"/>
      <c r="EU82" s="13"/>
      <c r="EV82" s="13"/>
      <c r="EW82" s="13"/>
    </row>
    <row r="83" spans="1:153" s="14" customFormat="1" ht="18.75" customHeight="1">
      <c r="A83" s="22"/>
      <c r="B83" s="22"/>
      <c r="C83" s="101"/>
      <c r="D83" s="101"/>
      <c r="E83" s="101"/>
      <c r="F83" s="101"/>
      <c r="G83" s="142"/>
      <c r="H83" s="12"/>
      <c r="I83" s="12"/>
      <c r="J83" s="12"/>
      <c r="K83" s="12"/>
      <c r="L83" s="12"/>
      <c r="M83" s="12"/>
      <c r="N83" s="143"/>
      <c r="O83" s="144"/>
      <c r="P83" s="144"/>
      <c r="Q83" s="144"/>
      <c r="R83" s="144"/>
      <c r="S83" s="144"/>
      <c r="T83" s="145"/>
      <c r="V83" s="144"/>
      <c r="W83" s="7"/>
      <c r="X83" s="7"/>
      <c r="Y83" s="7"/>
      <c r="AA83" s="144"/>
      <c r="AB83" s="211"/>
      <c r="AC83" s="211"/>
      <c r="AD83" s="211"/>
      <c r="AE83" s="144"/>
      <c r="AF83" s="144"/>
      <c r="AG83" s="143"/>
      <c r="AH83" s="144"/>
      <c r="AI83" s="144"/>
      <c r="AJ83" s="144"/>
      <c r="AK83" s="144"/>
      <c r="AL83" s="144"/>
      <c r="AN83" s="144"/>
      <c r="AO83" s="101"/>
      <c r="AP83" s="144"/>
      <c r="AQ83" s="101"/>
      <c r="AR83" s="12"/>
      <c r="AS83" s="12"/>
      <c r="AT83" s="12"/>
      <c r="AU83" s="12"/>
      <c r="AV83" s="12"/>
      <c r="AW83" s="12"/>
      <c r="AX83" s="12"/>
      <c r="AY83" s="12"/>
      <c r="AZ83" s="143"/>
      <c r="BA83" s="144"/>
      <c r="BB83" s="144"/>
      <c r="BC83" s="144"/>
      <c r="BD83" s="144"/>
      <c r="BE83" s="144"/>
      <c r="BF83" s="144"/>
      <c r="BG83" s="22"/>
      <c r="BH83" s="145"/>
      <c r="BI83" s="145"/>
      <c r="BJ83" s="13"/>
      <c r="BK83" s="13"/>
      <c r="BO83" s="145"/>
      <c r="BP83" s="145"/>
      <c r="BQ83" s="145"/>
      <c r="BR83" s="145"/>
      <c r="BS83" s="145"/>
      <c r="BT83" s="145"/>
      <c r="BU83" s="145"/>
      <c r="BV83" s="145"/>
      <c r="BW83" s="145"/>
      <c r="BX83" s="145"/>
      <c r="BY83" s="145"/>
      <c r="BZ83" s="22"/>
      <c r="CA83" s="22"/>
      <c r="CB83" s="22"/>
      <c r="CC83" s="22"/>
      <c r="CD83" s="22"/>
      <c r="CE83" s="22"/>
      <c r="CF83" s="22"/>
      <c r="CG83" s="22"/>
      <c r="CH83" s="22"/>
      <c r="CI83" s="22"/>
      <c r="CJ83" s="22"/>
      <c r="CK83" s="22"/>
      <c r="CL83" s="22"/>
      <c r="CM83" s="22"/>
      <c r="CN83" s="22"/>
      <c r="CO83" s="22"/>
      <c r="CP83" s="22"/>
      <c r="CQ83" s="22"/>
      <c r="CR83" s="22"/>
      <c r="CS83" s="22"/>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21"/>
      <c r="EB83" s="21"/>
      <c r="EC83" s="13"/>
      <c r="ED83" s="13"/>
      <c r="EE83" s="13"/>
      <c r="EF83" s="13"/>
      <c r="EG83" s="13"/>
      <c r="EH83" s="13"/>
      <c r="EI83" s="13"/>
      <c r="EJ83" s="13"/>
      <c r="EK83" s="13"/>
      <c r="EL83" s="13"/>
      <c r="EM83" s="13"/>
      <c r="EN83" s="13"/>
      <c r="EO83" s="13"/>
      <c r="EP83" s="13"/>
      <c r="EQ83" s="13"/>
      <c r="ER83" s="13"/>
      <c r="ES83" s="13"/>
      <c r="ET83" s="13"/>
      <c r="EU83" s="13"/>
      <c r="EV83" s="13"/>
      <c r="EW83" s="13"/>
    </row>
    <row r="84" spans="1:153" s="14" customFormat="1" ht="18.75" customHeight="1">
      <c r="A84" s="22"/>
      <c r="B84" s="22"/>
      <c r="C84" s="101"/>
      <c r="D84" s="101"/>
      <c r="E84" s="101"/>
      <c r="F84" s="101"/>
      <c r="G84" s="142"/>
      <c r="H84" s="12"/>
      <c r="I84" s="12"/>
      <c r="J84" s="12"/>
      <c r="K84" s="12"/>
      <c r="L84" s="12"/>
      <c r="M84" s="12"/>
      <c r="N84" s="143"/>
      <c r="O84" s="144"/>
      <c r="P84" s="144"/>
      <c r="Q84" s="144"/>
      <c r="R84" s="144"/>
      <c r="S84" s="144"/>
      <c r="T84" s="145"/>
      <c r="V84" s="144"/>
      <c r="W84" s="7" t="s">
        <v>213</v>
      </c>
      <c r="X84" s="7"/>
      <c r="Y84" s="7"/>
      <c r="AA84" s="144"/>
      <c r="AB84" s="211"/>
      <c r="AC84" s="211"/>
      <c r="AD84" s="211"/>
      <c r="AE84" s="144"/>
      <c r="AF84" s="144"/>
      <c r="AG84" s="143"/>
      <c r="AH84" s="144"/>
      <c r="AI84" s="144"/>
      <c r="AJ84" s="144"/>
      <c r="AK84" s="144"/>
      <c r="AL84" s="144"/>
      <c r="AN84" s="144"/>
      <c r="AO84" s="101"/>
      <c r="AP84" s="144"/>
      <c r="AQ84" s="101"/>
      <c r="AR84" s="12"/>
      <c r="AS84" s="12"/>
      <c r="AT84" s="12"/>
      <c r="AU84" s="12"/>
      <c r="AV84" s="12"/>
      <c r="AW84" s="12"/>
      <c r="AX84" s="12"/>
      <c r="AY84" s="12"/>
      <c r="AZ84" s="143"/>
      <c r="BA84" s="144"/>
      <c r="BB84" s="144"/>
      <c r="BC84" s="144"/>
      <c r="BD84" s="144"/>
      <c r="BE84" s="144"/>
      <c r="BF84" s="144"/>
      <c r="BG84" s="22"/>
      <c r="BH84" s="145"/>
      <c r="BI84" s="145"/>
      <c r="BJ84" s="13"/>
      <c r="BK84" s="13"/>
      <c r="BO84" s="145"/>
      <c r="BP84" s="145"/>
      <c r="BQ84" s="145"/>
      <c r="BR84" s="145"/>
      <c r="BS84" s="145"/>
      <c r="BT84" s="145"/>
      <c r="BU84" s="145"/>
      <c r="BV84" s="145"/>
      <c r="BW84" s="145"/>
      <c r="BX84" s="145"/>
      <c r="BY84" s="145"/>
      <c r="BZ84" s="22"/>
      <c r="CA84" s="22"/>
      <c r="CB84" s="22"/>
      <c r="CC84" s="22"/>
      <c r="CD84" s="22"/>
      <c r="CE84" s="22"/>
      <c r="CF84" s="22"/>
      <c r="CG84" s="22"/>
      <c r="CH84" s="22"/>
      <c r="CI84" s="22"/>
      <c r="CJ84" s="22"/>
      <c r="CK84" s="22"/>
      <c r="CL84" s="22"/>
      <c r="CM84" s="22"/>
      <c r="CN84" s="22"/>
      <c r="CO84" s="22"/>
      <c r="CP84" s="22"/>
      <c r="CQ84" s="22"/>
      <c r="CR84" s="22"/>
      <c r="CS84" s="22"/>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21"/>
      <c r="EB84" s="21"/>
      <c r="EC84" s="13"/>
      <c r="ED84" s="13"/>
      <c r="EE84" s="13"/>
      <c r="EF84" s="13"/>
      <c r="EG84" s="13"/>
      <c r="EH84" s="13"/>
      <c r="EI84" s="13"/>
      <c r="EJ84" s="13"/>
      <c r="EK84" s="13"/>
      <c r="EL84" s="13"/>
      <c r="EM84" s="13"/>
      <c r="EN84" s="13"/>
      <c r="EO84" s="13"/>
      <c r="EP84" s="13"/>
      <c r="EQ84" s="13"/>
      <c r="ER84" s="13"/>
      <c r="ES84" s="13"/>
      <c r="ET84" s="13"/>
      <c r="EU84" s="13"/>
      <c r="EV84" s="13"/>
      <c r="EW84" s="13"/>
    </row>
    <row r="85" spans="1:153" s="14" customFormat="1" ht="18.75" customHeight="1">
      <c r="A85" s="22"/>
      <c r="B85" s="22"/>
      <c r="C85" s="101"/>
      <c r="D85" s="101"/>
      <c r="E85" s="101"/>
      <c r="F85" s="101"/>
      <c r="G85" s="142"/>
      <c r="H85" s="12"/>
      <c r="I85" s="12"/>
      <c r="J85" s="12"/>
      <c r="K85" s="12"/>
      <c r="L85" s="12"/>
      <c r="M85" s="12"/>
      <c r="N85" s="143"/>
      <c r="O85" s="144"/>
      <c r="P85" s="144"/>
      <c r="Q85" s="144"/>
      <c r="R85" s="144"/>
      <c r="S85" s="144"/>
      <c r="T85" s="145"/>
      <c r="V85" s="144"/>
      <c r="W85" s="249"/>
      <c r="X85" s="249"/>
      <c r="Y85" s="7" t="s">
        <v>217</v>
      </c>
      <c r="AC85" s="211"/>
      <c r="AD85" s="211"/>
      <c r="AE85" s="144"/>
      <c r="AF85" s="144"/>
      <c r="AG85" s="143"/>
      <c r="AH85" s="144"/>
      <c r="AI85" s="144"/>
      <c r="AJ85" s="144"/>
      <c r="AK85" s="144"/>
      <c r="AL85" s="144"/>
      <c r="AN85" s="144"/>
      <c r="AO85" s="101"/>
      <c r="AP85" s="144"/>
      <c r="AQ85" s="101"/>
      <c r="AR85" s="12"/>
      <c r="AS85" s="12"/>
      <c r="AT85" s="12"/>
      <c r="AU85" s="12"/>
      <c r="AV85" s="12"/>
      <c r="AW85" s="12"/>
      <c r="AX85" s="12"/>
      <c r="AY85" s="12"/>
      <c r="AZ85" s="143"/>
      <c r="BA85" s="144"/>
      <c r="BB85" s="144"/>
      <c r="BC85" s="144"/>
      <c r="BD85" s="144"/>
      <c r="BE85" s="144"/>
      <c r="BF85" s="144"/>
      <c r="BG85" s="22"/>
      <c r="BH85" s="145"/>
      <c r="BI85" s="145"/>
      <c r="BJ85" s="13"/>
      <c r="BK85" s="13"/>
      <c r="BO85" s="145"/>
      <c r="BP85" s="145"/>
      <c r="BQ85" s="145"/>
      <c r="BR85" s="145"/>
      <c r="BS85" s="145"/>
      <c r="BT85" s="145"/>
      <c r="BU85" s="145"/>
      <c r="BV85" s="145"/>
      <c r="BW85" s="145"/>
      <c r="BX85" s="145"/>
      <c r="BY85" s="145"/>
      <c r="BZ85" s="22"/>
      <c r="CA85" s="22"/>
      <c r="CB85" s="22"/>
      <c r="CC85" s="22"/>
      <c r="CD85" s="22"/>
      <c r="CE85" s="22"/>
      <c r="CF85" s="22"/>
      <c r="CG85" s="22"/>
      <c r="CH85" s="22"/>
      <c r="CI85" s="22"/>
      <c r="CJ85" s="22"/>
      <c r="CK85" s="22"/>
      <c r="CL85" s="22"/>
      <c r="CM85" s="22"/>
      <c r="CN85" s="22"/>
      <c r="CO85" s="22"/>
      <c r="CP85" s="22"/>
      <c r="CQ85" s="22"/>
      <c r="CR85" s="22"/>
      <c r="CS85" s="22"/>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21"/>
      <c r="EB85" s="21"/>
      <c r="EC85" s="13"/>
      <c r="ED85" s="13"/>
      <c r="EE85" s="13"/>
      <c r="EF85" s="13"/>
      <c r="EG85" s="13"/>
      <c r="EH85" s="13"/>
      <c r="EI85" s="13"/>
      <c r="EJ85" s="13"/>
      <c r="EK85" s="13"/>
      <c r="EL85" s="13"/>
      <c r="EM85" s="13"/>
      <c r="EN85" s="13"/>
      <c r="EO85" s="13"/>
      <c r="EP85" s="13"/>
      <c r="EQ85" s="13"/>
      <c r="ER85" s="13"/>
      <c r="ES85" s="13"/>
      <c r="ET85" s="13"/>
      <c r="EU85" s="13"/>
      <c r="EV85" s="13"/>
      <c r="EW85" s="13"/>
    </row>
    <row r="86" spans="1:153" s="14" customFormat="1" ht="18.75" customHeight="1">
      <c r="A86" s="22"/>
      <c r="B86" s="22"/>
      <c r="C86" s="101"/>
      <c r="D86" s="101"/>
      <c r="E86" s="101"/>
      <c r="F86" s="101"/>
      <c r="G86" s="142"/>
      <c r="H86" s="12"/>
      <c r="I86" s="12"/>
      <c r="J86" s="12"/>
      <c r="K86" s="12"/>
      <c r="L86" s="12"/>
      <c r="M86" s="12"/>
      <c r="N86" s="143"/>
      <c r="O86" s="144"/>
      <c r="P86" s="144"/>
      <c r="Q86" s="144"/>
      <c r="R86" s="144"/>
      <c r="S86" s="144"/>
      <c r="T86" s="145"/>
      <c r="V86" s="144"/>
      <c r="W86" s="249"/>
      <c r="X86" s="247"/>
      <c r="Y86" s="7"/>
      <c r="AC86" s="211"/>
      <c r="AD86" s="211"/>
      <c r="AE86" s="144"/>
      <c r="AF86" s="144"/>
      <c r="AG86" s="143"/>
      <c r="AH86" s="144"/>
      <c r="AI86" s="144"/>
      <c r="AJ86" s="144"/>
      <c r="AK86" s="144"/>
      <c r="AL86" s="144"/>
      <c r="AN86" s="144"/>
      <c r="AO86" s="101"/>
      <c r="AP86" s="144"/>
      <c r="AQ86" s="101"/>
      <c r="AR86" s="12"/>
      <c r="AS86" s="12"/>
      <c r="AT86" s="12"/>
      <c r="AU86" s="12"/>
      <c r="AV86" s="12"/>
      <c r="AW86" s="12"/>
      <c r="AX86" s="12"/>
      <c r="AY86" s="12"/>
      <c r="AZ86" s="143"/>
      <c r="BA86" s="144"/>
      <c r="BB86" s="144"/>
      <c r="BC86" s="144"/>
      <c r="BD86" s="144"/>
      <c r="BE86" s="144"/>
      <c r="BF86" s="144"/>
      <c r="BG86" s="22"/>
      <c r="BH86" s="145"/>
      <c r="BI86" s="145"/>
      <c r="BJ86" s="13"/>
      <c r="BK86" s="13"/>
      <c r="BO86" s="145"/>
      <c r="BP86" s="145"/>
      <c r="BQ86" s="145"/>
      <c r="BR86" s="145"/>
      <c r="BS86" s="145"/>
      <c r="BT86" s="145"/>
      <c r="BU86" s="145"/>
      <c r="BV86" s="145"/>
      <c r="BW86" s="145"/>
      <c r="BX86" s="145"/>
      <c r="BY86" s="145"/>
      <c r="BZ86" s="22"/>
      <c r="CA86" s="22"/>
      <c r="CB86" s="22"/>
      <c r="CC86" s="22"/>
      <c r="CD86" s="22"/>
      <c r="CE86" s="22"/>
      <c r="CF86" s="22"/>
      <c r="CG86" s="22"/>
      <c r="CH86" s="22"/>
      <c r="CI86" s="22"/>
      <c r="CJ86" s="22"/>
      <c r="CK86" s="22"/>
      <c r="CL86" s="22"/>
      <c r="CM86" s="22"/>
      <c r="CN86" s="22"/>
      <c r="CO86" s="22"/>
      <c r="CP86" s="22"/>
      <c r="CQ86" s="22"/>
      <c r="CR86" s="22"/>
      <c r="CS86" s="22"/>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21"/>
      <c r="EB86" s="21"/>
      <c r="EC86" s="13"/>
      <c r="ED86" s="13"/>
      <c r="EE86" s="13"/>
      <c r="EF86" s="13"/>
      <c r="EG86" s="13"/>
      <c r="EH86" s="13"/>
      <c r="EI86" s="13"/>
      <c r="EJ86" s="13"/>
      <c r="EK86" s="13"/>
      <c r="EL86" s="13"/>
      <c r="EM86" s="13"/>
      <c r="EN86" s="13"/>
      <c r="EO86" s="13"/>
      <c r="EP86" s="13"/>
      <c r="EQ86" s="13"/>
      <c r="ER86" s="13"/>
      <c r="ES86" s="13"/>
      <c r="ET86" s="13"/>
      <c r="EU86" s="13"/>
      <c r="EV86" s="13"/>
      <c r="EW86" s="13"/>
    </row>
    <row r="87" spans="1:153" s="14" customFormat="1" ht="18.75" customHeight="1">
      <c r="A87" s="22"/>
      <c r="B87" s="22"/>
      <c r="C87" s="101"/>
      <c r="D87" s="101"/>
      <c r="E87" s="101"/>
      <c r="F87" s="101"/>
      <c r="G87" s="142"/>
      <c r="H87" s="12"/>
      <c r="I87" s="12"/>
      <c r="J87" s="12"/>
      <c r="K87" s="12"/>
      <c r="L87" s="12"/>
      <c r="M87" s="12"/>
      <c r="N87" s="143"/>
      <c r="O87" s="144"/>
      <c r="P87" s="144"/>
      <c r="Q87" s="144"/>
      <c r="R87" s="144"/>
      <c r="S87" s="144"/>
      <c r="T87" s="145"/>
      <c r="V87" s="144"/>
      <c r="W87" s="144"/>
      <c r="X87" s="144"/>
      <c r="Y87" s="144"/>
      <c r="Z87" s="144"/>
      <c r="AA87" s="144"/>
      <c r="AB87" s="211"/>
      <c r="AC87" s="211"/>
      <c r="AD87" s="211"/>
      <c r="AE87" s="144"/>
      <c r="AF87" s="144"/>
      <c r="AG87" s="143"/>
      <c r="AH87" s="144"/>
      <c r="AI87" s="144"/>
      <c r="AJ87" s="144"/>
      <c r="AK87" s="144"/>
      <c r="AL87" s="144"/>
      <c r="AN87" s="144"/>
      <c r="AO87" s="101"/>
      <c r="AP87" s="144"/>
      <c r="AQ87" s="101"/>
      <c r="AR87" s="12"/>
      <c r="AS87" s="12"/>
      <c r="AT87" s="12"/>
      <c r="AU87" s="12"/>
      <c r="AV87" s="12"/>
      <c r="AW87" s="12"/>
      <c r="AX87" s="12"/>
      <c r="AY87" s="12"/>
      <c r="AZ87" s="143"/>
      <c r="BA87" s="144"/>
      <c r="BB87" s="144"/>
      <c r="BC87" s="144"/>
      <c r="BD87" s="144"/>
      <c r="BE87" s="144"/>
      <c r="BF87" s="144"/>
      <c r="BG87" s="22"/>
      <c r="BH87" s="145"/>
      <c r="BI87" s="145"/>
      <c r="BJ87" s="13"/>
      <c r="BK87" s="13"/>
      <c r="BO87" s="145"/>
      <c r="BP87" s="145"/>
      <c r="BQ87" s="145"/>
      <c r="BR87" s="145"/>
      <c r="BS87" s="145"/>
      <c r="BT87" s="145"/>
      <c r="BU87" s="145"/>
      <c r="BV87" s="145"/>
      <c r="BW87" s="145"/>
      <c r="BX87" s="145"/>
      <c r="BY87" s="145"/>
      <c r="BZ87" s="22"/>
      <c r="CA87" s="22"/>
      <c r="CB87" s="22"/>
      <c r="CC87" s="22"/>
      <c r="CD87" s="22"/>
      <c r="CE87" s="22"/>
      <c r="CF87" s="22"/>
      <c r="CG87" s="22"/>
      <c r="CH87" s="22"/>
      <c r="CI87" s="22"/>
      <c r="CJ87" s="22"/>
      <c r="CK87" s="22"/>
      <c r="CL87" s="22"/>
      <c r="CM87" s="22"/>
      <c r="CN87" s="22"/>
      <c r="CO87" s="22"/>
      <c r="CP87" s="22"/>
      <c r="CQ87" s="22"/>
      <c r="CR87" s="22"/>
      <c r="CS87" s="22"/>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21"/>
      <c r="EB87" s="21"/>
      <c r="EC87" s="13"/>
      <c r="ED87" s="13"/>
      <c r="EE87" s="13"/>
      <c r="EF87" s="13"/>
      <c r="EG87" s="13"/>
      <c r="EH87" s="13"/>
      <c r="EI87" s="13"/>
      <c r="EJ87" s="13"/>
      <c r="EK87" s="13"/>
      <c r="EL87" s="13"/>
      <c r="EM87" s="13"/>
      <c r="EN87" s="13"/>
      <c r="EO87" s="13"/>
      <c r="EP87" s="13"/>
      <c r="EQ87" s="13"/>
      <c r="ER87" s="13"/>
      <c r="ES87" s="13"/>
      <c r="ET87" s="13"/>
      <c r="EU87" s="13"/>
      <c r="EV87" s="13"/>
      <c r="EW87" s="13"/>
    </row>
    <row r="88" spans="1:153" s="14" customFormat="1" ht="18.75" customHeight="1">
      <c r="A88" s="22"/>
      <c r="B88" s="22"/>
      <c r="C88" s="101"/>
      <c r="D88" s="101"/>
      <c r="E88" s="101"/>
      <c r="F88" s="101"/>
      <c r="G88" s="142"/>
      <c r="H88" s="12"/>
      <c r="I88" s="12"/>
      <c r="J88" s="12"/>
      <c r="K88" s="12"/>
      <c r="L88" s="12"/>
      <c r="M88" s="12"/>
      <c r="N88" s="143"/>
      <c r="O88" s="144"/>
      <c r="P88" s="144"/>
      <c r="Q88" s="144"/>
      <c r="R88" s="144"/>
      <c r="S88" s="144"/>
      <c r="T88" s="145"/>
      <c r="V88" s="144"/>
      <c r="W88" s="144"/>
      <c r="X88" s="144"/>
      <c r="Y88" s="144"/>
      <c r="Z88" s="144"/>
      <c r="AA88" s="144"/>
      <c r="AB88" s="211"/>
      <c r="AC88" s="211"/>
      <c r="AD88" s="211"/>
      <c r="AE88" s="144"/>
      <c r="AF88" s="144"/>
      <c r="AG88" s="143"/>
      <c r="AH88" s="144"/>
      <c r="AI88" s="144"/>
      <c r="AJ88" s="144"/>
      <c r="AK88" s="144"/>
      <c r="AL88" s="144"/>
      <c r="AN88" s="144"/>
      <c r="AO88" s="101"/>
      <c r="AP88" s="144"/>
      <c r="AQ88" s="101"/>
      <c r="AR88" s="12"/>
      <c r="AS88" s="12"/>
      <c r="AT88" s="12"/>
      <c r="AU88" s="12"/>
      <c r="AV88" s="12"/>
      <c r="AW88" s="12"/>
      <c r="AX88" s="12"/>
      <c r="AY88" s="12"/>
      <c r="AZ88" s="143"/>
      <c r="BA88" s="144"/>
      <c r="BB88" s="144"/>
      <c r="BC88" s="144"/>
      <c r="BD88" s="144"/>
      <c r="BE88" s="144"/>
      <c r="BF88" s="144"/>
      <c r="BG88" s="22"/>
      <c r="BH88" s="145"/>
      <c r="BI88" s="145"/>
      <c r="BJ88" s="13"/>
      <c r="BK88" s="13"/>
      <c r="BO88" s="145"/>
      <c r="BP88" s="145"/>
      <c r="BQ88" s="145"/>
      <c r="BR88" s="145"/>
      <c r="BS88" s="145"/>
      <c r="BT88" s="145"/>
      <c r="BU88" s="145"/>
      <c r="BV88" s="145"/>
      <c r="BW88" s="145"/>
      <c r="BX88" s="145"/>
      <c r="BY88" s="145"/>
      <c r="BZ88" s="22"/>
      <c r="CA88" s="22"/>
      <c r="CB88" s="22"/>
      <c r="CC88" s="22"/>
      <c r="CD88" s="22"/>
      <c r="CE88" s="22"/>
      <c r="CF88" s="22"/>
      <c r="CG88" s="22"/>
      <c r="CH88" s="22"/>
      <c r="CI88" s="22"/>
      <c r="CJ88" s="22"/>
      <c r="CK88" s="22"/>
      <c r="CL88" s="22"/>
      <c r="CM88" s="22"/>
      <c r="CN88" s="22"/>
      <c r="CO88" s="22"/>
      <c r="CP88" s="22"/>
      <c r="CQ88" s="22"/>
      <c r="CR88" s="22"/>
      <c r="CS88" s="22"/>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21"/>
      <c r="EB88" s="21"/>
      <c r="EC88" s="13"/>
      <c r="ED88" s="13"/>
      <c r="EE88" s="13"/>
      <c r="EF88" s="13"/>
      <c r="EG88" s="13"/>
      <c r="EH88" s="13"/>
      <c r="EI88" s="13"/>
      <c r="EJ88" s="13"/>
      <c r="EK88" s="13"/>
      <c r="EL88" s="13"/>
      <c r="EM88" s="13"/>
      <c r="EN88" s="13"/>
      <c r="EO88" s="13"/>
      <c r="EP88" s="13"/>
      <c r="EQ88" s="13"/>
      <c r="ER88" s="13"/>
      <c r="ES88" s="13"/>
      <c r="ET88" s="13"/>
      <c r="EU88" s="13"/>
      <c r="EV88" s="13"/>
      <c r="EW88" s="13"/>
    </row>
    <row r="89" spans="1:153" s="14" customFormat="1" ht="18.75" customHeight="1">
      <c r="A89" s="22"/>
      <c r="B89" s="22"/>
      <c r="C89" s="101"/>
      <c r="D89" s="101"/>
      <c r="E89" s="101"/>
      <c r="F89" s="101"/>
      <c r="G89" s="142"/>
      <c r="H89" s="12"/>
      <c r="I89" s="12"/>
      <c r="J89" s="12"/>
      <c r="K89" s="12"/>
      <c r="L89" s="12"/>
      <c r="M89" s="12"/>
      <c r="N89" s="143"/>
      <c r="O89" s="144"/>
      <c r="P89" s="144"/>
      <c r="Q89" s="144"/>
      <c r="R89" s="144"/>
      <c r="S89" s="144"/>
      <c r="T89" s="145"/>
      <c r="V89" s="144"/>
      <c r="W89" s="7" t="s">
        <v>210</v>
      </c>
      <c r="X89" s="7"/>
      <c r="Y89" s="7"/>
      <c r="Z89" s="7"/>
      <c r="AA89" s="7" t="s">
        <v>286</v>
      </c>
      <c r="AB89" s="211"/>
      <c r="AC89" s="211"/>
      <c r="AD89" s="211"/>
      <c r="AE89" s="144"/>
      <c r="AF89" s="144"/>
      <c r="AG89" s="143"/>
      <c r="AH89" s="144"/>
      <c r="AI89" s="144"/>
      <c r="AJ89" s="144"/>
      <c r="AK89" s="144"/>
      <c r="AL89" s="144"/>
      <c r="AN89" s="144"/>
      <c r="AO89" s="101"/>
      <c r="AP89" s="144"/>
      <c r="AQ89" s="101"/>
      <c r="AR89" s="12"/>
      <c r="AS89" s="12"/>
      <c r="AT89" s="12"/>
      <c r="AU89" s="12"/>
      <c r="AV89" s="12"/>
      <c r="AW89" s="12"/>
      <c r="AX89" s="12"/>
      <c r="AY89" s="12"/>
      <c r="AZ89" s="143"/>
      <c r="BA89" s="144"/>
      <c r="BB89" s="144"/>
      <c r="BC89" s="144"/>
      <c r="BD89" s="144"/>
      <c r="BE89" s="144"/>
      <c r="BF89" s="144"/>
      <c r="BG89" s="22"/>
      <c r="BH89" s="145"/>
      <c r="BI89" s="145"/>
      <c r="BJ89" s="13"/>
      <c r="BK89" s="13"/>
      <c r="BO89" s="145"/>
      <c r="BP89" s="145"/>
      <c r="BQ89" s="145"/>
      <c r="BR89" s="145"/>
      <c r="BS89" s="145"/>
      <c r="BT89" s="145"/>
      <c r="BU89" s="145"/>
      <c r="BV89" s="145"/>
      <c r="BW89" s="145"/>
      <c r="BX89" s="145"/>
      <c r="BY89" s="145"/>
      <c r="BZ89" s="22"/>
      <c r="CA89" s="22"/>
      <c r="CB89" s="22"/>
      <c r="CC89" s="22"/>
      <c r="CD89" s="22"/>
      <c r="CE89" s="22"/>
      <c r="CF89" s="22"/>
      <c r="CG89" s="22"/>
      <c r="CH89" s="22"/>
      <c r="CI89" s="22"/>
      <c r="CJ89" s="22"/>
      <c r="CK89" s="22"/>
      <c r="CL89" s="22"/>
      <c r="CM89" s="22"/>
      <c r="CN89" s="22"/>
      <c r="CO89" s="22"/>
      <c r="CP89" s="22"/>
      <c r="CQ89" s="22"/>
      <c r="CR89" s="22"/>
      <c r="CS89" s="22"/>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21"/>
      <c r="EB89" s="21"/>
      <c r="EC89" s="13"/>
      <c r="ED89" s="13"/>
      <c r="EE89" s="13"/>
      <c r="EF89" s="13"/>
      <c r="EG89" s="13"/>
      <c r="EH89" s="13"/>
      <c r="EI89" s="13"/>
      <c r="EJ89" s="13"/>
      <c r="EK89" s="13"/>
      <c r="EL89" s="13"/>
      <c r="EM89" s="13"/>
      <c r="EN89" s="13"/>
      <c r="EO89" s="13"/>
      <c r="EP89" s="13"/>
      <c r="EQ89" s="13"/>
      <c r="ER89" s="13"/>
      <c r="ES89" s="13"/>
      <c r="ET89" s="13"/>
      <c r="EU89" s="13"/>
      <c r="EV89" s="13"/>
      <c r="EW89" s="13"/>
    </row>
    <row r="90" spans="1:153" s="14" customFormat="1" ht="18.75" customHeight="1">
      <c r="A90" s="22"/>
      <c r="B90" s="22"/>
      <c r="C90" s="101"/>
      <c r="D90" s="101"/>
      <c r="E90" s="101"/>
      <c r="F90" s="101"/>
      <c r="G90" s="142"/>
      <c r="H90" s="12"/>
      <c r="I90" s="12"/>
      <c r="J90" s="12"/>
      <c r="K90" s="12"/>
      <c r="L90" s="12"/>
      <c r="M90" s="12"/>
      <c r="N90" s="143"/>
      <c r="O90" s="144"/>
      <c r="P90" s="144"/>
      <c r="Q90" s="144"/>
      <c r="R90" s="144"/>
      <c r="S90" s="144"/>
      <c r="T90" s="145"/>
      <c r="V90" s="144"/>
      <c r="W90" s="7"/>
      <c r="X90" s="7"/>
      <c r="Y90" s="7"/>
      <c r="Z90" s="7"/>
      <c r="AA90" s="7"/>
      <c r="AB90" s="7" t="s">
        <v>294</v>
      </c>
      <c r="AC90" s="211"/>
      <c r="AD90" s="211"/>
      <c r="AE90" s="144"/>
      <c r="AF90" s="144"/>
      <c r="AG90" s="143"/>
      <c r="AH90" s="144"/>
      <c r="AI90" s="144"/>
      <c r="AJ90" s="144"/>
      <c r="AK90" s="144"/>
      <c r="AL90" s="144"/>
      <c r="AN90" s="144"/>
      <c r="AO90" s="101"/>
      <c r="AP90" s="144"/>
      <c r="AQ90" s="101"/>
      <c r="AR90" s="12"/>
      <c r="AS90" s="12"/>
      <c r="AT90" s="12"/>
      <c r="AU90" s="12"/>
      <c r="AV90" s="12"/>
      <c r="AW90" s="12"/>
      <c r="AX90" s="12"/>
      <c r="AY90" s="12"/>
      <c r="AZ90" s="143"/>
      <c r="BA90" s="144"/>
      <c r="BB90" s="144"/>
      <c r="BC90" s="144"/>
      <c r="BD90" s="144"/>
      <c r="BE90" s="144"/>
      <c r="BF90" s="144"/>
      <c r="BG90" s="22"/>
      <c r="BH90" s="145"/>
      <c r="BI90" s="145"/>
      <c r="BJ90" s="13"/>
      <c r="BK90" s="13"/>
      <c r="BO90" s="145"/>
      <c r="BP90" s="145"/>
      <c r="BQ90" s="145"/>
      <c r="BR90" s="145"/>
      <c r="BS90" s="145"/>
      <c r="BT90" s="145"/>
      <c r="BU90" s="145"/>
      <c r="BV90" s="145"/>
      <c r="BW90" s="145"/>
      <c r="BX90" s="145"/>
      <c r="BY90" s="145"/>
      <c r="BZ90" s="22"/>
      <c r="CA90" s="22"/>
      <c r="CB90" s="22"/>
      <c r="CC90" s="22"/>
      <c r="CD90" s="22"/>
      <c r="CE90" s="22"/>
      <c r="CF90" s="22"/>
      <c r="CG90" s="22"/>
      <c r="CH90" s="22"/>
      <c r="CI90" s="22"/>
      <c r="CJ90" s="22"/>
      <c r="CK90" s="22"/>
      <c r="CL90" s="22"/>
      <c r="CM90" s="22"/>
      <c r="CN90" s="22"/>
      <c r="CO90" s="22"/>
      <c r="CP90" s="22"/>
      <c r="CQ90" s="22"/>
      <c r="CR90" s="22"/>
      <c r="CS90" s="22"/>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21"/>
      <c r="EB90" s="21"/>
      <c r="EC90" s="13"/>
      <c r="ED90" s="13"/>
      <c r="EE90" s="13"/>
      <c r="EF90" s="13"/>
      <c r="EG90" s="13"/>
      <c r="EH90" s="13"/>
      <c r="EI90" s="13"/>
      <c r="EJ90" s="13"/>
      <c r="EK90" s="13"/>
      <c r="EL90" s="13"/>
      <c r="EM90" s="13"/>
      <c r="EN90" s="13"/>
      <c r="EO90" s="13"/>
      <c r="EP90" s="13"/>
      <c r="EQ90" s="13"/>
      <c r="ER90" s="13"/>
      <c r="ES90" s="13"/>
      <c r="ET90" s="13"/>
      <c r="EU90" s="13"/>
      <c r="EV90" s="13"/>
      <c r="EW90" s="13"/>
    </row>
    <row r="91" spans="1:153" s="14" customFormat="1" ht="18.75" customHeight="1">
      <c r="A91" s="22"/>
      <c r="B91" s="22"/>
      <c r="C91" s="101"/>
      <c r="D91" s="101"/>
      <c r="E91" s="101"/>
      <c r="F91" s="101"/>
      <c r="G91" s="142"/>
      <c r="H91" s="12"/>
      <c r="I91" s="12"/>
      <c r="J91" s="12"/>
      <c r="K91" s="12"/>
      <c r="L91" s="12"/>
      <c r="M91" s="12"/>
      <c r="N91" s="143"/>
      <c r="O91" s="144"/>
      <c r="P91" s="144"/>
      <c r="Q91" s="144"/>
      <c r="R91" s="144"/>
      <c r="S91" s="144"/>
      <c r="T91" s="145"/>
      <c r="V91" s="144"/>
      <c r="AA91" s="14" t="s">
        <v>287</v>
      </c>
      <c r="AB91" s="211"/>
      <c r="AC91" s="211"/>
      <c r="AD91" s="211"/>
      <c r="AE91" s="144"/>
      <c r="AF91" s="144"/>
      <c r="AG91" s="143"/>
      <c r="AH91" s="144"/>
      <c r="AI91" s="144"/>
      <c r="AJ91" s="144"/>
      <c r="AK91" s="144"/>
      <c r="AL91" s="144"/>
      <c r="AN91" s="144"/>
      <c r="AO91" s="101"/>
      <c r="AP91" s="144"/>
      <c r="AQ91" s="101"/>
      <c r="AR91" s="12"/>
      <c r="AS91" s="12"/>
      <c r="AT91" s="12"/>
      <c r="AU91" s="12"/>
      <c r="AV91" s="12"/>
      <c r="AW91" s="12"/>
      <c r="AX91" s="12"/>
      <c r="AY91" s="12"/>
      <c r="AZ91" s="143"/>
      <c r="BA91" s="144"/>
      <c r="BB91" s="144"/>
      <c r="BC91" s="144"/>
      <c r="BD91" s="144"/>
      <c r="BE91" s="144"/>
      <c r="BF91" s="144"/>
      <c r="BG91" s="22"/>
      <c r="BH91" s="145"/>
      <c r="BI91" s="145"/>
      <c r="BJ91" s="13"/>
      <c r="BK91" s="13"/>
      <c r="BO91" s="145"/>
      <c r="BP91" s="145"/>
      <c r="BQ91" s="145"/>
      <c r="BR91" s="145"/>
      <c r="BS91" s="145"/>
      <c r="BT91" s="145"/>
      <c r="BU91" s="145"/>
      <c r="BV91" s="145"/>
      <c r="BW91" s="145"/>
      <c r="BX91" s="145"/>
      <c r="BY91" s="145"/>
      <c r="BZ91" s="22"/>
      <c r="CA91" s="22"/>
      <c r="CB91" s="22"/>
      <c r="CC91" s="22"/>
      <c r="CD91" s="22"/>
      <c r="CE91" s="22"/>
      <c r="CF91" s="22"/>
      <c r="CG91" s="22"/>
      <c r="CH91" s="22"/>
      <c r="CI91" s="22"/>
      <c r="CJ91" s="22"/>
      <c r="CK91" s="22"/>
      <c r="CL91" s="22"/>
      <c r="CM91" s="22"/>
      <c r="CN91" s="22"/>
      <c r="CO91" s="22"/>
      <c r="CP91" s="22"/>
      <c r="CQ91" s="22"/>
      <c r="CR91" s="22"/>
      <c r="CS91" s="22"/>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21"/>
      <c r="EB91" s="21"/>
      <c r="EC91" s="13"/>
      <c r="ED91" s="13"/>
      <c r="EE91" s="13"/>
      <c r="EF91" s="13"/>
      <c r="EG91" s="13"/>
      <c r="EH91" s="13"/>
      <c r="EI91" s="13"/>
      <c r="EJ91" s="13"/>
      <c r="EK91" s="13"/>
      <c r="EL91" s="13"/>
      <c r="EM91" s="13"/>
      <c r="EN91" s="13"/>
      <c r="EO91" s="13"/>
      <c r="EP91" s="13"/>
      <c r="EQ91" s="13"/>
      <c r="ER91" s="13"/>
      <c r="ES91" s="13"/>
      <c r="ET91" s="13"/>
      <c r="EU91" s="13"/>
      <c r="EV91" s="13"/>
      <c r="EW91" s="13"/>
    </row>
    <row r="92" spans="1:153" s="14" customFormat="1" ht="18.75" customHeight="1">
      <c r="A92" s="22"/>
      <c r="B92" s="22"/>
      <c r="C92" s="101"/>
      <c r="D92" s="101"/>
      <c r="E92" s="101"/>
      <c r="F92" s="101"/>
      <c r="G92" s="142"/>
      <c r="H92" s="12"/>
      <c r="I92" s="12"/>
      <c r="J92" s="12"/>
      <c r="K92" s="12"/>
      <c r="L92" s="12"/>
      <c r="M92" s="12"/>
      <c r="N92" s="143"/>
      <c r="O92" s="144"/>
      <c r="P92" s="144"/>
      <c r="Q92" s="144"/>
      <c r="R92" s="144"/>
      <c r="S92" s="144"/>
      <c r="T92" s="145"/>
      <c r="V92" s="144"/>
      <c r="AB92" s="7" t="s">
        <v>295</v>
      </c>
      <c r="AC92" s="211"/>
      <c r="AD92" s="211"/>
      <c r="AE92" s="144"/>
      <c r="AF92" s="144"/>
      <c r="AG92" s="143"/>
      <c r="AH92" s="144"/>
      <c r="AI92" s="144"/>
      <c r="AJ92" s="144"/>
      <c r="AK92" s="144"/>
      <c r="AL92" s="144"/>
      <c r="AN92" s="144"/>
      <c r="AO92" s="101"/>
      <c r="AP92" s="144"/>
      <c r="AQ92" s="101"/>
      <c r="AR92" s="12"/>
      <c r="AS92" s="12"/>
      <c r="AT92" s="12"/>
      <c r="AU92" s="12"/>
      <c r="AV92" s="12"/>
      <c r="AW92" s="12"/>
      <c r="AX92" s="12"/>
      <c r="AY92" s="12"/>
      <c r="AZ92" s="143"/>
      <c r="BA92" s="144"/>
      <c r="BB92" s="144"/>
      <c r="BC92" s="144"/>
      <c r="BD92" s="144"/>
      <c r="BE92" s="144"/>
      <c r="BF92" s="144"/>
      <c r="BG92" s="22"/>
      <c r="BH92" s="145"/>
      <c r="BI92" s="145"/>
      <c r="BJ92" s="13"/>
      <c r="BK92" s="13"/>
      <c r="BO92" s="145"/>
      <c r="BP92" s="145"/>
      <c r="BQ92" s="145"/>
      <c r="BR92" s="145"/>
      <c r="BS92" s="145"/>
      <c r="BT92" s="145"/>
      <c r="BU92" s="145"/>
      <c r="BV92" s="145"/>
      <c r="BW92" s="145"/>
      <c r="BX92" s="145"/>
      <c r="BY92" s="145"/>
      <c r="BZ92" s="22"/>
      <c r="CA92" s="22"/>
      <c r="CB92" s="22"/>
      <c r="CC92" s="22"/>
      <c r="CD92" s="22"/>
      <c r="CE92" s="22"/>
      <c r="CF92" s="22"/>
      <c r="CG92" s="22"/>
      <c r="CH92" s="22"/>
      <c r="CI92" s="22"/>
      <c r="CJ92" s="22"/>
      <c r="CK92" s="22"/>
      <c r="CL92" s="22"/>
      <c r="CM92" s="22"/>
      <c r="CN92" s="22"/>
      <c r="CO92" s="22"/>
      <c r="CP92" s="22"/>
      <c r="CQ92" s="22"/>
      <c r="CR92" s="22"/>
      <c r="CS92" s="22"/>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21"/>
      <c r="EB92" s="21"/>
      <c r="EC92" s="13"/>
      <c r="ED92" s="13"/>
      <c r="EE92" s="13"/>
      <c r="EF92" s="13"/>
      <c r="EG92" s="13"/>
      <c r="EH92" s="13"/>
      <c r="EI92" s="13"/>
      <c r="EJ92" s="13"/>
      <c r="EK92" s="13"/>
      <c r="EL92" s="13"/>
      <c r="EM92" s="13"/>
      <c r="EN92" s="13"/>
      <c r="EO92" s="13"/>
      <c r="EP92" s="13"/>
      <c r="EQ92" s="13"/>
      <c r="ER92" s="13"/>
      <c r="ES92" s="13"/>
      <c r="ET92" s="13"/>
      <c r="EU92" s="13"/>
      <c r="EV92" s="13"/>
      <c r="EW92" s="13"/>
    </row>
    <row r="93" spans="1:153" s="14" customFormat="1" ht="18.75" customHeight="1">
      <c r="A93" s="22"/>
      <c r="B93" s="22"/>
      <c r="C93" s="101"/>
      <c r="D93" s="101"/>
      <c r="E93" s="101"/>
      <c r="F93" s="101"/>
      <c r="G93" s="142"/>
      <c r="H93" s="12"/>
      <c r="I93" s="12"/>
      <c r="J93" s="12"/>
      <c r="K93" s="12"/>
      <c r="L93" s="12"/>
      <c r="M93" s="12"/>
      <c r="N93" s="143"/>
      <c r="O93" s="144"/>
      <c r="P93" s="144"/>
      <c r="Q93" s="144"/>
      <c r="R93" s="144"/>
      <c r="S93" s="144"/>
      <c r="T93" s="145"/>
      <c r="V93" s="144"/>
      <c r="W93" s="144"/>
      <c r="X93" s="144"/>
      <c r="Y93" s="144"/>
      <c r="Z93" s="144"/>
      <c r="AA93" s="144"/>
      <c r="AB93" s="211"/>
      <c r="AC93" s="211"/>
      <c r="AD93" s="211"/>
      <c r="AE93" s="144"/>
      <c r="AF93" s="144"/>
      <c r="AG93" s="143"/>
      <c r="AH93" s="144"/>
      <c r="AI93" s="144"/>
      <c r="AJ93" s="144"/>
      <c r="AK93" s="144"/>
      <c r="AL93" s="144"/>
      <c r="AN93" s="144"/>
      <c r="AO93" s="101"/>
      <c r="AP93" s="144"/>
      <c r="AQ93" s="101"/>
      <c r="AR93" s="12"/>
      <c r="AS93" s="12"/>
      <c r="AT93" s="12"/>
      <c r="AU93" s="12"/>
      <c r="AV93" s="12"/>
      <c r="AW93" s="12"/>
      <c r="AX93" s="12"/>
      <c r="AY93" s="12"/>
      <c r="AZ93" s="143"/>
      <c r="BA93" s="144"/>
      <c r="BB93" s="144"/>
      <c r="BC93" s="144"/>
      <c r="BD93" s="144"/>
      <c r="BE93" s="144"/>
      <c r="BF93" s="144"/>
      <c r="BG93" s="22"/>
      <c r="BH93" s="145"/>
      <c r="BI93" s="145"/>
      <c r="BJ93" s="13"/>
      <c r="BK93" s="13"/>
      <c r="BO93" s="145"/>
      <c r="BP93" s="145"/>
      <c r="BQ93" s="145"/>
      <c r="BR93" s="145"/>
      <c r="BS93" s="145"/>
      <c r="BT93" s="145"/>
      <c r="BU93" s="145"/>
      <c r="BV93" s="145"/>
      <c r="BW93" s="145"/>
      <c r="BX93" s="145"/>
      <c r="BY93" s="145"/>
      <c r="BZ93" s="22"/>
      <c r="CA93" s="22"/>
      <c r="CB93" s="22"/>
      <c r="CC93" s="22"/>
      <c r="CD93" s="22"/>
      <c r="CE93" s="22"/>
      <c r="CF93" s="22"/>
      <c r="CG93" s="22"/>
      <c r="CH93" s="22"/>
      <c r="CI93" s="22"/>
      <c r="CJ93" s="22"/>
      <c r="CK93" s="22"/>
      <c r="CL93" s="22"/>
      <c r="CM93" s="22"/>
      <c r="CN93" s="22"/>
      <c r="CO93" s="22"/>
      <c r="CP93" s="22"/>
      <c r="CQ93" s="22"/>
      <c r="CR93" s="22"/>
      <c r="CS93" s="22"/>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21"/>
      <c r="EB93" s="21"/>
      <c r="EC93" s="13"/>
      <c r="ED93" s="13"/>
      <c r="EE93" s="13"/>
      <c r="EF93" s="13"/>
      <c r="EG93" s="13"/>
      <c r="EH93" s="13"/>
      <c r="EI93" s="13"/>
      <c r="EJ93" s="13"/>
      <c r="EK93" s="13"/>
      <c r="EL93" s="13"/>
      <c r="EM93" s="13"/>
      <c r="EN93" s="13"/>
      <c r="EO93" s="13"/>
      <c r="EP93" s="13"/>
      <c r="EQ93" s="13"/>
      <c r="ER93" s="13"/>
      <c r="ES93" s="13"/>
      <c r="ET93" s="13"/>
      <c r="EU93" s="13"/>
      <c r="EV93" s="13"/>
      <c r="EW93" s="13"/>
    </row>
    <row r="94" spans="1:153" s="14" customFormat="1" ht="18.75" customHeight="1">
      <c r="A94" s="22"/>
      <c r="B94" s="22"/>
      <c r="C94" s="101"/>
      <c r="D94" s="101"/>
      <c r="E94" s="101"/>
      <c r="F94" s="101"/>
      <c r="G94" s="142"/>
      <c r="H94" s="12"/>
      <c r="I94" s="12"/>
      <c r="J94" s="12"/>
      <c r="K94" s="12"/>
      <c r="L94" s="12"/>
      <c r="M94" s="12"/>
      <c r="N94" s="143"/>
      <c r="O94" s="144"/>
      <c r="P94" s="144"/>
      <c r="Q94" s="144"/>
      <c r="R94" s="144"/>
      <c r="S94" s="144"/>
      <c r="T94" s="145"/>
      <c r="V94" s="144"/>
      <c r="W94" s="144"/>
      <c r="X94" s="144"/>
      <c r="Y94" s="144"/>
      <c r="Z94" s="144"/>
      <c r="AA94" s="144"/>
      <c r="AB94" s="211"/>
      <c r="AC94" s="211"/>
      <c r="AD94" s="211"/>
      <c r="AE94" s="144"/>
      <c r="AF94" s="144"/>
      <c r="AG94" s="143"/>
      <c r="AH94" s="144"/>
      <c r="AI94" s="144"/>
      <c r="AJ94" s="144"/>
      <c r="AK94" s="144"/>
      <c r="AL94" s="144"/>
      <c r="AN94" s="144"/>
      <c r="AO94" s="101"/>
      <c r="AP94" s="144"/>
      <c r="AQ94" s="101"/>
      <c r="AR94" s="12"/>
      <c r="AS94" s="12"/>
      <c r="AT94" s="12"/>
      <c r="AU94" s="12"/>
      <c r="AV94" s="12"/>
      <c r="AW94" s="12"/>
      <c r="AX94" s="12"/>
      <c r="AY94" s="12"/>
      <c r="AZ94" s="143"/>
      <c r="BA94" s="144"/>
      <c r="BB94" s="144"/>
      <c r="BC94" s="144"/>
      <c r="BD94" s="144"/>
      <c r="BE94" s="144"/>
      <c r="BF94" s="144"/>
      <c r="BG94" s="22"/>
      <c r="BH94" s="145"/>
      <c r="BI94" s="145"/>
      <c r="BJ94" s="13"/>
      <c r="BK94" s="13"/>
      <c r="BO94" s="145"/>
      <c r="BP94" s="145"/>
      <c r="BQ94" s="145"/>
      <c r="BR94" s="145"/>
      <c r="BS94" s="145"/>
      <c r="BT94" s="145"/>
      <c r="BU94" s="145"/>
      <c r="BV94" s="145"/>
      <c r="BW94" s="145"/>
      <c r="BX94" s="145"/>
      <c r="BY94" s="145"/>
      <c r="BZ94" s="22"/>
      <c r="CA94" s="22"/>
      <c r="CB94" s="22"/>
      <c r="CC94" s="22"/>
      <c r="CD94" s="22"/>
      <c r="CE94" s="22"/>
      <c r="CF94" s="22"/>
      <c r="CG94" s="22"/>
      <c r="CH94" s="22"/>
      <c r="CI94" s="22"/>
      <c r="CJ94" s="22"/>
      <c r="CK94" s="22"/>
      <c r="CL94" s="22"/>
      <c r="CM94" s="22"/>
      <c r="CN94" s="22"/>
      <c r="CO94" s="22"/>
      <c r="CP94" s="22"/>
      <c r="CQ94" s="22"/>
      <c r="CR94" s="22"/>
      <c r="CS94" s="22"/>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21"/>
      <c r="EB94" s="21"/>
      <c r="EC94" s="13"/>
      <c r="ED94" s="13"/>
      <c r="EE94" s="13"/>
      <c r="EF94" s="13"/>
      <c r="EG94" s="13"/>
      <c r="EH94" s="13"/>
      <c r="EI94" s="13"/>
      <c r="EJ94" s="13"/>
      <c r="EK94" s="13"/>
      <c r="EL94" s="13"/>
      <c r="EM94" s="13"/>
      <c r="EN94" s="13"/>
      <c r="EO94" s="13"/>
      <c r="EP94" s="13"/>
      <c r="EQ94" s="13"/>
      <c r="ER94" s="13"/>
      <c r="ES94" s="13"/>
      <c r="ET94" s="13"/>
      <c r="EU94" s="13"/>
      <c r="EV94" s="13"/>
      <c r="EW94" s="13"/>
    </row>
    <row r="95" spans="1:153" s="14" customFormat="1" ht="18.75" customHeight="1">
      <c r="A95" s="22"/>
      <c r="B95" s="22"/>
      <c r="C95" s="101"/>
      <c r="D95" s="101"/>
      <c r="E95" s="101"/>
      <c r="F95" s="101"/>
      <c r="G95" s="142"/>
      <c r="H95" s="12"/>
      <c r="I95" s="12"/>
      <c r="J95" s="12"/>
      <c r="K95" s="12"/>
      <c r="L95" s="12"/>
      <c r="M95" s="12"/>
      <c r="N95" s="143"/>
      <c r="O95" s="144"/>
      <c r="P95" s="144"/>
      <c r="Q95" s="144"/>
      <c r="R95" s="144"/>
      <c r="S95" s="144"/>
      <c r="T95" s="143"/>
      <c r="V95" s="144"/>
      <c r="W95" s="144"/>
      <c r="X95" s="144"/>
      <c r="Y95" s="144"/>
      <c r="Z95" s="144"/>
      <c r="AA95" s="144"/>
      <c r="AB95" s="211"/>
      <c r="AC95" s="211"/>
      <c r="AD95" s="211"/>
      <c r="AE95" s="144"/>
      <c r="AF95" s="144"/>
      <c r="AG95" s="143"/>
      <c r="AH95" s="144"/>
      <c r="AI95" s="144"/>
      <c r="AJ95" s="144"/>
      <c r="AK95" s="144"/>
      <c r="AL95" s="144"/>
      <c r="AN95" s="144"/>
      <c r="AO95" s="101"/>
      <c r="AP95" s="143"/>
      <c r="AQ95" s="101"/>
      <c r="AR95" s="12"/>
      <c r="AS95" s="12"/>
      <c r="AT95" s="12"/>
      <c r="AU95" s="12"/>
      <c r="AV95" s="12"/>
      <c r="AW95" s="12"/>
      <c r="AX95" s="12"/>
      <c r="AY95" s="12"/>
      <c r="AZ95" s="143"/>
      <c r="BA95" s="144"/>
      <c r="BB95" s="144"/>
      <c r="BC95" s="144"/>
      <c r="BD95" s="144"/>
      <c r="BE95" s="144"/>
      <c r="BF95" s="144"/>
      <c r="BG95" s="22"/>
      <c r="BH95" s="145"/>
      <c r="BI95" s="145"/>
      <c r="BJ95" s="13"/>
      <c r="BK95" s="13"/>
      <c r="BO95" s="145"/>
      <c r="BP95" s="145"/>
      <c r="BQ95" s="145"/>
      <c r="BR95" s="145"/>
      <c r="BS95" s="145"/>
      <c r="BT95" s="145"/>
      <c r="BU95" s="145"/>
      <c r="BV95" s="145"/>
      <c r="BW95" s="145"/>
      <c r="BX95" s="145"/>
      <c r="BY95" s="145"/>
      <c r="BZ95" s="22"/>
      <c r="CA95" s="22"/>
      <c r="CB95" s="22"/>
      <c r="CC95" s="22"/>
      <c r="CD95" s="22"/>
      <c r="CE95" s="22"/>
      <c r="CF95" s="22"/>
      <c r="CG95" s="22"/>
      <c r="CH95" s="22"/>
      <c r="CI95" s="22"/>
      <c r="CJ95" s="22"/>
      <c r="CK95" s="22"/>
      <c r="CL95" s="22"/>
      <c r="CM95" s="22"/>
      <c r="CN95" s="22"/>
      <c r="CO95" s="22"/>
      <c r="CP95" s="22"/>
      <c r="CQ95" s="22"/>
      <c r="CR95" s="22"/>
      <c r="CS95" s="22"/>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21"/>
      <c r="EB95" s="21"/>
      <c r="EC95" s="13"/>
      <c r="ED95" s="13"/>
      <c r="EE95" s="13"/>
      <c r="EF95" s="13"/>
      <c r="EG95" s="13"/>
      <c r="EH95" s="13"/>
      <c r="EI95" s="13"/>
      <c r="EJ95" s="13"/>
      <c r="EK95" s="13"/>
      <c r="EL95" s="13"/>
      <c r="EM95" s="13"/>
      <c r="EN95" s="13"/>
      <c r="EO95" s="13"/>
      <c r="EP95" s="13"/>
      <c r="EQ95" s="13"/>
      <c r="ER95" s="13"/>
      <c r="ES95" s="13"/>
      <c r="ET95" s="13"/>
      <c r="EU95" s="13"/>
      <c r="EV95" s="13"/>
      <c r="EW95" s="13"/>
    </row>
    <row r="96" spans="1:153" s="14" customFormat="1" ht="18.75" customHeight="1">
      <c r="A96" s="22"/>
      <c r="B96" s="22"/>
      <c r="C96" s="101"/>
      <c r="D96" s="101"/>
      <c r="E96" s="101"/>
      <c r="F96" s="101"/>
      <c r="G96" s="142"/>
      <c r="H96" s="12"/>
      <c r="I96" s="12"/>
      <c r="J96" s="12"/>
      <c r="K96" s="12"/>
      <c r="L96" s="12"/>
      <c r="M96" s="12"/>
      <c r="N96" s="143"/>
      <c r="O96" s="144"/>
      <c r="P96" s="144"/>
      <c r="Q96" s="144"/>
      <c r="R96" s="144"/>
      <c r="S96" s="144"/>
      <c r="V96" s="144"/>
      <c r="W96" s="144"/>
      <c r="X96" s="144"/>
      <c r="Y96" s="144"/>
      <c r="Z96" s="144"/>
      <c r="AA96" s="144"/>
      <c r="AB96" s="211"/>
      <c r="AC96" s="211"/>
      <c r="AD96" s="211"/>
      <c r="AE96" s="144"/>
      <c r="AF96" s="144"/>
      <c r="AG96" s="143"/>
      <c r="AH96" s="144"/>
      <c r="AI96" s="144"/>
      <c r="AJ96" s="144"/>
      <c r="AK96" s="144"/>
      <c r="AL96" s="144"/>
      <c r="AN96" s="144"/>
      <c r="AO96" s="101"/>
      <c r="AP96" s="149"/>
      <c r="AQ96" s="101"/>
      <c r="AR96" s="12"/>
      <c r="AS96" s="12"/>
      <c r="AT96" s="12"/>
      <c r="AU96" s="12"/>
      <c r="AV96" s="12"/>
      <c r="AW96" s="12"/>
      <c r="AX96" s="12"/>
      <c r="AY96" s="12"/>
      <c r="AZ96" s="143"/>
      <c r="BA96" s="144"/>
      <c r="BB96" s="144"/>
      <c r="BC96" s="144"/>
      <c r="BD96" s="144"/>
      <c r="BE96" s="144"/>
      <c r="BF96" s="144"/>
      <c r="BG96" s="22"/>
      <c r="BH96" s="145"/>
      <c r="BI96" s="145"/>
      <c r="BJ96" s="13"/>
      <c r="BK96" s="13"/>
      <c r="BO96" s="145"/>
      <c r="BP96" s="145"/>
      <c r="BQ96" s="145"/>
      <c r="BR96" s="145"/>
      <c r="BS96" s="145"/>
      <c r="BT96" s="145"/>
      <c r="BU96" s="145"/>
      <c r="BV96" s="145"/>
      <c r="BW96" s="145"/>
      <c r="BX96" s="145"/>
      <c r="BY96" s="145"/>
      <c r="BZ96" s="22"/>
      <c r="CA96" s="22"/>
      <c r="CB96" s="22"/>
      <c r="CC96" s="22"/>
      <c r="CD96" s="22"/>
      <c r="CE96" s="22"/>
      <c r="CF96" s="22"/>
      <c r="CG96" s="22"/>
      <c r="CH96" s="22"/>
      <c r="CI96" s="22"/>
      <c r="CJ96" s="22"/>
      <c r="CK96" s="22"/>
      <c r="CL96" s="22"/>
      <c r="CM96" s="22"/>
      <c r="CN96" s="22"/>
      <c r="CO96" s="22"/>
      <c r="CP96" s="22"/>
      <c r="CQ96" s="22"/>
      <c r="CR96" s="22"/>
      <c r="CS96" s="22"/>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21"/>
      <c r="EB96" s="21"/>
      <c r="EC96" s="13"/>
      <c r="ED96" s="13"/>
      <c r="EE96" s="13"/>
      <c r="EF96" s="13"/>
      <c r="EG96" s="13"/>
      <c r="EH96" s="13"/>
      <c r="EI96" s="13"/>
      <c r="EJ96" s="13"/>
      <c r="EK96" s="13"/>
      <c r="EL96" s="13"/>
      <c r="EM96" s="13"/>
      <c r="EN96" s="13"/>
      <c r="EO96" s="13"/>
      <c r="EP96" s="13"/>
      <c r="EQ96" s="13"/>
      <c r="ER96" s="13"/>
      <c r="ES96" s="13"/>
      <c r="ET96" s="13"/>
      <c r="EU96" s="13"/>
      <c r="EV96" s="13"/>
      <c r="EW96" s="13"/>
    </row>
    <row r="97" spans="1:153" s="14" customFormat="1" ht="18.75" customHeight="1">
      <c r="A97" s="22"/>
      <c r="B97" s="22"/>
      <c r="C97" s="101"/>
      <c r="D97" s="101"/>
      <c r="E97" s="101"/>
      <c r="F97" s="101"/>
      <c r="G97" s="142"/>
      <c r="H97" s="12"/>
      <c r="I97" s="12"/>
      <c r="J97" s="12"/>
      <c r="K97" s="12"/>
      <c r="L97" s="12"/>
      <c r="M97" s="12"/>
      <c r="N97" s="143"/>
      <c r="O97" s="144"/>
      <c r="P97" s="144"/>
      <c r="Q97" s="144"/>
      <c r="R97" s="144"/>
      <c r="S97" s="144"/>
      <c r="T97" s="143"/>
      <c r="U97" s="143"/>
      <c r="V97" s="144"/>
      <c r="W97" s="144"/>
      <c r="X97" s="144"/>
      <c r="Y97" s="144"/>
      <c r="Z97" s="144"/>
      <c r="AA97" s="144"/>
      <c r="AB97" s="144"/>
      <c r="AC97" s="144"/>
      <c r="AD97" s="144"/>
      <c r="AE97" s="144"/>
      <c r="AF97" s="144"/>
      <c r="AG97" s="143"/>
      <c r="AH97" s="144"/>
      <c r="AI97" s="144"/>
      <c r="AJ97" s="144"/>
      <c r="AK97" s="144"/>
      <c r="AL97" s="144"/>
      <c r="AN97" s="144"/>
      <c r="AO97" s="101"/>
      <c r="AP97" s="144"/>
      <c r="AQ97" s="101"/>
      <c r="AR97" s="12"/>
      <c r="AS97" s="12"/>
      <c r="AT97" s="12"/>
      <c r="AU97" s="12"/>
      <c r="AV97" s="12"/>
      <c r="AW97" s="12"/>
      <c r="AX97" s="12"/>
      <c r="AY97" s="12"/>
      <c r="AZ97" s="143"/>
      <c r="BA97" s="144"/>
      <c r="BB97" s="144"/>
      <c r="BC97" s="144"/>
      <c r="BD97" s="144"/>
      <c r="BE97" s="144"/>
      <c r="BF97" s="144"/>
      <c r="BG97" s="22"/>
      <c r="BH97" s="145"/>
      <c r="BI97" s="145"/>
      <c r="BJ97" s="13"/>
      <c r="BK97" s="13"/>
      <c r="BO97" s="145"/>
      <c r="BP97" s="145"/>
      <c r="BQ97" s="145"/>
      <c r="BR97" s="145"/>
      <c r="BS97" s="145"/>
      <c r="BT97" s="145"/>
      <c r="BU97" s="145"/>
      <c r="BV97" s="145"/>
      <c r="BW97" s="145"/>
      <c r="BX97" s="145"/>
      <c r="BY97" s="145"/>
      <c r="BZ97" s="22"/>
      <c r="CA97" s="22"/>
      <c r="CB97" s="22"/>
      <c r="CC97" s="22"/>
      <c r="CD97" s="22"/>
      <c r="CE97" s="22"/>
      <c r="CF97" s="22"/>
      <c r="CG97" s="22"/>
      <c r="CH97" s="22"/>
      <c r="CI97" s="22"/>
      <c r="CJ97" s="22"/>
      <c r="CK97" s="22"/>
      <c r="CL97" s="22"/>
      <c r="CM97" s="22"/>
      <c r="CN97" s="22"/>
      <c r="CO97" s="22"/>
      <c r="CP97" s="22"/>
      <c r="CQ97" s="22"/>
      <c r="CR97" s="22"/>
      <c r="CS97" s="22"/>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21"/>
      <c r="EB97" s="21"/>
      <c r="EC97" s="13"/>
      <c r="ED97" s="13"/>
      <c r="EE97" s="13"/>
      <c r="EF97" s="13"/>
      <c r="EG97" s="13"/>
      <c r="EH97" s="13"/>
      <c r="EI97" s="13"/>
      <c r="EJ97" s="13"/>
      <c r="EK97" s="13"/>
      <c r="EL97" s="13"/>
      <c r="EM97" s="13"/>
      <c r="EN97" s="13"/>
      <c r="EO97" s="13"/>
      <c r="EP97" s="13"/>
      <c r="EQ97" s="13"/>
      <c r="ER97" s="13"/>
      <c r="ES97" s="13"/>
      <c r="ET97" s="13"/>
      <c r="EU97" s="13"/>
      <c r="EV97" s="13"/>
      <c r="EW97" s="13"/>
    </row>
    <row r="98" spans="1:153" s="22" customFormat="1" ht="28.5" customHeight="1">
      <c r="C98" s="101"/>
      <c r="D98" s="101"/>
      <c r="E98" s="101"/>
      <c r="F98" s="101"/>
      <c r="G98" s="334"/>
      <c r="H98" s="12"/>
      <c r="I98" s="12"/>
      <c r="J98" s="12"/>
      <c r="K98" s="12"/>
      <c r="L98" s="12"/>
      <c r="M98" s="12"/>
      <c r="N98" s="328"/>
      <c r="O98" s="144"/>
      <c r="P98" s="144"/>
      <c r="Q98" s="144"/>
      <c r="R98" s="144"/>
      <c r="S98" s="144"/>
      <c r="T98" s="144"/>
      <c r="U98" s="143"/>
      <c r="V98" s="144"/>
      <c r="W98" s="144"/>
      <c r="X98" s="144"/>
      <c r="Y98" s="144"/>
      <c r="Z98" s="144"/>
      <c r="AA98" s="144"/>
      <c r="AB98" s="144"/>
      <c r="AC98" s="144"/>
      <c r="AD98" s="144"/>
      <c r="AE98" s="144"/>
      <c r="AF98" s="144"/>
      <c r="AG98" s="143"/>
      <c r="AH98" s="144"/>
      <c r="AI98" s="144"/>
      <c r="AJ98" s="144"/>
      <c r="AK98" s="144"/>
      <c r="AL98" s="144"/>
      <c r="AM98" s="144"/>
      <c r="AN98" s="144"/>
      <c r="AO98" s="101"/>
      <c r="AP98" s="101"/>
      <c r="AQ98" s="101"/>
      <c r="AR98" s="12"/>
      <c r="AS98" s="12"/>
      <c r="AT98" s="12"/>
      <c r="AU98" s="12"/>
      <c r="AV98" s="12"/>
      <c r="AW98" s="12"/>
      <c r="AX98" s="12"/>
      <c r="AY98" s="12"/>
      <c r="AZ98" s="143"/>
      <c r="BA98" s="144"/>
      <c r="BB98" s="144"/>
      <c r="BC98" s="144"/>
      <c r="BD98" s="144"/>
      <c r="BE98" s="144"/>
      <c r="BF98" s="144"/>
      <c r="EA98" s="331"/>
      <c r="EB98" s="331"/>
    </row>
    <row r="99" spans="1:153" s="4" customFormat="1" ht="43.5" customHeight="1">
      <c r="A99" s="3"/>
      <c r="B99" s="3"/>
      <c r="C99" s="62" t="s">
        <v>44</v>
      </c>
      <c r="D99" s="63"/>
      <c r="E99" s="63"/>
      <c r="F99" s="63"/>
      <c r="G99" s="96" t="s">
        <v>35</v>
      </c>
      <c r="H99" s="97"/>
      <c r="I99" s="97"/>
      <c r="J99" s="97"/>
      <c r="K99" s="97"/>
      <c r="L99" s="97"/>
      <c r="M99" s="98"/>
      <c r="N99" s="15" t="s">
        <v>50</v>
      </c>
      <c r="O99" s="16"/>
      <c r="P99" s="16"/>
      <c r="Q99" s="16"/>
      <c r="R99" s="16"/>
      <c r="S99" s="16"/>
      <c r="T99" s="16"/>
      <c r="U99" s="15" t="s">
        <v>51</v>
      </c>
      <c r="V99" s="16"/>
      <c r="W99" s="16"/>
      <c r="X99" s="16"/>
      <c r="Y99" s="16"/>
      <c r="Z99" s="16"/>
      <c r="AA99" s="16"/>
      <c r="AB99" s="16"/>
      <c r="AC99" s="16"/>
      <c r="AD99" s="16"/>
      <c r="AE99" s="16"/>
      <c r="AF99" s="16"/>
      <c r="AG99" s="246"/>
      <c r="AH99" s="144"/>
      <c r="AI99" s="144"/>
      <c r="AJ99" s="144"/>
      <c r="AK99" s="144"/>
      <c r="AL99" s="144"/>
      <c r="AM99" s="144"/>
      <c r="AN99" s="144"/>
      <c r="AO99" s="101"/>
      <c r="AP99" s="101"/>
      <c r="AQ99" s="101"/>
      <c r="AR99" s="12"/>
      <c r="AS99" s="12"/>
      <c r="AT99" s="12"/>
      <c r="AU99" s="12"/>
      <c r="AV99" s="12"/>
      <c r="AW99" s="12"/>
      <c r="AX99" s="12"/>
      <c r="AY99" s="12"/>
      <c r="AZ99" s="143"/>
      <c r="BA99" s="144"/>
      <c r="BB99" s="144"/>
      <c r="BC99" s="144"/>
      <c r="BD99" s="144"/>
      <c r="BE99" s="144"/>
      <c r="BF99" s="144"/>
      <c r="BG99" s="90"/>
      <c r="BJ99" s="3"/>
      <c r="BK99" s="3"/>
      <c r="BM99" s="14"/>
      <c r="BV99" s="112"/>
      <c r="BW99" s="112"/>
      <c r="BX99" s="112"/>
      <c r="BY99" s="112"/>
      <c r="BZ99" s="90"/>
      <c r="CA99" s="90"/>
      <c r="CB99" s="90"/>
      <c r="CC99" s="90"/>
      <c r="CD99" s="90"/>
      <c r="CE99" s="90"/>
      <c r="CF99" s="90"/>
      <c r="CG99" s="90"/>
      <c r="CH99" s="91"/>
      <c r="CI99" s="91"/>
      <c r="CJ99" s="91"/>
      <c r="CK99" s="91"/>
      <c r="CL99" s="91"/>
      <c r="CM99" s="90"/>
      <c r="CN99" s="90"/>
      <c r="CO99" s="90"/>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7"/>
      <c r="EB99" s="7"/>
      <c r="EC99" s="3"/>
      <c r="ED99" s="3"/>
      <c r="EE99" s="3"/>
      <c r="EF99" s="3"/>
      <c r="EG99" s="3"/>
      <c r="EH99" s="3"/>
      <c r="EI99" s="3"/>
      <c r="EJ99" s="3"/>
      <c r="EK99" s="3"/>
      <c r="EL99" s="3"/>
      <c r="EM99" s="3"/>
      <c r="EN99" s="3"/>
      <c r="EO99" s="3"/>
      <c r="EP99" s="3"/>
      <c r="EQ99" s="3"/>
      <c r="ER99" s="3"/>
      <c r="ES99" s="3"/>
      <c r="ET99" s="3"/>
      <c r="EU99" s="3"/>
      <c r="EV99" s="3"/>
      <c r="EW99" s="3"/>
    </row>
    <row r="100" spans="1:153" s="14" customFormat="1" ht="28.5" customHeight="1">
      <c r="A100" s="13"/>
      <c r="B100" s="13"/>
      <c r="C100" s="48" t="s">
        <v>306</v>
      </c>
      <c r="D100" s="228"/>
      <c r="E100" s="228"/>
      <c r="F100" s="229"/>
      <c r="G100" s="352" t="s">
        <v>241</v>
      </c>
      <c r="H100" s="350"/>
      <c r="I100" s="350"/>
      <c r="J100" s="350"/>
      <c r="K100" s="350"/>
      <c r="L100" s="350"/>
      <c r="M100" s="350"/>
      <c r="N100" s="353" t="s">
        <v>244</v>
      </c>
      <c r="O100" s="354"/>
      <c r="P100" s="354"/>
      <c r="Q100" s="354"/>
      <c r="R100" s="354"/>
      <c r="S100" s="354"/>
      <c r="T100" s="354"/>
      <c r="U100" s="330" t="s">
        <v>304</v>
      </c>
      <c r="V100" s="94"/>
      <c r="W100" s="94"/>
      <c r="X100" s="94"/>
      <c r="Y100" s="94"/>
      <c r="Z100" s="94"/>
      <c r="AA100" s="94"/>
      <c r="AB100" s="94"/>
      <c r="AC100" s="94"/>
      <c r="AD100" s="94"/>
      <c r="AE100" s="94"/>
      <c r="AF100" s="94"/>
      <c r="AG100" s="246"/>
      <c r="AH100" s="144"/>
      <c r="AI100" s="144"/>
      <c r="AJ100" s="144"/>
      <c r="AK100" s="144"/>
      <c r="AL100" s="144"/>
      <c r="AM100" s="144"/>
      <c r="AN100" s="144"/>
      <c r="AO100" s="101"/>
      <c r="AP100" s="101"/>
      <c r="AQ100" s="101"/>
      <c r="AR100" s="12"/>
      <c r="AS100" s="12"/>
      <c r="AT100" s="12"/>
      <c r="AU100" s="12"/>
      <c r="AV100" s="12"/>
      <c r="AW100" s="12"/>
      <c r="AX100" s="12"/>
      <c r="AY100" s="12"/>
      <c r="AZ100" s="143"/>
      <c r="BA100" s="144"/>
      <c r="BB100" s="144"/>
      <c r="BC100" s="144"/>
      <c r="BD100" s="144"/>
      <c r="BE100" s="144"/>
      <c r="BF100" s="144"/>
      <c r="BG100" s="91"/>
      <c r="BJ100" s="13"/>
      <c r="BK100" s="13"/>
      <c r="BZ100" s="13"/>
      <c r="CA100" s="13"/>
      <c r="CB100" s="13"/>
      <c r="CC100" s="13"/>
      <c r="CD100" s="13"/>
      <c r="CE100" s="13"/>
      <c r="CF100" s="13"/>
      <c r="CG100" s="13"/>
      <c r="CH100" s="22"/>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21"/>
      <c r="EB100" s="21"/>
      <c r="EC100" s="13"/>
      <c r="ED100" s="13"/>
      <c r="EE100" s="13"/>
      <c r="EF100" s="13"/>
      <c r="EG100" s="13"/>
      <c r="EH100" s="13"/>
      <c r="EI100" s="13"/>
      <c r="EJ100" s="13"/>
      <c r="EK100" s="13"/>
      <c r="EL100" s="13"/>
      <c r="EM100" s="13"/>
      <c r="EN100" s="13"/>
      <c r="EO100" s="13"/>
      <c r="EP100" s="13"/>
      <c r="EQ100" s="13"/>
      <c r="ER100" s="13"/>
      <c r="ES100" s="13"/>
      <c r="ET100" s="13"/>
      <c r="EU100" s="13"/>
      <c r="EV100" s="13"/>
      <c r="EW100" s="13"/>
    </row>
    <row r="101" spans="1:153" s="14" customFormat="1" ht="18.75" customHeight="1">
      <c r="A101" s="22"/>
      <c r="B101" s="22"/>
      <c r="C101" s="101"/>
      <c r="D101" s="101"/>
      <c r="E101" s="101"/>
      <c r="F101" s="101"/>
      <c r="G101" s="142"/>
      <c r="H101" s="12"/>
      <c r="I101" s="12"/>
      <c r="J101" s="12"/>
      <c r="K101" s="12"/>
      <c r="L101" s="12"/>
      <c r="M101" s="12"/>
      <c r="N101" s="143"/>
      <c r="O101" s="144"/>
      <c r="P101" s="144"/>
      <c r="Q101" s="144"/>
      <c r="R101" s="144"/>
      <c r="S101" s="144"/>
      <c r="T101" s="145"/>
      <c r="V101" s="144"/>
      <c r="W101" s="144"/>
      <c r="X101" s="144"/>
      <c r="Y101" s="144"/>
      <c r="Z101" s="144"/>
      <c r="AA101" s="144"/>
      <c r="AB101" s="211"/>
      <c r="AC101" s="211"/>
      <c r="AD101" s="211"/>
      <c r="AE101" s="144"/>
      <c r="AF101" s="144"/>
      <c r="AG101" s="143"/>
      <c r="AH101" s="144"/>
      <c r="AI101" s="144"/>
      <c r="AJ101" s="144"/>
      <c r="AK101" s="144"/>
      <c r="AL101" s="144"/>
      <c r="AN101" s="144"/>
      <c r="AO101" s="101"/>
      <c r="AP101" s="144"/>
      <c r="AQ101" s="101"/>
      <c r="AR101" s="12"/>
      <c r="AS101" s="12"/>
      <c r="AT101" s="12"/>
      <c r="AU101" s="12"/>
      <c r="AV101" s="12"/>
      <c r="AW101" s="12"/>
      <c r="AX101" s="12"/>
      <c r="AY101" s="12"/>
      <c r="AZ101" s="143"/>
      <c r="BA101" s="144"/>
      <c r="BB101" s="144"/>
      <c r="BC101" s="144"/>
      <c r="BD101" s="144"/>
      <c r="BE101" s="144"/>
      <c r="BF101" s="144"/>
      <c r="BG101" s="22"/>
      <c r="BH101" s="145"/>
      <c r="BI101" s="145"/>
      <c r="BJ101" s="13"/>
      <c r="BK101" s="13"/>
      <c r="BO101" s="145"/>
      <c r="BP101" s="145"/>
      <c r="BQ101" s="145"/>
      <c r="BR101" s="145"/>
      <c r="BS101" s="145"/>
      <c r="BT101" s="145"/>
      <c r="BU101" s="145"/>
      <c r="BV101" s="145"/>
      <c r="BW101" s="145"/>
      <c r="BX101" s="145"/>
      <c r="BY101" s="145"/>
      <c r="BZ101" s="22"/>
      <c r="CA101" s="22"/>
      <c r="CB101" s="22"/>
      <c r="CC101" s="22"/>
      <c r="CD101" s="22"/>
      <c r="CE101" s="22"/>
      <c r="CF101" s="22"/>
      <c r="CG101" s="22"/>
      <c r="CH101" s="22"/>
      <c r="CI101" s="22"/>
      <c r="CJ101" s="22"/>
      <c r="CK101" s="22"/>
      <c r="CL101" s="22"/>
      <c r="CM101" s="22"/>
      <c r="CN101" s="22"/>
      <c r="CO101" s="22"/>
      <c r="CP101" s="22"/>
      <c r="CQ101" s="22"/>
      <c r="CR101" s="22"/>
      <c r="CS101" s="22"/>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21"/>
      <c r="EB101" s="21"/>
      <c r="EC101" s="13"/>
      <c r="ED101" s="13"/>
      <c r="EE101" s="13"/>
      <c r="EF101" s="13"/>
      <c r="EG101" s="13"/>
      <c r="EH101" s="13"/>
      <c r="EI101" s="13"/>
      <c r="EJ101" s="13"/>
      <c r="EK101" s="13"/>
      <c r="EL101" s="13"/>
      <c r="EM101" s="13"/>
      <c r="EN101" s="13"/>
      <c r="EO101" s="13"/>
      <c r="EP101" s="13"/>
      <c r="EQ101" s="13"/>
      <c r="ER101" s="13"/>
      <c r="ES101" s="13"/>
      <c r="ET101" s="13"/>
      <c r="EU101" s="13"/>
      <c r="EV101" s="13"/>
      <c r="EW101" s="13"/>
    </row>
    <row r="102" spans="1:153" s="14" customFormat="1" ht="18.75" customHeight="1">
      <c r="A102" s="22"/>
      <c r="B102" s="22"/>
      <c r="C102" s="101"/>
      <c r="D102" s="101"/>
      <c r="E102" s="101"/>
      <c r="F102" s="101"/>
      <c r="G102" s="142"/>
      <c r="H102" s="12"/>
      <c r="I102" s="12"/>
      <c r="J102" s="12"/>
      <c r="K102" s="12"/>
      <c r="L102" s="12"/>
      <c r="M102" s="12"/>
      <c r="N102" s="143"/>
      <c r="O102" s="144"/>
      <c r="P102" s="144"/>
      <c r="Q102" s="144"/>
      <c r="R102" s="144"/>
      <c r="S102" s="144"/>
      <c r="T102" s="145"/>
      <c r="V102" s="144"/>
      <c r="AA102" s="144"/>
      <c r="AB102" s="211"/>
      <c r="AC102" s="211"/>
      <c r="AD102" s="211"/>
      <c r="AE102" s="144"/>
      <c r="AF102" s="144"/>
      <c r="AG102" s="143"/>
      <c r="AH102" s="144"/>
      <c r="AI102" s="144"/>
      <c r="AJ102" s="144"/>
      <c r="AK102" s="144"/>
      <c r="AL102" s="144"/>
      <c r="AN102" s="144"/>
      <c r="AO102" s="101"/>
      <c r="AP102" s="144"/>
      <c r="AQ102" s="101"/>
      <c r="AR102" s="12"/>
      <c r="AS102" s="12"/>
      <c r="AT102" s="12"/>
      <c r="AU102" s="12"/>
      <c r="AV102" s="12"/>
      <c r="AW102" s="12"/>
      <c r="AX102" s="12"/>
      <c r="AY102" s="12"/>
      <c r="AZ102" s="143"/>
      <c r="BA102" s="144"/>
      <c r="BB102" s="144"/>
      <c r="BC102" s="144"/>
      <c r="BD102" s="144"/>
      <c r="BE102" s="144"/>
      <c r="BF102" s="144"/>
      <c r="BG102" s="22"/>
      <c r="BH102" s="145"/>
      <c r="BI102" s="145"/>
      <c r="BJ102" s="13"/>
      <c r="BK102" s="13"/>
      <c r="BO102" s="145"/>
      <c r="BP102" s="145"/>
      <c r="BQ102" s="145"/>
      <c r="BR102" s="145"/>
      <c r="BS102" s="145"/>
      <c r="BT102" s="145"/>
      <c r="BU102" s="145"/>
      <c r="BV102" s="145"/>
      <c r="BW102" s="145"/>
      <c r="BX102" s="145"/>
      <c r="BY102" s="145"/>
      <c r="BZ102" s="22"/>
      <c r="CA102" s="22"/>
      <c r="CB102" s="22"/>
      <c r="CC102" s="22"/>
      <c r="CD102" s="22"/>
      <c r="CE102" s="22"/>
      <c r="CF102" s="22"/>
      <c r="CG102" s="22"/>
      <c r="CH102" s="22"/>
      <c r="CI102" s="22"/>
      <c r="CJ102" s="22"/>
      <c r="CK102" s="22"/>
      <c r="CL102" s="22"/>
      <c r="CM102" s="22"/>
      <c r="CN102" s="22"/>
      <c r="CO102" s="22"/>
      <c r="CP102" s="22"/>
      <c r="CQ102" s="22"/>
      <c r="CR102" s="22"/>
      <c r="CS102" s="22"/>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21"/>
      <c r="EB102" s="21"/>
      <c r="EC102" s="13"/>
      <c r="ED102" s="13"/>
      <c r="EE102" s="13"/>
      <c r="EF102" s="13"/>
      <c r="EG102" s="13"/>
      <c r="EH102" s="13"/>
      <c r="EI102" s="13"/>
      <c r="EJ102" s="13"/>
      <c r="EK102" s="13"/>
      <c r="EL102" s="13"/>
      <c r="EM102" s="13"/>
      <c r="EN102" s="13"/>
      <c r="EO102" s="13"/>
      <c r="EP102" s="13"/>
      <c r="EQ102" s="13"/>
      <c r="ER102" s="13"/>
      <c r="ES102" s="13"/>
      <c r="ET102" s="13"/>
      <c r="EU102" s="13"/>
      <c r="EV102" s="13"/>
      <c r="EW102" s="13"/>
    </row>
    <row r="103" spans="1:153" s="14" customFormat="1" ht="18.75" customHeight="1">
      <c r="A103" s="22"/>
      <c r="B103" s="22"/>
      <c r="C103" s="101"/>
      <c r="D103" s="101"/>
      <c r="E103" s="101"/>
      <c r="F103" s="101"/>
      <c r="G103" s="142"/>
      <c r="H103" s="12"/>
      <c r="I103" s="12"/>
      <c r="J103" s="12"/>
      <c r="K103" s="12"/>
      <c r="L103" s="12"/>
      <c r="M103" s="12"/>
      <c r="N103" s="143"/>
      <c r="O103" s="144"/>
      <c r="P103" s="144"/>
      <c r="Q103" s="144"/>
      <c r="R103" s="144"/>
      <c r="S103" s="144"/>
      <c r="T103" s="145"/>
      <c r="V103" s="144"/>
      <c r="AA103" s="144"/>
      <c r="AB103" s="211"/>
      <c r="AC103" s="211"/>
      <c r="AD103" s="211"/>
      <c r="AE103" s="144"/>
      <c r="AF103" s="144"/>
      <c r="AG103" s="143"/>
      <c r="AH103" s="144"/>
      <c r="AI103" s="144"/>
      <c r="AJ103" s="144"/>
      <c r="AK103" s="144"/>
      <c r="AL103" s="144"/>
      <c r="AN103" s="144"/>
      <c r="AO103" s="101"/>
      <c r="AP103" s="144"/>
      <c r="AQ103" s="101"/>
      <c r="AR103" s="12"/>
      <c r="AS103" s="12"/>
      <c r="AT103" s="12"/>
      <c r="AU103" s="12"/>
      <c r="AV103" s="12"/>
      <c r="AW103" s="12"/>
      <c r="AX103" s="12"/>
      <c r="AY103" s="12"/>
      <c r="AZ103" s="143"/>
      <c r="BA103" s="144"/>
      <c r="BB103" s="144"/>
      <c r="BC103" s="144"/>
      <c r="BD103" s="144"/>
      <c r="BE103" s="144"/>
      <c r="BF103" s="144"/>
      <c r="BG103" s="22"/>
      <c r="BH103" s="145"/>
      <c r="BI103" s="145"/>
      <c r="BJ103" s="13"/>
      <c r="BK103" s="13"/>
      <c r="BO103" s="145"/>
      <c r="BP103" s="145"/>
      <c r="BQ103" s="145"/>
      <c r="BR103" s="145"/>
      <c r="BS103" s="145"/>
      <c r="BT103" s="145"/>
      <c r="BU103" s="145"/>
      <c r="BV103" s="145"/>
      <c r="BW103" s="145"/>
      <c r="BX103" s="145"/>
      <c r="BY103" s="145"/>
      <c r="BZ103" s="22"/>
      <c r="CA103" s="22"/>
      <c r="CB103" s="22"/>
      <c r="CC103" s="22"/>
      <c r="CD103" s="22"/>
      <c r="CE103" s="22"/>
      <c r="CF103" s="22"/>
      <c r="CG103" s="22"/>
      <c r="CH103" s="22"/>
      <c r="CI103" s="22"/>
      <c r="CJ103" s="22"/>
      <c r="CK103" s="22"/>
      <c r="CL103" s="22"/>
      <c r="CM103" s="22"/>
      <c r="CN103" s="22"/>
      <c r="CO103" s="22"/>
      <c r="CP103" s="22"/>
      <c r="CQ103" s="22"/>
      <c r="CR103" s="22"/>
      <c r="CS103" s="22"/>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21"/>
      <c r="EB103" s="21"/>
      <c r="EC103" s="13"/>
      <c r="ED103" s="13"/>
      <c r="EE103" s="13"/>
      <c r="EF103" s="13"/>
      <c r="EG103" s="13"/>
      <c r="EH103" s="13"/>
      <c r="EI103" s="13"/>
      <c r="EJ103" s="13"/>
      <c r="EK103" s="13"/>
      <c r="EL103" s="13"/>
      <c r="EM103" s="13"/>
      <c r="EN103" s="13"/>
      <c r="EO103" s="13"/>
      <c r="EP103" s="13"/>
      <c r="EQ103" s="13"/>
      <c r="ER103" s="13"/>
      <c r="ES103" s="13"/>
      <c r="ET103" s="13"/>
      <c r="EU103" s="13"/>
      <c r="EV103" s="13"/>
      <c r="EW103" s="13"/>
    </row>
    <row r="104" spans="1:153" s="14" customFormat="1" ht="18.75" customHeight="1">
      <c r="A104" s="22"/>
      <c r="B104" s="22"/>
      <c r="C104" s="101"/>
      <c r="D104" s="101"/>
      <c r="E104" s="101"/>
      <c r="F104" s="101"/>
      <c r="G104" s="142"/>
      <c r="H104" s="12"/>
      <c r="I104" s="12"/>
      <c r="J104" s="12"/>
      <c r="K104" s="12"/>
      <c r="L104" s="12"/>
      <c r="M104" s="12"/>
      <c r="N104" s="143"/>
      <c r="O104" s="144"/>
      <c r="P104" s="144"/>
      <c r="Q104" s="144"/>
      <c r="R104" s="144"/>
      <c r="S104" s="144"/>
      <c r="T104" s="145"/>
      <c r="V104" s="144"/>
      <c r="W104" s="7" t="s">
        <v>212</v>
      </c>
      <c r="X104" s="7"/>
      <c r="Y104" s="7"/>
      <c r="AC104" s="211"/>
      <c r="AD104" s="211"/>
      <c r="AE104" s="144"/>
      <c r="AF104" s="144"/>
      <c r="AG104" s="143"/>
      <c r="AH104" s="144"/>
      <c r="AI104" s="144"/>
      <c r="AJ104" s="144"/>
      <c r="AK104" s="144"/>
      <c r="AL104" s="144"/>
      <c r="AN104" s="144"/>
      <c r="AO104" s="101"/>
      <c r="AP104" s="144"/>
      <c r="AQ104" s="101"/>
      <c r="AR104" s="12"/>
      <c r="AS104" s="12"/>
      <c r="AT104" s="12"/>
      <c r="AU104" s="12"/>
      <c r="AV104" s="12"/>
      <c r="AW104" s="12"/>
      <c r="AX104" s="12"/>
      <c r="AY104" s="12"/>
      <c r="AZ104" s="143"/>
      <c r="BA104" s="144"/>
      <c r="BB104" s="144"/>
      <c r="BC104" s="144"/>
      <c r="BD104" s="144"/>
      <c r="BE104" s="144"/>
      <c r="BF104" s="144"/>
      <c r="BG104" s="22"/>
      <c r="BH104" s="145"/>
      <c r="BI104" s="145"/>
      <c r="BJ104" s="13"/>
      <c r="BK104" s="13"/>
      <c r="BO104" s="145"/>
      <c r="BP104" s="145"/>
      <c r="BQ104" s="145"/>
      <c r="BR104" s="145"/>
      <c r="BS104" s="145"/>
      <c r="BT104" s="145"/>
      <c r="BU104" s="145"/>
      <c r="BV104" s="145"/>
      <c r="BW104" s="145"/>
      <c r="BX104" s="145"/>
      <c r="BY104" s="145"/>
      <c r="BZ104" s="22"/>
      <c r="CA104" s="22"/>
      <c r="CB104" s="22"/>
      <c r="CC104" s="22"/>
      <c r="CD104" s="22"/>
      <c r="CE104" s="22"/>
      <c r="CF104" s="22"/>
      <c r="CG104" s="22"/>
      <c r="CH104" s="22"/>
      <c r="CI104" s="22"/>
      <c r="CJ104" s="22"/>
      <c r="CK104" s="22"/>
      <c r="CL104" s="22"/>
      <c r="CM104" s="22"/>
      <c r="CN104" s="22"/>
      <c r="CO104" s="22"/>
      <c r="CP104" s="22"/>
      <c r="CQ104" s="22"/>
      <c r="CR104" s="22"/>
      <c r="CS104" s="22"/>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21"/>
      <c r="EB104" s="21"/>
      <c r="EC104" s="13"/>
      <c r="ED104" s="13"/>
      <c r="EE104" s="13"/>
      <c r="EF104" s="13"/>
      <c r="EG104" s="13"/>
      <c r="EH104" s="13"/>
      <c r="EI104" s="13"/>
      <c r="EJ104" s="13"/>
      <c r="EK104" s="13"/>
      <c r="EL104" s="13"/>
      <c r="EM104" s="13"/>
      <c r="EN104" s="13"/>
      <c r="EO104" s="13"/>
      <c r="EP104" s="13"/>
      <c r="EQ104" s="13"/>
      <c r="ER104" s="13"/>
      <c r="ES104" s="13"/>
      <c r="ET104" s="13"/>
      <c r="EU104" s="13"/>
      <c r="EV104" s="13"/>
      <c r="EW104" s="13"/>
    </row>
    <row r="105" spans="1:153" s="14" customFormat="1" ht="18.75" customHeight="1">
      <c r="A105" s="22"/>
      <c r="B105" s="22"/>
      <c r="C105" s="101"/>
      <c r="D105" s="101"/>
      <c r="E105" s="101"/>
      <c r="F105" s="101"/>
      <c r="G105" s="142"/>
      <c r="H105" s="12"/>
      <c r="I105" s="12"/>
      <c r="J105" s="12"/>
      <c r="K105" s="12"/>
      <c r="L105" s="12"/>
      <c r="M105" s="12"/>
      <c r="N105" s="143"/>
      <c r="O105" s="144"/>
      <c r="P105" s="144"/>
      <c r="Q105" s="144"/>
      <c r="R105" s="144"/>
      <c r="S105" s="144"/>
      <c r="T105" s="145"/>
      <c r="V105" s="144"/>
      <c r="W105" s="7"/>
      <c r="X105" s="7"/>
      <c r="Y105" s="7" t="s">
        <v>312</v>
      </c>
      <c r="AC105" s="211"/>
      <c r="AD105" s="211"/>
      <c r="AE105" s="144"/>
      <c r="AF105" s="144"/>
      <c r="AG105" s="143"/>
      <c r="AH105" s="144"/>
      <c r="AI105" s="144"/>
      <c r="AJ105" s="144"/>
      <c r="AK105" s="144"/>
      <c r="AL105" s="144"/>
      <c r="AN105" s="144"/>
      <c r="AO105" s="101"/>
      <c r="AP105" s="144"/>
      <c r="AQ105" s="101"/>
      <c r="AR105" s="12"/>
      <c r="AS105" s="12"/>
      <c r="AT105" s="12"/>
      <c r="AU105" s="12"/>
      <c r="AV105" s="12"/>
      <c r="AW105" s="12"/>
      <c r="AX105" s="12"/>
      <c r="AY105" s="12"/>
      <c r="AZ105" s="143"/>
      <c r="BA105" s="144"/>
      <c r="BB105" s="144"/>
      <c r="BC105" s="144"/>
      <c r="BD105" s="144"/>
      <c r="BE105" s="144"/>
      <c r="BF105" s="144"/>
      <c r="BG105" s="22"/>
      <c r="BH105" s="145"/>
      <c r="BI105" s="145"/>
      <c r="BJ105" s="13"/>
      <c r="BK105" s="13"/>
      <c r="BO105" s="145"/>
      <c r="BP105" s="145"/>
      <c r="BQ105" s="145"/>
      <c r="BR105" s="145"/>
      <c r="BS105" s="145"/>
      <c r="BT105" s="145"/>
      <c r="BU105" s="145"/>
      <c r="BV105" s="145"/>
      <c r="BW105" s="145"/>
      <c r="BX105" s="145"/>
      <c r="BY105" s="145"/>
      <c r="BZ105" s="22"/>
      <c r="CA105" s="22"/>
      <c r="CB105" s="22"/>
      <c r="CC105" s="22"/>
      <c r="CD105" s="22"/>
      <c r="CE105" s="22"/>
      <c r="CF105" s="22"/>
      <c r="CG105" s="22"/>
      <c r="CH105" s="22"/>
      <c r="CI105" s="22"/>
      <c r="CJ105" s="22"/>
      <c r="CK105" s="22"/>
      <c r="CL105" s="22"/>
      <c r="CM105" s="22"/>
      <c r="CN105" s="22"/>
      <c r="CO105" s="22"/>
      <c r="CP105" s="22"/>
      <c r="CQ105" s="22"/>
      <c r="CR105" s="22"/>
      <c r="CS105" s="22"/>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21"/>
      <c r="EB105" s="21"/>
      <c r="EC105" s="13"/>
      <c r="ED105" s="13"/>
      <c r="EE105" s="13"/>
      <c r="EF105" s="13"/>
      <c r="EG105" s="13"/>
      <c r="EH105" s="13"/>
      <c r="EI105" s="13"/>
      <c r="EJ105" s="13"/>
      <c r="EK105" s="13"/>
      <c r="EL105" s="13"/>
      <c r="EM105" s="13"/>
      <c r="EN105" s="13"/>
      <c r="EO105" s="13"/>
      <c r="EP105" s="13"/>
      <c r="EQ105" s="13"/>
      <c r="ER105" s="13"/>
      <c r="ES105" s="13"/>
      <c r="ET105" s="13"/>
      <c r="EU105" s="13"/>
      <c r="EV105" s="13"/>
      <c r="EW105" s="13"/>
    </row>
    <row r="106" spans="1:153" s="14" customFormat="1" ht="18.75" customHeight="1">
      <c r="A106" s="22"/>
      <c r="B106" s="22"/>
      <c r="C106" s="101"/>
      <c r="D106" s="101"/>
      <c r="E106" s="101"/>
      <c r="F106" s="101"/>
      <c r="G106" s="142"/>
      <c r="H106" s="12"/>
      <c r="I106" s="12"/>
      <c r="J106" s="12"/>
      <c r="K106" s="12"/>
      <c r="L106" s="12"/>
      <c r="M106" s="12"/>
      <c r="N106" s="143"/>
      <c r="O106" s="144"/>
      <c r="P106" s="144"/>
      <c r="Q106" s="144"/>
      <c r="R106" s="144"/>
      <c r="S106" s="144"/>
      <c r="T106" s="145"/>
      <c r="V106" s="144"/>
      <c r="W106" s="7"/>
      <c r="X106" s="7"/>
      <c r="Y106" s="7"/>
      <c r="AA106" s="144"/>
      <c r="AB106" s="211"/>
      <c r="AC106" s="211"/>
      <c r="AD106" s="211"/>
      <c r="AE106" s="144"/>
      <c r="AF106" s="144"/>
      <c r="AG106" s="143"/>
      <c r="AH106" s="144"/>
      <c r="AI106" s="144"/>
      <c r="AJ106" s="144"/>
      <c r="AK106" s="144"/>
      <c r="AL106" s="144"/>
      <c r="AN106" s="144"/>
      <c r="AO106" s="101"/>
      <c r="AP106" s="144"/>
      <c r="AQ106" s="101"/>
      <c r="AR106" s="12"/>
      <c r="AS106" s="12"/>
      <c r="AT106" s="12"/>
      <c r="AU106" s="12"/>
      <c r="AV106" s="12"/>
      <c r="AW106" s="12"/>
      <c r="AX106" s="12"/>
      <c r="AY106" s="12"/>
      <c r="AZ106" s="143"/>
      <c r="BA106" s="144"/>
      <c r="BB106" s="144"/>
      <c r="BC106" s="144"/>
      <c r="BD106" s="144"/>
      <c r="BE106" s="144"/>
      <c r="BF106" s="144"/>
      <c r="BG106" s="22"/>
      <c r="BH106" s="145"/>
      <c r="BI106" s="145"/>
      <c r="BJ106" s="13"/>
      <c r="BK106" s="13"/>
      <c r="BO106" s="145"/>
      <c r="BP106" s="145"/>
      <c r="BQ106" s="145"/>
      <c r="BR106" s="145"/>
      <c r="BS106" s="145"/>
      <c r="BT106" s="145"/>
      <c r="BU106" s="145"/>
      <c r="BV106" s="145"/>
      <c r="BW106" s="145"/>
      <c r="BX106" s="145"/>
      <c r="BY106" s="145"/>
      <c r="BZ106" s="22"/>
      <c r="CA106" s="22"/>
      <c r="CB106" s="22"/>
      <c r="CC106" s="22"/>
      <c r="CD106" s="22"/>
      <c r="CE106" s="22"/>
      <c r="CF106" s="22"/>
      <c r="CG106" s="22"/>
      <c r="CH106" s="22"/>
      <c r="CI106" s="22"/>
      <c r="CJ106" s="22"/>
      <c r="CK106" s="22"/>
      <c r="CL106" s="22"/>
      <c r="CM106" s="22"/>
      <c r="CN106" s="22"/>
      <c r="CO106" s="22"/>
      <c r="CP106" s="22"/>
      <c r="CQ106" s="22"/>
      <c r="CR106" s="22"/>
      <c r="CS106" s="22"/>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21"/>
      <c r="EB106" s="21"/>
      <c r="EC106" s="13"/>
      <c r="ED106" s="13"/>
      <c r="EE106" s="13"/>
      <c r="EF106" s="13"/>
      <c r="EG106" s="13"/>
      <c r="EH106" s="13"/>
      <c r="EI106" s="13"/>
      <c r="EJ106" s="13"/>
      <c r="EK106" s="13"/>
      <c r="EL106" s="13"/>
      <c r="EM106" s="13"/>
      <c r="EN106" s="13"/>
      <c r="EO106" s="13"/>
      <c r="EP106" s="13"/>
      <c r="EQ106" s="13"/>
      <c r="ER106" s="13"/>
      <c r="ES106" s="13"/>
      <c r="ET106" s="13"/>
      <c r="EU106" s="13"/>
      <c r="EV106" s="13"/>
      <c r="EW106" s="13"/>
    </row>
    <row r="107" spans="1:153" s="14" customFormat="1" ht="18.75" customHeight="1">
      <c r="A107" s="22"/>
      <c r="B107" s="22"/>
      <c r="C107" s="101"/>
      <c r="D107" s="101"/>
      <c r="E107" s="101"/>
      <c r="F107" s="101"/>
      <c r="G107" s="142"/>
      <c r="H107" s="12"/>
      <c r="I107" s="12"/>
      <c r="J107" s="12"/>
      <c r="K107" s="12"/>
      <c r="L107" s="12"/>
      <c r="M107" s="12"/>
      <c r="N107" s="143"/>
      <c r="O107" s="144"/>
      <c r="P107" s="144"/>
      <c r="Q107" s="144"/>
      <c r="R107" s="144"/>
      <c r="S107" s="144"/>
      <c r="T107" s="145"/>
      <c r="V107" s="144"/>
      <c r="W107" s="7" t="s">
        <v>213</v>
      </c>
      <c r="X107" s="7"/>
      <c r="Y107" s="7"/>
      <c r="AA107" s="144"/>
      <c r="AB107" s="211"/>
      <c r="AC107" s="211"/>
      <c r="AD107" s="211"/>
      <c r="AE107" s="144"/>
      <c r="AF107" s="144"/>
      <c r="AG107" s="143"/>
      <c r="AH107" s="144"/>
      <c r="AI107" s="144"/>
      <c r="AJ107" s="144"/>
      <c r="AK107" s="144"/>
      <c r="AL107" s="144"/>
      <c r="AN107" s="144"/>
      <c r="AO107" s="101"/>
      <c r="AP107" s="144"/>
      <c r="AQ107" s="101"/>
      <c r="AR107" s="12"/>
      <c r="AS107" s="12"/>
      <c r="AT107" s="12"/>
      <c r="AU107" s="12"/>
      <c r="AV107" s="12"/>
      <c r="AW107" s="12"/>
      <c r="AX107" s="12"/>
      <c r="AY107" s="12"/>
      <c r="AZ107" s="143"/>
      <c r="BA107" s="144"/>
      <c r="BB107" s="144"/>
      <c r="BC107" s="144"/>
      <c r="BD107" s="144"/>
      <c r="BE107" s="144"/>
      <c r="BF107" s="144"/>
      <c r="BG107" s="22"/>
      <c r="BH107" s="145"/>
      <c r="BI107" s="145"/>
      <c r="BJ107" s="13"/>
      <c r="BK107" s="13"/>
      <c r="BO107" s="145"/>
      <c r="BP107" s="145"/>
      <c r="BQ107" s="145"/>
      <c r="BR107" s="145"/>
      <c r="BS107" s="145"/>
      <c r="BT107" s="145"/>
      <c r="BU107" s="145"/>
      <c r="BV107" s="145"/>
      <c r="BW107" s="145"/>
      <c r="BX107" s="145"/>
      <c r="BY107" s="145"/>
      <c r="BZ107" s="22"/>
      <c r="CA107" s="22"/>
      <c r="CB107" s="22"/>
      <c r="CC107" s="22"/>
      <c r="CD107" s="22"/>
      <c r="CE107" s="22"/>
      <c r="CF107" s="22"/>
      <c r="CG107" s="22"/>
      <c r="CH107" s="22"/>
      <c r="CI107" s="22"/>
      <c r="CJ107" s="22"/>
      <c r="CK107" s="22"/>
      <c r="CL107" s="22"/>
      <c r="CM107" s="22"/>
      <c r="CN107" s="22"/>
      <c r="CO107" s="22"/>
      <c r="CP107" s="22"/>
      <c r="CQ107" s="22"/>
      <c r="CR107" s="22"/>
      <c r="CS107" s="22"/>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21"/>
      <c r="EB107" s="21"/>
      <c r="EC107" s="13"/>
      <c r="ED107" s="13"/>
      <c r="EE107" s="13"/>
      <c r="EF107" s="13"/>
      <c r="EG107" s="13"/>
      <c r="EH107" s="13"/>
      <c r="EI107" s="13"/>
      <c r="EJ107" s="13"/>
      <c r="EK107" s="13"/>
      <c r="EL107" s="13"/>
      <c r="EM107" s="13"/>
      <c r="EN107" s="13"/>
      <c r="EO107" s="13"/>
      <c r="EP107" s="13"/>
      <c r="EQ107" s="13"/>
      <c r="ER107" s="13"/>
      <c r="ES107" s="13"/>
      <c r="ET107" s="13"/>
      <c r="EU107" s="13"/>
      <c r="EV107" s="13"/>
      <c r="EW107" s="13"/>
    </row>
    <row r="108" spans="1:153" s="14" customFormat="1" ht="18.75" customHeight="1">
      <c r="A108" s="22"/>
      <c r="B108" s="22"/>
      <c r="C108" s="101"/>
      <c r="D108" s="101"/>
      <c r="E108" s="101"/>
      <c r="F108" s="101"/>
      <c r="G108" s="142"/>
      <c r="H108" s="12"/>
      <c r="I108" s="12"/>
      <c r="J108" s="12"/>
      <c r="K108" s="12"/>
      <c r="L108" s="12"/>
      <c r="M108" s="12"/>
      <c r="N108" s="143"/>
      <c r="O108" s="144"/>
      <c r="P108" s="144"/>
      <c r="Q108" s="144"/>
      <c r="R108" s="144"/>
      <c r="S108" s="144"/>
      <c r="T108" s="145"/>
      <c r="V108" s="144"/>
      <c r="W108" s="249"/>
      <c r="X108" s="249"/>
      <c r="Y108" s="7" t="s">
        <v>217</v>
      </c>
      <c r="AC108" s="211"/>
      <c r="AD108" s="211"/>
      <c r="AE108" s="144"/>
      <c r="AF108" s="144"/>
      <c r="AG108" s="143"/>
      <c r="AH108" s="144"/>
      <c r="AI108" s="144"/>
      <c r="AJ108" s="144"/>
      <c r="AK108" s="144"/>
      <c r="AL108" s="144"/>
      <c r="AN108" s="144"/>
      <c r="AO108" s="101"/>
      <c r="AP108" s="144"/>
      <c r="AQ108" s="101"/>
      <c r="AR108" s="12"/>
      <c r="AS108" s="12"/>
      <c r="AT108" s="12"/>
      <c r="AU108" s="12"/>
      <c r="AV108" s="12"/>
      <c r="AW108" s="12"/>
      <c r="AX108" s="12"/>
      <c r="AY108" s="12"/>
      <c r="AZ108" s="143"/>
      <c r="BA108" s="144"/>
      <c r="BB108" s="144"/>
      <c r="BC108" s="144"/>
      <c r="BD108" s="144"/>
      <c r="BE108" s="144"/>
      <c r="BF108" s="144"/>
      <c r="BG108" s="22"/>
      <c r="BH108" s="145"/>
      <c r="BI108" s="145"/>
      <c r="BJ108" s="13"/>
      <c r="BK108" s="13"/>
      <c r="BO108" s="145"/>
      <c r="BP108" s="145"/>
      <c r="BQ108" s="145"/>
      <c r="BR108" s="145"/>
      <c r="BS108" s="145"/>
      <c r="BT108" s="145"/>
      <c r="BU108" s="145"/>
      <c r="BV108" s="145"/>
      <c r="BW108" s="145"/>
      <c r="BX108" s="145"/>
      <c r="BY108" s="145"/>
      <c r="BZ108" s="22"/>
      <c r="CA108" s="22"/>
      <c r="CB108" s="22"/>
      <c r="CC108" s="22"/>
      <c r="CD108" s="22"/>
      <c r="CE108" s="22"/>
      <c r="CF108" s="22"/>
      <c r="CG108" s="22"/>
      <c r="CH108" s="22"/>
      <c r="CI108" s="22"/>
      <c r="CJ108" s="22"/>
      <c r="CK108" s="22"/>
      <c r="CL108" s="22"/>
      <c r="CM108" s="22"/>
      <c r="CN108" s="22"/>
      <c r="CO108" s="22"/>
      <c r="CP108" s="22"/>
      <c r="CQ108" s="22"/>
      <c r="CR108" s="22"/>
      <c r="CS108" s="22"/>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21"/>
      <c r="EB108" s="21"/>
      <c r="EC108" s="13"/>
      <c r="ED108" s="13"/>
      <c r="EE108" s="13"/>
      <c r="EF108" s="13"/>
      <c r="EG108" s="13"/>
      <c r="EH108" s="13"/>
      <c r="EI108" s="13"/>
      <c r="EJ108" s="13"/>
      <c r="EK108" s="13"/>
      <c r="EL108" s="13"/>
      <c r="EM108" s="13"/>
      <c r="EN108" s="13"/>
      <c r="EO108" s="13"/>
      <c r="EP108" s="13"/>
      <c r="EQ108" s="13"/>
      <c r="ER108" s="13"/>
      <c r="ES108" s="13"/>
      <c r="ET108" s="13"/>
      <c r="EU108" s="13"/>
      <c r="EV108" s="13"/>
      <c r="EW108" s="13"/>
    </row>
    <row r="109" spans="1:153" s="14" customFormat="1" ht="18.75" customHeight="1">
      <c r="A109" s="22"/>
      <c r="B109" s="22"/>
      <c r="C109" s="101"/>
      <c r="D109" s="101"/>
      <c r="E109" s="101"/>
      <c r="F109" s="101"/>
      <c r="G109" s="142"/>
      <c r="H109" s="12"/>
      <c r="I109" s="12"/>
      <c r="J109" s="12"/>
      <c r="K109" s="12"/>
      <c r="L109" s="12"/>
      <c r="M109" s="12"/>
      <c r="N109" s="143"/>
      <c r="O109" s="144"/>
      <c r="P109" s="144"/>
      <c r="Q109" s="144"/>
      <c r="R109" s="144"/>
      <c r="S109" s="144"/>
      <c r="T109" s="145"/>
      <c r="V109" s="144"/>
      <c r="W109" s="249"/>
      <c r="X109" s="247"/>
      <c r="Y109" s="7"/>
      <c r="AC109" s="211"/>
      <c r="AD109" s="211"/>
      <c r="AE109" s="144"/>
      <c r="AF109" s="144"/>
      <c r="AG109" s="143"/>
      <c r="AH109" s="144"/>
      <c r="AI109" s="144"/>
      <c r="AJ109" s="144"/>
      <c r="AK109" s="144"/>
      <c r="AL109" s="144"/>
      <c r="AN109" s="144"/>
      <c r="AO109" s="101"/>
      <c r="AP109" s="144"/>
      <c r="AQ109" s="101"/>
      <c r="AR109" s="12"/>
      <c r="AS109" s="12"/>
      <c r="AT109" s="12"/>
      <c r="AU109" s="12"/>
      <c r="AV109" s="12"/>
      <c r="AW109" s="12"/>
      <c r="AX109" s="12"/>
      <c r="AY109" s="12"/>
      <c r="AZ109" s="143"/>
      <c r="BA109" s="144"/>
      <c r="BB109" s="144"/>
      <c r="BC109" s="144"/>
      <c r="BD109" s="144"/>
      <c r="BE109" s="144"/>
      <c r="BF109" s="144"/>
      <c r="BG109" s="22"/>
      <c r="BH109" s="145"/>
      <c r="BI109" s="145"/>
      <c r="BJ109" s="13"/>
      <c r="BK109" s="13"/>
      <c r="BO109" s="145"/>
      <c r="BP109" s="145"/>
      <c r="BQ109" s="145"/>
      <c r="BR109" s="145"/>
      <c r="BS109" s="145"/>
      <c r="BT109" s="145"/>
      <c r="BU109" s="145"/>
      <c r="BV109" s="145"/>
      <c r="BW109" s="145"/>
      <c r="BX109" s="145"/>
      <c r="BY109" s="145"/>
      <c r="BZ109" s="22"/>
      <c r="CA109" s="22"/>
      <c r="CB109" s="22"/>
      <c r="CC109" s="22"/>
      <c r="CD109" s="22"/>
      <c r="CE109" s="22"/>
      <c r="CF109" s="22"/>
      <c r="CG109" s="22"/>
      <c r="CH109" s="22"/>
      <c r="CI109" s="22"/>
      <c r="CJ109" s="22"/>
      <c r="CK109" s="22"/>
      <c r="CL109" s="22"/>
      <c r="CM109" s="22"/>
      <c r="CN109" s="22"/>
      <c r="CO109" s="22"/>
      <c r="CP109" s="22"/>
      <c r="CQ109" s="22"/>
      <c r="CR109" s="22"/>
      <c r="CS109" s="22"/>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21"/>
      <c r="EB109" s="21"/>
      <c r="EC109" s="13"/>
      <c r="ED109" s="13"/>
      <c r="EE109" s="13"/>
      <c r="EF109" s="13"/>
      <c r="EG109" s="13"/>
      <c r="EH109" s="13"/>
      <c r="EI109" s="13"/>
      <c r="EJ109" s="13"/>
      <c r="EK109" s="13"/>
      <c r="EL109" s="13"/>
      <c r="EM109" s="13"/>
      <c r="EN109" s="13"/>
      <c r="EO109" s="13"/>
      <c r="EP109" s="13"/>
      <c r="EQ109" s="13"/>
      <c r="ER109" s="13"/>
      <c r="ES109" s="13"/>
      <c r="ET109" s="13"/>
      <c r="EU109" s="13"/>
      <c r="EV109" s="13"/>
      <c r="EW109" s="13"/>
    </row>
    <row r="110" spans="1:153" s="14" customFormat="1" ht="18.75" customHeight="1">
      <c r="A110" s="22"/>
      <c r="B110" s="22"/>
      <c r="C110" s="101"/>
      <c r="D110" s="101"/>
      <c r="E110" s="101"/>
      <c r="F110" s="101"/>
      <c r="G110" s="142"/>
      <c r="H110" s="12"/>
      <c r="I110" s="12"/>
      <c r="J110" s="12"/>
      <c r="K110" s="12"/>
      <c r="L110" s="12"/>
      <c r="M110" s="12"/>
      <c r="N110" s="143"/>
      <c r="O110" s="144"/>
      <c r="P110" s="144"/>
      <c r="Q110" s="144"/>
      <c r="R110" s="144"/>
      <c r="S110" s="144"/>
      <c r="T110" s="145"/>
      <c r="V110" s="144"/>
      <c r="W110" s="144"/>
      <c r="X110" s="144"/>
      <c r="Y110" s="144"/>
      <c r="Z110" s="144"/>
      <c r="AA110" s="144"/>
      <c r="AB110" s="211"/>
      <c r="AC110" s="211"/>
      <c r="AD110" s="211"/>
      <c r="AE110" s="144"/>
      <c r="AF110" s="144"/>
      <c r="AG110" s="143"/>
      <c r="AH110" s="144"/>
      <c r="AI110" s="144"/>
      <c r="AJ110" s="144"/>
      <c r="AK110" s="144"/>
      <c r="AL110" s="144"/>
      <c r="AN110" s="144"/>
      <c r="AO110" s="101"/>
      <c r="AP110" s="144"/>
      <c r="AQ110" s="101"/>
      <c r="AR110" s="12"/>
      <c r="AS110" s="12"/>
      <c r="AT110" s="12"/>
      <c r="AU110" s="12"/>
      <c r="AV110" s="12"/>
      <c r="AW110" s="12"/>
      <c r="AX110" s="12"/>
      <c r="AY110" s="12"/>
      <c r="AZ110" s="143"/>
      <c r="BA110" s="144"/>
      <c r="BB110" s="144"/>
      <c r="BC110" s="144"/>
      <c r="BD110" s="144"/>
      <c r="BE110" s="144"/>
      <c r="BF110" s="144"/>
      <c r="BG110" s="22"/>
      <c r="BH110" s="145"/>
      <c r="BI110" s="145"/>
      <c r="BJ110" s="13"/>
      <c r="BK110" s="13"/>
      <c r="BO110" s="145"/>
      <c r="BP110" s="145"/>
      <c r="BQ110" s="145"/>
      <c r="BR110" s="145"/>
      <c r="BS110" s="145"/>
      <c r="BT110" s="145"/>
      <c r="BU110" s="145"/>
      <c r="BV110" s="145"/>
      <c r="BW110" s="145"/>
      <c r="BX110" s="145"/>
      <c r="BY110" s="145"/>
      <c r="BZ110" s="22"/>
      <c r="CA110" s="22"/>
      <c r="CB110" s="22"/>
      <c r="CC110" s="22"/>
      <c r="CD110" s="22"/>
      <c r="CE110" s="22"/>
      <c r="CF110" s="22"/>
      <c r="CG110" s="22"/>
      <c r="CH110" s="22"/>
      <c r="CI110" s="22"/>
      <c r="CJ110" s="22"/>
      <c r="CK110" s="22"/>
      <c r="CL110" s="22"/>
      <c r="CM110" s="22"/>
      <c r="CN110" s="22"/>
      <c r="CO110" s="22"/>
      <c r="CP110" s="22"/>
      <c r="CQ110" s="22"/>
      <c r="CR110" s="22"/>
      <c r="CS110" s="22"/>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21"/>
      <c r="EB110" s="21"/>
      <c r="EC110" s="13"/>
      <c r="ED110" s="13"/>
      <c r="EE110" s="13"/>
      <c r="EF110" s="13"/>
      <c r="EG110" s="13"/>
      <c r="EH110" s="13"/>
      <c r="EI110" s="13"/>
      <c r="EJ110" s="13"/>
      <c r="EK110" s="13"/>
      <c r="EL110" s="13"/>
      <c r="EM110" s="13"/>
      <c r="EN110" s="13"/>
      <c r="EO110" s="13"/>
      <c r="EP110" s="13"/>
      <c r="EQ110" s="13"/>
      <c r="ER110" s="13"/>
      <c r="ES110" s="13"/>
      <c r="ET110" s="13"/>
      <c r="EU110" s="13"/>
      <c r="EV110" s="13"/>
      <c r="EW110" s="13"/>
    </row>
    <row r="111" spans="1:153" s="14" customFormat="1" ht="18.75" customHeight="1">
      <c r="A111" s="22"/>
      <c r="B111" s="22"/>
      <c r="C111" s="101"/>
      <c r="D111" s="101"/>
      <c r="E111" s="101"/>
      <c r="F111" s="101"/>
      <c r="G111" s="142"/>
      <c r="H111" s="12"/>
      <c r="I111" s="12"/>
      <c r="J111" s="12"/>
      <c r="K111" s="12"/>
      <c r="L111" s="12"/>
      <c r="M111" s="12"/>
      <c r="N111" s="143"/>
      <c r="O111" s="144"/>
      <c r="P111" s="144"/>
      <c r="Q111" s="144"/>
      <c r="R111" s="144"/>
      <c r="S111" s="144"/>
      <c r="T111" s="145"/>
      <c r="V111" s="144"/>
      <c r="W111" s="144"/>
      <c r="X111" s="144"/>
      <c r="Y111" s="144"/>
      <c r="Z111" s="144"/>
      <c r="AA111" s="144"/>
      <c r="AB111" s="211"/>
      <c r="AC111" s="211"/>
      <c r="AD111" s="211"/>
      <c r="AE111" s="144"/>
      <c r="AF111" s="144"/>
      <c r="AG111" s="143"/>
      <c r="AH111" s="144"/>
      <c r="AI111" s="144"/>
      <c r="AJ111" s="144"/>
      <c r="AK111" s="144"/>
      <c r="AL111" s="144"/>
      <c r="AN111" s="144"/>
      <c r="AO111" s="101"/>
      <c r="AP111" s="144"/>
      <c r="AQ111" s="101"/>
      <c r="AR111" s="12"/>
      <c r="AS111" s="12"/>
      <c r="AT111" s="12"/>
      <c r="AU111" s="12"/>
      <c r="AV111" s="12"/>
      <c r="AW111" s="12"/>
      <c r="AX111" s="12"/>
      <c r="AY111" s="12"/>
      <c r="AZ111" s="143"/>
      <c r="BA111" s="144"/>
      <c r="BB111" s="144"/>
      <c r="BC111" s="144"/>
      <c r="BD111" s="144"/>
      <c r="BE111" s="144"/>
      <c r="BF111" s="144"/>
      <c r="BG111" s="22"/>
      <c r="BH111" s="145"/>
      <c r="BI111" s="145"/>
      <c r="BJ111" s="13"/>
      <c r="BK111" s="13"/>
      <c r="BO111" s="145"/>
      <c r="BP111" s="145"/>
      <c r="BQ111" s="145"/>
      <c r="BR111" s="145"/>
      <c r="BS111" s="145"/>
      <c r="BT111" s="145"/>
      <c r="BU111" s="145"/>
      <c r="BV111" s="145"/>
      <c r="BW111" s="145"/>
      <c r="BX111" s="145"/>
      <c r="BY111" s="145"/>
      <c r="BZ111" s="22"/>
      <c r="CA111" s="22"/>
      <c r="CB111" s="22"/>
      <c r="CC111" s="22"/>
      <c r="CD111" s="22"/>
      <c r="CE111" s="22"/>
      <c r="CF111" s="22"/>
      <c r="CG111" s="22"/>
      <c r="CH111" s="22"/>
      <c r="CI111" s="22"/>
      <c r="CJ111" s="22"/>
      <c r="CK111" s="22"/>
      <c r="CL111" s="22"/>
      <c r="CM111" s="22"/>
      <c r="CN111" s="22"/>
      <c r="CO111" s="22"/>
      <c r="CP111" s="22"/>
      <c r="CQ111" s="22"/>
      <c r="CR111" s="22"/>
      <c r="CS111" s="22"/>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21"/>
      <c r="EB111" s="21"/>
      <c r="EC111" s="13"/>
      <c r="ED111" s="13"/>
      <c r="EE111" s="13"/>
      <c r="EF111" s="13"/>
      <c r="EG111" s="13"/>
      <c r="EH111" s="13"/>
      <c r="EI111" s="13"/>
      <c r="EJ111" s="13"/>
      <c r="EK111" s="13"/>
      <c r="EL111" s="13"/>
      <c r="EM111" s="13"/>
      <c r="EN111" s="13"/>
      <c r="EO111" s="13"/>
      <c r="EP111" s="13"/>
      <c r="EQ111" s="13"/>
      <c r="ER111" s="13"/>
      <c r="ES111" s="13"/>
      <c r="ET111" s="13"/>
      <c r="EU111" s="13"/>
      <c r="EV111" s="13"/>
      <c r="EW111" s="13"/>
    </row>
    <row r="112" spans="1:153" s="14" customFormat="1" ht="18.75" customHeight="1">
      <c r="A112" s="22"/>
      <c r="B112" s="22"/>
      <c r="C112" s="101"/>
      <c r="D112" s="101"/>
      <c r="E112" s="101"/>
      <c r="F112" s="101"/>
      <c r="G112" s="142"/>
      <c r="H112" s="12"/>
      <c r="I112" s="12"/>
      <c r="J112" s="12"/>
      <c r="K112" s="12"/>
      <c r="L112" s="12"/>
      <c r="M112" s="12"/>
      <c r="N112" s="143"/>
      <c r="O112" s="144"/>
      <c r="P112" s="144"/>
      <c r="Q112" s="144"/>
      <c r="R112" s="144"/>
      <c r="S112" s="144"/>
      <c r="T112" s="145"/>
      <c r="V112" s="144"/>
      <c r="W112" s="7" t="s">
        <v>210</v>
      </c>
      <c r="X112" s="7"/>
      <c r="Y112" s="7"/>
      <c r="Z112" s="7"/>
      <c r="AA112" s="7" t="s">
        <v>308</v>
      </c>
      <c r="AB112" s="211"/>
      <c r="AC112" s="211"/>
      <c r="AD112" s="211"/>
      <c r="AE112" s="144"/>
      <c r="AF112" s="144"/>
      <c r="AG112" s="143"/>
      <c r="AH112" s="144"/>
      <c r="AI112" s="144"/>
      <c r="AJ112" s="144"/>
      <c r="AK112" s="144"/>
      <c r="AL112" s="144"/>
      <c r="AN112" s="144"/>
      <c r="AO112" s="101"/>
      <c r="AP112" s="144"/>
      <c r="AQ112" s="101"/>
      <c r="AR112" s="12"/>
      <c r="AS112" s="12"/>
      <c r="AT112" s="12"/>
      <c r="AU112" s="12"/>
      <c r="AV112" s="12"/>
      <c r="AW112" s="12"/>
      <c r="AX112" s="12"/>
      <c r="AY112" s="12"/>
      <c r="AZ112" s="143"/>
      <c r="BA112" s="144"/>
      <c r="BB112" s="144"/>
      <c r="BC112" s="144"/>
      <c r="BD112" s="144"/>
      <c r="BE112" s="144"/>
      <c r="BF112" s="144"/>
      <c r="BG112" s="22"/>
      <c r="BH112" s="145"/>
      <c r="BI112" s="145"/>
      <c r="BJ112" s="13"/>
      <c r="BK112" s="13"/>
      <c r="BO112" s="145"/>
      <c r="BP112" s="145"/>
      <c r="BQ112" s="145"/>
      <c r="BR112" s="145"/>
      <c r="BS112" s="145"/>
      <c r="BT112" s="145"/>
      <c r="BU112" s="145"/>
      <c r="BV112" s="145"/>
      <c r="BW112" s="145"/>
      <c r="BX112" s="145"/>
      <c r="BY112" s="145"/>
      <c r="BZ112" s="22"/>
      <c r="CA112" s="22"/>
      <c r="CB112" s="22"/>
      <c r="CC112" s="22"/>
      <c r="CD112" s="22"/>
      <c r="CE112" s="22"/>
      <c r="CF112" s="22"/>
      <c r="CG112" s="22"/>
      <c r="CH112" s="22"/>
      <c r="CI112" s="22"/>
      <c r="CJ112" s="22"/>
      <c r="CK112" s="22"/>
      <c r="CL112" s="22"/>
      <c r="CM112" s="22"/>
      <c r="CN112" s="22"/>
      <c r="CO112" s="22"/>
      <c r="CP112" s="22"/>
      <c r="CQ112" s="22"/>
      <c r="CR112" s="22"/>
      <c r="CS112" s="22"/>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21"/>
      <c r="EB112" s="21"/>
      <c r="EC112" s="13"/>
      <c r="ED112" s="13"/>
      <c r="EE112" s="13"/>
      <c r="EF112" s="13"/>
      <c r="EG112" s="13"/>
      <c r="EH112" s="13"/>
      <c r="EI112" s="13"/>
      <c r="EJ112" s="13"/>
      <c r="EK112" s="13"/>
      <c r="EL112" s="13"/>
      <c r="EM112" s="13"/>
      <c r="EN112" s="13"/>
      <c r="EO112" s="13"/>
      <c r="EP112" s="13"/>
      <c r="EQ112" s="13"/>
      <c r="ER112" s="13"/>
      <c r="ES112" s="13"/>
      <c r="ET112" s="13"/>
      <c r="EU112" s="13"/>
      <c r="EV112" s="13"/>
      <c r="EW112" s="13"/>
    </row>
    <row r="113" spans="1:153" s="14" customFormat="1" ht="18.75" customHeight="1">
      <c r="A113" s="22"/>
      <c r="B113" s="22"/>
      <c r="C113" s="101"/>
      <c r="D113" s="101"/>
      <c r="E113" s="101"/>
      <c r="F113" s="101"/>
      <c r="G113" s="142"/>
      <c r="H113" s="12"/>
      <c r="I113" s="12"/>
      <c r="J113" s="12"/>
      <c r="K113" s="12"/>
      <c r="L113" s="12"/>
      <c r="M113" s="12"/>
      <c r="N113" s="143"/>
      <c r="O113" s="144"/>
      <c r="P113" s="144"/>
      <c r="Q113" s="144"/>
      <c r="R113" s="144"/>
      <c r="S113" s="144"/>
      <c r="T113" s="145"/>
      <c r="V113" s="144"/>
      <c r="W113" s="7"/>
      <c r="X113" s="7"/>
      <c r="Y113" s="7"/>
      <c r="Z113" s="7"/>
      <c r="AA113" s="7"/>
      <c r="AB113" s="7" t="s">
        <v>317</v>
      </c>
      <c r="AC113" s="211"/>
      <c r="AD113" s="211"/>
      <c r="AE113" s="144"/>
      <c r="AF113" s="144"/>
      <c r="AG113" s="143"/>
      <c r="AH113" s="144"/>
      <c r="AI113" s="144"/>
      <c r="AJ113" s="144"/>
      <c r="AK113" s="144"/>
      <c r="AL113" s="144"/>
      <c r="AN113" s="144"/>
      <c r="AO113" s="101"/>
      <c r="AP113" s="144"/>
      <c r="AQ113" s="101"/>
      <c r="AR113" s="12"/>
      <c r="AS113" s="12"/>
      <c r="AT113" s="12"/>
      <c r="AU113" s="12"/>
      <c r="AV113" s="12"/>
      <c r="AW113" s="12"/>
      <c r="AX113" s="12"/>
      <c r="AY113" s="12"/>
      <c r="AZ113" s="143"/>
      <c r="BA113" s="144"/>
      <c r="BB113" s="144"/>
      <c r="BC113" s="144"/>
      <c r="BD113" s="144"/>
      <c r="BE113" s="144"/>
      <c r="BF113" s="144"/>
      <c r="BG113" s="22"/>
      <c r="BH113" s="145"/>
      <c r="BI113" s="145"/>
      <c r="BJ113" s="13"/>
      <c r="BK113" s="13"/>
      <c r="BO113" s="145"/>
      <c r="BP113" s="145"/>
      <c r="BQ113" s="145"/>
      <c r="BR113" s="145"/>
      <c r="BS113" s="145"/>
      <c r="BT113" s="145"/>
      <c r="BU113" s="145"/>
      <c r="BV113" s="145"/>
      <c r="BW113" s="145"/>
      <c r="BX113" s="145"/>
      <c r="BY113" s="145"/>
      <c r="BZ113" s="22"/>
      <c r="CA113" s="22"/>
      <c r="CB113" s="22"/>
      <c r="CC113" s="22"/>
      <c r="CD113" s="22"/>
      <c r="CE113" s="22"/>
      <c r="CF113" s="22"/>
      <c r="CG113" s="22"/>
      <c r="CH113" s="22"/>
      <c r="CI113" s="22"/>
      <c r="CJ113" s="22"/>
      <c r="CK113" s="22"/>
      <c r="CL113" s="22"/>
      <c r="CM113" s="22"/>
      <c r="CN113" s="22"/>
      <c r="CO113" s="22"/>
      <c r="CP113" s="22"/>
      <c r="CQ113" s="22"/>
      <c r="CR113" s="22"/>
      <c r="CS113" s="22"/>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21"/>
      <c r="EB113" s="21"/>
      <c r="EC113" s="13"/>
      <c r="ED113" s="13"/>
      <c r="EE113" s="13"/>
      <c r="EF113" s="13"/>
      <c r="EG113" s="13"/>
      <c r="EH113" s="13"/>
      <c r="EI113" s="13"/>
      <c r="EJ113" s="13"/>
      <c r="EK113" s="13"/>
      <c r="EL113" s="13"/>
      <c r="EM113" s="13"/>
      <c r="EN113" s="13"/>
      <c r="EO113" s="13"/>
      <c r="EP113" s="13"/>
      <c r="EQ113" s="13"/>
      <c r="ER113" s="13"/>
      <c r="ES113" s="13"/>
      <c r="ET113" s="13"/>
      <c r="EU113" s="13"/>
      <c r="EV113" s="13"/>
      <c r="EW113" s="13"/>
    </row>
    <row r="114" spans="1:153" s="14" customFormat="1" ht="18.75" customHeight="1">
      <c r="A114" s="22"/>
      <c r="B114" s="22"/>
      <c r="C114" s="101"/>
      <c r="D114" s="101"/>
      <c r="E114" s="101"/>
      <c r="F114" s="101"/>
      <c r="G114" s="142"/>
      <c r="H114" s="12"/>
      <c r="I114" s="12"/>
      <c r="J114" s="12"/>
      <c r="K114" s="12"/>
      <c r="L114" s="12"/>
      <c r="M114" s="12"/>
      <c r="N114" s="143"/>
      <c r="O114" s="144"/>
      <c r="P114" s="144"/>
      <c r="Q114" s="144"/>
      <c r="R114" s="144"/>
      <c r="S114" s="144"/>
      <c r="T114" s="145"/>
      <c r="V114" s="144"/>
      <c r="AA114" s="14" t="s">
        <v>309</v>
      </c>
      <c r="AB114" s="211"/>
      <c r="AC114" s="211"/>
      <c r="AD114" s="211"/>
      <c r="AE114" s="144"/>
      <c r="AF114" s="144"/>
      <c r="AG114" s="143"/>
      <c r="AH114" s="144"/>
      <c r="AI114" s="144"/>
      <c r="AJ114" s="144"/>
      <c r="AK114" s="144"/>
      <c r="AL114" s="144"/>
      <c r="AN114" s="144"/>
      <c r="AO114" s="101"/>
      <c r="AP114" s="144"/>
      <c r="AQ114" s="101"/>
      <c r="AR114" s="12"/>
      <c r="AS114" s="12"/>
      <c r="AT114" s="12"/>
      <c r="AU114" s="12"/>
      <c r="AV114" s="12"/>
      <c r="AW114" s="12"/>
      <c r="AX114" s="12"/>
      <c r="AY114" s="12"/>
      <c r="AZ114" s="143"/>
      <c r="BA114" s="144"/>
      <c r="BB114" s="144"/>
      <c r="BC114" s="144"/>
      <c r="BD114" s="144"/>
      <c r="BE114" s="144"/>
      <c r="BF114" s="144"/>
      <c r="BG114" s="22"/>
      <c r="BH114" s="145"/>
      <c r="BI114" s="145"/>
      <c r="BJ114" s="13"/>
      <c r="BK114" s="13"/>
      <c r="BO114" s="145"/>
      <c r="BP114" s="145"/>
      <c r="BQ114" s="145"/>
      <c r="BR114" s="145"/>
      <c r="BS114" s="145"/>
      <c r="BT114" s="145"/>
      <c r="BU114" s="145"/>
      <c r="BV114" s="145"/>
      <c r="BW114" s="145"/>
      <c r="BX114" s="145"/>
      <c r="BY114" s="145"/>
      <c r="BZ114" s="22"/>
      <c r="CA114" s="22"/>
      <c r="CB114" s="22"/>
      <c r="CC114" s="22"/>
      <c r="CD114" s="22"/>
      <c r="CE114" s="22"/>
      <c r="CF114" s="22"/>
      <c r="CG114" s="22"/>
      <c r="CH114" s="22"/>
      <c r="CI114" s="22"/>
      <c r="CJ114" s="22"/>
      <c r="CK114" s="22"/>
      <c r="CL114" s="22"/>
      <c r="CM114" s="22"/>
      <c r="CN114" s="22"/>
      <c r="CO114" s="22"/>
      <c r="CP114" s="22"/>
      <c r="CQ114" s="22"/>
      <c r="CR114" s="22"/>
      <c r="CS114" s="22"/>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21"/>
      <c r="EB114" s="21"/>
      <c r="EC114" s="13"/>
      <c r="ED114" s="13"/>
      <c r="EE114" s="13"/>
      <c r="EF114" s="13"/>
      <c r="EG114" s="13"/>
      <c r="EH114" s="13"/>
      <c r="EI114" s="13"/>
      <c r="EJ114" s="13"/>
      <c r="EK114" s="13"/>
      <c r="EL114" s="13"/>
      <c r="EM114" s="13"/>
      <c r="EN114" s="13"/>
      <c r="EO114" s="13"/>
      <c r="EP114" s="13"/>
      <c r="EQ114" s="13"/>
      <c r="ER114" s="13"/>
      <c r="ES114" s="13"/>
      <c r="ET114" s="13"/>
      <c r="EU114" s="13"/>
      <c r="EV114" s="13"/>
      <c r="EW114" s="13"/>
    </row>
    <row r="115" spans="1:153" s="14" customFormat="1" ht="18.75" customHeight="1">
      <c r="A115" s="22"/>
      <c r="B115" s="22"/>
      <c r="C115" s="101"/>
      <c r="D115" s="101"/>
      <c r="E115" s="101"/>
      <c r="F115" s="101"/>
      <c r="G115" s="142"/>
      <c r="H115" s="12"/>
      <c r="I115" s="12"/>
      <c r="J115" s="12"/>
      <c r="K115" s="12"/>
      <c r="L115" s="12"/>
      <c r="M115" s="12"/>
      <c r="N115" s="143"/>
      <c r="O115" s="144"/>
      <c r="P115" s="144"/>
      <c r="Q115" s="144"/>
      <c r="R115" s="144"/>
      <c r="S115" s="144"/>
      <c r="T115" s="145"/>
      <c r="V115" s="144"/>
      <c r="AB115" s="7" t="s">
        <v>318</v>
      </c>
      <c r="AC115" s="211"/>
      <c r="AD115" s="211"/>
      <c r="AE115" s="144"/>
      <c r="AF115" s="144"/>
      <c r="AG115" s="143"/>
      <c r="AH115" s="144"/>
      <c r="AI115" s="144"/>
      <c r="AJ115" s="144"/>
      <c r="AK115" s="144"/>
      <c r="AL115" s="144"/>
      <c r="AN115" s="144"/>
      <c r="AO115" s="101"/>
      <c r="AP115" s="144"/>
      <c r="AQ115" s="101"/>
      <c r="AR115" s="12"/>
      <c r="AS115" s="12"/>
      <c r="AT115" s="12"/>
      <c r="AU115" s="12"/>
      <c r="AV115" s="12"/>
      <c r="AW115" s="12"/>
      <c r="AX115" s="12"/>
      <c r="AY115" s="12"/>
      <c r="AZ115" s="143"/>
      <c r="BA115" s="144"/>
      <c r="BB115" s="144"/>
      <c r="BC115" s="144"/>
      <c r="BD115" s="144"/>
      <c r="BE115" s="144"/>
      <c r="BF115" s="144"/>
      <c r="BG115" s="22"/>
      <c r="BH115" s="145"/>
      <c r="BI115" s="145"/>
      <c r="BJ115" s="13"/>
      <c r="BK115" s="13"/>
      <c r="BO115" s="145"/>
      <c r="BP115" s="145"/>
      <c r="BQ115" s="145"/>
      <c r="BR115" s="145"/>
      <c r="BS115" s="145"/>
      <c r="BT115" s="145"/>
      <c r="BU115" s="145"/>
      <c r="BV115" s="145"/>
      <c r="BW115" s="145"/>
      <c r="BX115" s="145"/>
      <c r="BY115" s="145"/>
      <c r="BZ115" s="22"/>
      <c r="CA115" s="22"/>
      <c r="CB115" s="22"/>
      <c r="CC115" s="22"/>
      <c r="CD115" s="22"/>
      <c r="CE115" s="22"/>
      <c r="CF115" s="22"/>
      <c r="CG115" s="22"/>
      <c r="CH115" s="22"/>
      <c r="CI115" s="22"/>
      <c r="CJ115" s="22"/>
      <c r="CK115" s="22"/>
      <c r="CL115" s="22"/>
      <c r="CM115" s="22"/>
      <c r="CN115" s="22"/>
      <c r="CO115" s="22"/>
      <c r="CP115" s="22"/>
      <c r="CQ115" s="22"/>
      <c r="CR115" s="22"/>
      <c r="CS115" s="22"/>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21"/>
      <c r="EB115" s="21"/>
      <c r="EC115" s="13"/>
      <c r="ED115" s="13"/>
      <c r="EE115" s="13"/>
      <c r="EF115" s="13"/>
      <c r="EG115" s="13"/>
      <c r="EH115" s="13"/>
      <c r="EI115" s="13"/>
      <c r="EJ115" s="13"/>
      <c r="EK115" s="13"/>
      <c r="EL115" s="13"/>
      <c r="EM115" s="13"/>
      <c r="EN115" s="13"/>
      <c r="EO115" s="13"/>
      <c r="EP115" s="13"/>
      <c r="EQ115" s="13"/>
      <c r="ER115" s="13"/>
      <c r="ES115" s="13"/>
      <c r="ET115" s="13"/>
      <c r="EU115" s="13"/>
      <c r="EV115" s="13"/>
      <c r="EW115" s="13"/>
    </row>
    <row r="116" spans="1:153" s="14" customFormat="1" ht="18.75" customHeight="1">
      <c r="A116" s="22"/>
      <c r="B116" s="22"/>
      <c r="C116" s="101"/>
      <c r="D116" s="101"/>
      <c r="E116" s="101"/>
      <c r="F116" s="101"/>
      <c r="G116" s="142"/>
      <c r="H116" s="12"/>
      <c r="I116" s="12"/>
      <c r="J116" s="12"/>
      <c r="K116" s="12"/>
      <c r="L116" s="12"/>
      <c r="M116" s="12"/>
      <c r="N116" s="143"/>
      <c r="O116" s="144"/>
      <c r="P116" s="144"/>
      <c r="Q116" s="144"/>
      <c r="R116" s="144"/>
      <c r="S116" s="144"/>
      <c r="T116" s="145"/>
      <c r="V116" s="144"/>
      <c r="W116" s="144"/>
      <c r="X116" s="144"/>
      <c r="Y116" s="144"/>
      <c r="Z116" s="144"/>
      <c r="AA116" s="144"/>
      <c r="AB116" s="211"/>
      <c r="AC116" s="211"/>
      <c r="AD116" s="211"/>
      <c r="AE116" s="144"/>
      <c r="AF116" s="144"/>
      <c r="AG116" s="143"/>
      <c r="AH116" s="144"/>
      <c r="AI116" s="144"/>
      <c r="AJ116" s="144"/>
      <c r="AK116" s="144"/>
      <c r="AL116" s="144"/>
      <c r="AN116" s="144"/>
      <c r="AO116" s="101"/>
      <c r="AP116" s="144"/>
      <c r="AQ116" s="101"/>
      <c r="AR116" s="12"/>
      <c r="AS116" s="12"/>
      <c r="AT116" s="12"/>
      <c r="AU116" s="12"/>
      <c r="AV116" s="12"/>
      <c r="AW116" s="12"/>
      <c r="AX116" s="12"/>
      <c r="AY116" s="12"/>
      <c r="AZ116" s="143"/>
      <c r="BA116" s="144"/>
      <c r="BB116" s="144"/>
      <c r="BC116" s="144"/>
      <c r="BD116" s="144"/>
      <c r="BE116" s="144"/>
      <c r="BF116" s="144"/>
      <c r="BG116" s="22"/>
      <c r="BH116" s="145"/>
      <c r="BI116" s="145"/>
      <c r="BJ116" s="13"/>
      <c r="BK116" s="13"/>
      <c r="BO116" s="145"/>
      <c r="BP116" s="145"/>
      <c r="BQ116" s="145"/>
      <c r="BR116" s="145"/>
      <c r="BS116" s="145"/>
      <c r="BT116" s="145"/>
      <c r="BU116" s="145"/>
      <c r="BV116" s="145"/>
      <c r="BW116" s="145"/>
      <c r="BX116" s="145"/>
      <c r="BY116" s="145"/>
      <c r="BZ116" s="22"/>
      <c r="CA116" s="22"/>
      <c r="CB116" s="22"/>
      <c r="CC116" s="22"/>
      <c r="CD116" s="22"/>
      <c r="CE116" s="22"/>
      <c r="CF116" s="22"/>
      <c r="CG116" s="22"/>
      <c r="CH116" s="22"/>
      <c r="CI116" s="22"/>
      <c r="CJ116" s="22"/>
      <c r="CK116" s="22"/>
      <c r="CL116" s="22"/>
      <c r="CM116" s="22"/>
      <c r="CN116" s="22"/>
      <c r="CO116" s="22"/>
      <c r="CP116" s="22"/>
      <c r="CQ116" s="22"/>
      <c r="CR116" s="22"/>
      <c r="CS116" s="22"/>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21"/>
      <c r="EB116" s="21"/>
      <c r="EC116" s="13"/>
      <c r="ED116" s="13"/>
      <c r="EE116" s="13"/>
      <c r="EF116" s="13"/>
      <c r="EG116" s="13"/>
      <c r="EH116" s="13"/>
      <c r="EI116" s="13"/>
      <c r="EJ116" s="13"/>
      <c r="EK116" s="13"/>
      <c r="EL116" s="13"/>
      <c r="EM116" s="13"/>
      <c r="EN116" s="13"/>
      <c r="EO116" s="13"/>
      <c r="EP116" s="13"/>
      <c r="EQ116" s="13"/>
      <c r="ER116" s="13"/>
      <c r="ES116" s="13"/>
      <c r="ET116" s="13"/>
      <c r="EU116" s="13"/>
      <c r="EV116" s="13"/>
      <c r="EW116" s="13"/>
    </row>
    <row r="117" spans="1:153" s="14" customFormat="1" ht="18.75" customHeight="1">
      <c r="A117" s="22"/>
      <c r="B117" s="22"/>
      <c r="C117" s="101"/>
      <c r="D117" s="101"/>
      <c r="E117" s="101"/>
      <c r="F117" s="101"/>
      <c r="G117" s="142"/>
      <c r="H117" s="12"/>
      <c r="I117" s="12"/>
      <c r="J117" s="12"/>
      <c r="K117" s="12"/>
      <c r="L117" s="12"/>
      <c r="M117" s="12"/>
      <c r="N117" s="143"/>
      <c r="O117" s="144"/>
      <c r="P117" s="144"/>
      <c r="Q117" s="144"/>
      <c r="R117" s="144"/>
      <c r="S117" s="144"/>
      <c r="T117" s="145"/>
      <c r="V117" s="144"/>
      <c r="W117" s="144"/>
      <c r="X117" s="144"/>
      <c r="Y117" s="144"/>
      <c r="Z117" s="144"/>
      <c r="AA117" s="144"/>
      <c r="AB117" s="211"/>
      <c r="AC117" s="211"/>
      <c r="AD117" s="211"/>
      <c r="AE117" s="144"/>
      <c r="AF117" s="144"/>
      <c r="AG117" s="143"/>
      <c r="AH117" s="144"/>
      <c r="AI117" s="144"/>
      <c r="AJ117" s="144"/>
      <c r="AK117" s="144"/>
      <c r="AL117" s="144"/>
      <c r="AN117" s="144"/>
      <c r="AO117" s="101"/>
      <c r="AP117" s="144"/>
      <c r="AQ117" s="101"/>
      <c r="AR117" s="12"/>
      <c r="AS117" s="12"/>
      <c r="AT117" s="12"/>
      <c r="AU117" s="12"/>
      <c r="AV117" s="12"/>
      <c r="AW117" s="12"/>
      <c r="AX117" s="12"/>
      <c r="AY117" s="12"/>
      <c r="AZ117" s="143"/>
      <c r="BA117" s="144"/>
      <c r="BB117" s="144"/>
      <c r="BC117" s="144"/>
      <c r="BD117" s="144"/>
      <c r="BE117" s="144"/>
      <c r="BF117" s="144"/>
      <c r="BG117" s="22"/>
      <c r="BH117" s="145"/>
      <c r="BI117" s="145"/>
      <c r="BJ117" s="13"/>
      <c r="BK117" s="13"/>
      <c r="BO117" s="145"/>
      <c r="BP117" s="145"/>
      <c r="BQ117" s="145"/>
      <c r="BR117" s="145"/>
      <c r="BS117" s="145"/>
      <c r="BT117" s="145"/>
      <c r="BU117" s="145"/>
      <c r="BV117" s="145"/>
      <c r="BW117" s="145"/>
      <c r="BX117" s="145"/>
      <c r="BY117" s="145"/>
      <c r="BZ117" s="22"/>
      <c r="CA117" s="22"/>
      <c r="CB117" s="22"/>
      <c r="CC117" s="22"/>
      <c r="CD117" s="22"/>
      <c r="CE117" s="22"/>
      <c r="CF117" s="22"/>
      <c r="CG117" s="22"/>
      <c r="CH117" s="22"/>
      <c r="CI117" s="22"/>
      <c r="CJ117" s="22"/>
      <c r="CK117" s="22"/>
      <c r="CL117" s="22"/>
      <c r="CM117" s="22"/>
      <c r="CN117" s="22"/>
      <c r="CO117" s="22"/>
      <c r="CP117" s="22"/>
      <c r="CQ117" s="22"/>
      <c r="CR117" s="22"/>
      <c r="CS117" s="22"/>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21"/>
      <c r="EB117" s="21"/>
      <c r="EC117" s="13"/>
      <c r="ED117" s="13"/>
      <c r="EE117" s="13"/>
      <c r="EF117" s="13"/>
      <c r="EG117" s="13"/>
      <c r="EH117" s="13"/>
      <c r="EI117" s="13"/>
      <c r="EJ117" s="13"/>
      <c r="EK117" s="13"/>
      <c r="EL117" s="13"/>
      <c r="EM117" s="13"/>
      <c r="EN117" s="13"/>
      <c r="EO117" s="13"/>
      <c r="EP117" s="13"/>
      <c r="EQ117" s="13"/>
      <c r="ER117" s="13"/>
      <c r="ES117" s="13"/>
      <c r="ET117" s="13"/>
      <c r="EU117" s="13"/>
      <c r="EV117" s="13"/>
      <c r="EW117" s="13"/>
    </row>
    <row r="118" spans="1:153" s="14" customFormat="1" ht="18.75" customHeight="1">
      <c r="A118" s="22"/>
      <c r="B118" s="22"/>
      <c r="C118" s="101"/>
      <c r="D118" s="101"/>
      <c r="E118" s="101"/>
      <c r="F118" s="101"/>
      <c r="G118" s="142"/>
      <c r="H118" s="12"/>
      <c r="I118" s="12"/>
      <c r="J118" s="12"/>
      <c r="K118" s="12"/>
      <c r="L118" s="12"/>
      <c r="M118" s="12"/>
      <c r="N118" s="143"/>
      <c r="O118" s="144"/>
      <c r="P118" s="144"/>
      <c r="Q118" s="144"/>
      <c r="R118" s="144"/>
      <c r="S118" s="144"/>
      <c r="T118" s="143"/>
      <c r="V118" s="144"/>
      <c r="W118" s="144"/>
      <c r="X118" s="144"/>
      <c r="Y118" s="144"/>
      <c r="Z118" s="144"/>
      <c r="AA118" s="144"/>
      <c r="AB118" s="211"/>
      <c r="AC118" s="211"/>
      <c r="AD118" s="211"/>
      <c r="AE118" s="144"/>
      <c r="AF118" s="144"/>
      <c r="AG118" s="143"/>
      <c r="AH118" s="144"/>
      <c r="AI118" s="144"/>
      <c r="AJ118" s="144"/>
      <c r="AK118" s="144"/>
      <c r="AL118" s="144"/>
      <c r="AN118" s="144"/>
      <c r="AO118" s="101"/>
      <c r="AP118" s="143"/>
      <c r="AQ118" s="101"/>
      <c r="AR118" s="12"/>
      <c r="AS118" s="12"/>
      <c r="AT118" s="12"/>
      <c r="AU118" s="12"/>
      <c r="AV118" s="12"/>
      <c r="AW118" s="12"/>
      <c r="AX118" s="12"/>
      <c r="AY118" s="12"/>
      <c r="AZ118" s="143"/>
      <c r="BA118" s="144"/>
      <c r="BB118" s="144"/>
      <c r="BC118" s="144"/>
      <c r="BD118" s="144"/>
      <c r="BE118" s="144"/>
      <c r="BF118" s="144"/>
      <c r="BG118" s="22"/>
      <c r="BH118" s="145"/>
      <c r="BI118" s="145"/>
      <c r="BJ118" s="13"/>
      <c r="BK118" s="13"/>
      <c r="BO118" s="145"/>
      <c r="BP118" s="145"/>
      <c r="BQ118" s="145"/>
      <c r="BR118" s="145"/>
      <c r="BS118" s="145"/>
      <c r="BT118" s="145"/>
      <c r="BU118" s="145"/>
      <c r="BV118" s="145"/>
      <c r="BW118" s="145"/>
      <c r="BX118" s="145"/>
      <c r="BY118" s="145"/>
      <c r="BZ118" s="22"/>
      <c r="CA118" s="22"/>
      <c r="CB118" s="22"/>
      <c r="CC118" s="22"/>
      <c r="CD118" s="22"/>
      <c r="CE118" s="22"/>
      <c r="CF118" s="22"/>
      <c r="CG118" s="22"/>
      <c r="CH118" s="22"/>
      <c r="CI118" s="22"/>
      <c r="CJ118" s="22"/>
      <c r="CK118" s="22"/>
      <c r="CL118" s="22"/>
      <c r="CM118" s="22"/>
      <c r="CN118" s="22"/>
      <c r="CO118" s="22"/>
      <c r="CP118" s="22"/>
      <c r="CQ118" s="22"/>
      <c r="CR118" s="22"/>
      <c r="CS118" s="22"/>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21"/>
      <c r="EB118" s="21"/>
      <c r="EC118" s="13"/>
      <c r="ED118" s="13"/>
      <c r="EE118" s="13"/>
      <c r="EF118" s="13"/>
      <c r="EG118" s="13"/>
      <c r="EH118" s="13"/>
      <c r="EI118" s="13"/>
      <c r="EJ118" s="13"/>
      <c r="EK118" s="13"/>
      <c r="EL118" s="13"/>
      <c r="EM118" s="13"/>
      <c r="EN118" s="13"/>
      <c r="EO118" s="13"/>
      <c r="EP118" s="13"/>
      <c r="EQ118" s="13"/>
      <c r="ER118" s="13"/>
      <c r="ES118" s="13"/>
      <c r="ET118" s="13"/>
      <c r="EU118" s="13"/>
      <c r="EV118" s="13"/>
      <c r="EW118" s="13"/>
    </row>
    <row r="119" spans="1:153" s="14" customFormat="1" ht="18.75" customHeight="1">
      <c r="A119" s="22"/>
      <c r="B119" s="22"/>
      <c r="C119" s="101"/>
      <c r="D119" s="101"/>
      <c r="E119" s="101"/>
      <c r="F119" s="101"/>
      <c r="G119" s="142"/>
      <c r="H119" s="12"/>
      <c r="I119" s="12"/>
      <c r="J119" s="12"/>
      <c r="K119" s="12"/>
      <c r="L119" s="12"/>
      <c r="M119" s="12"/>
      <c r="N119" s="143"/>
      <c r="O119" s="144"/>
      <c r="P119" s="144"/>
      <c r="Q119" s="144"/>
      <c r="R119" s="144"/>
      <c r="S119" s="144"/>
      <c r="V119" s="144"/>
      <c r="W119" s="144"/>
      <c r="X119" s="144"/>
      <c r="Y119" s="144"/>
      <c r="Z119" s="144"/>
      <c r="AA119" s="144"/>
      <c r="AB119" s="211"/>
      <c r="AC119" s="211"/>
      <c r="AD119" s="211"/>
      <c r="AE119" s="144"/>
      <c r="AF119" s="144"/>
      <c r="AG119" s="143"/>
      <c r="AH119" s="144"/>
      <c r="AI119" s="144"/>
      <c r="AJ119" s="144"/>
      <c r="AK119" s="144"/>
      <c r="AL119" s="144"/>
      <c r="AN119" s="144"/>
      <c r="AO119" s="101"/>
      <c r="AP119" s="149"/>
      <c r="AQ119" s="101"/>
      <c r="AR119" s="12"/>
      <c r="AS119" s="12"/>
      <c r="AT119" s="12"/>
      <c r="AU119" s="12"/>
      <c r="AV119" s="12"/>
      <c r="AW119" s="12"/>
      <c r="AX119" s="12"/>
      <c r="AY119" s="12"/>
      <c r="AZ119" s="143"/>
      <c r="BA119" s="144"/>
      <c r="BB119" s="144"/>
      <c r="BC119" s="144"/>
      <c r="BD119" s="144"/>
      <c r="BE119" s="144"/>
      <c r="BF119" s="144"/>
      <c r="BG119" s="22"/>
      <c r="BH119" s="145"/>
      <c r="BI119" s="145"/>
      <c r="BJ119" s="13"/>
      <c r="BK119" s="13"/>
      <c r="BO119" s="145"/>
      <c r="BP119" s="145"/>
      <c r="BQ119" s="145"/>
      <c r="BR119" s="145"/>
      <c r="BS119" s="145"/>
      <c r="BT119" s="145"/>
      <c r="BU119" s="145"/>
      <c r="BV119" s="145"/>
      <c r="BW119" s="145"/>
      <c r="BX119" s="145"/>
      <c r="BY119" s="145"/>
      <c r="BZ119" s="22"/>
      <c r="CA119" s="22"/>
      <c r="CB119" s="22"/>
      <c r="CC119" s="22"/>
      <c r="CD119" s="22"/>
      <c r="CE119" s="22"/>
      <c r="CF119" s="22"/>
      <c r="CG119" s="22"/>
      <c r="CH119" s="22"/>
      <c r="CI119" s="22"/>
      <c r="CJ119" s="22"/>
      <c r="CK119" s="22"/>
      <c r="CL119" s="22"/>
      <c r="CM119" s="22"/>
      <c r="CN119" s="22"/>
      <c r="CO119" s="22"/>
      <c r="CP119" s="22"/>
      <c r="CQ119" s="22"/>
      <c r="CR119" s="22"/>
      <c r="CS119" s="22"/>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21"/>
      <c r="EB119" s="21"/>
      <c r="EC119" s="13"/>
      <c r="ED119" s="13"/>
      <c r="EE119" s="13"/>
      <c r="EF119" s="13"/>
      <c r="EG119" s="13"/>
      <c r="EH119" s="13"/>
      <c r="EI119" s="13"/>
      <c r="EJ119" s="13"/>
      <c r="EK119" s="13"/>
      <c r="EL119" s="13"/>
      <c r="EM119" s="13"/>
      <c r="EN119" s="13"/>
      <c r="EO119" s="13"/>
      <c r="EP119" s="13"/>
      <c r="EQ119" s="13"/>
      <c r="ER119" s="13"/>
      <c r="ES119" s="13"/>
      <c r="ET119" s="13"/>
      <c r="EU119" s="13"/>
      <c r="EV119" s="13"/>
      <c r="EW119" s="13"/>
    </row>
    <row r="120" spans="1:153" s="14" customFormat="1" ht="18.75" customHeight="1">
      <c r="A120" s="22"/>
      <c r="B120" s="22"/>
      <c r="C120" s="101"/>
      <c r="D120" s="101"/>
      <c r="E120" s="101"/>
      <c r="F120" s="101"/>
      <c r="G120" s="142"/>
      <c r="H120" s="12"/>
      <c r="I120" s="12"/>
      <c r="J120" s="12"/>
      <c r="K120" s="12"/>
      <c r="L120" s="12"/>
      <c r="M120" s="12"/>
      <c r="N120" s="143"/>
      <c r="O120" s="144"/>
      <c r="P120" s="144"/>
      <c r="Q120" s="144"/>
      <c r="R120" s="144"/>
      <c r="S120" s="144"/>
      <c r="T120" s="143"/>
      <c r="U120" s="143"/>
      <c r="V120" s="144"/>
      <c r="W120" s="144"/>
      <c r="X120" s="144"/>
      <c r="Y120" s="144"/>
      <c r="Z120" s="144"/>
      <c r="AA120" s="144"/>
      <c r="AB120" s="144"/>
      <c r="AC120" s="144"/>
      <c r="AD120" s="144"/>
      <c r="AE120" s="144"/>
      <c r="AF120" s="144"/>
      <c r="AG120" s="143"/>
      <c r="AH120" s="144"/>
      <c r="AI120" s="144"/>
      <c r="AJ120" s="144"/>
      <c r="AK120" s="144"/>
      <c r="AL120" s="144"/>
      <c r="AN120" s="144"/>
      <c r="AO120" s="101"/>
      <c r="AP120" s="144"/>
      <c r="AQ120" s="101"/>
      <c r="AR120" s="12"/>
      <c r="AS120" s="12"/>
      <c r="AT120" s="12"/>
      <c r="AU120" s="12"/>
      <c r="AV120" s="12"/>
      <c r="AW120" s="12"/>
      <c r="AX120" s="12"/>
      <c r="AY120" s="12"/>
      <c r="AZ120" s="143"/>
      <c r="BA120" s="144"/>
      <c r="BB120" s="144"/>
      <c r="BC120" s="144"/>
      <c r="BD120" s="144"/>
      <c r="BE120" s="144"/>
      <c r="BF120" s="144"/>
      <c r="BG120" s="22"/>
      <c r="BH120" s="145"/>
      <c r="BI120" s="145"/>
      <c r="BJ120" s="13"/>
      <c r="BK120" s="13"/>
      <c r="BO120" s="145"/>
      <c r="BP120" s="145"/>
      <c r="BQ120" s="145"/>
      <c r="BR120" s="145"/>
      <c r="BS120" s="145"/>
      <c r="BT120" s="145"/>
      <c r="BU120" s="145"/>
      <c r="BV120" s="145"/>
      <c r="BW120" s="145"/>
      <c r="BX120" s="145"/>
      <c r="BY120" s="145"/>
      <c r="BZ120" s="22"/>
      <c r="CA120" s="22"/>
      <c r="CB120" s="22"/>
      <c r="CC120" s="22"/>
      <c r="CD120" s="22"/>
      <c r="CE120" s="22"/>
      <c r="CF120" s="22"/>
      <c r="CG120" s="22"/>
      <c r="CH120" s="22"/>
      <c r="CI120" s="22"/>
      <c r="CJ120" s="22"/>
      <c r="CK120" s="22"/>
      <c r="CL120" s="22"/>
      <c r="CM120" s="22"/>
      <c r="CN120" s="22"/>
      <c r="CO120" s="22"/>
      <c r="CP120" s="22"/>
      <c r="CQ120" s="22"/>
      <c r="CR120" s="22"/>
      <c r="CS120" s="22"/>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21"/>
      <c r="EB120" s="21"/>
      <c r="EC120" s="13"/>
      <c r="ED120" s="13"/>
      <c r="EE120" s="13"/>
      <c r="EF120" s="13"/>
      <c r="EG120" s="13"/>
      <c r="EH120" s="13"/>
      <c r="EI120" s="13"/>
      <c r="EJ120" s="13"/>
      <c r="EK120" s="13"/>
      <c r="EL120" s="13"/>
      <c r="EM120" s="13"/>
      <c r="EN120" s="13"/>
      <c r="EO120" s="13"/>
      <c r="EP120" s="13"/>
      <c r="EQ120" s="13"/>
      <c r="ER120" s="13"/>
      <c r="ES120" s="13"/>
      <c r="ET120" s="13"/>
      <c r="EU120" s="13"/>
      <c r="EV120" s="13"/>
      <c r="EW120" s="13"/>
    </row>
    <row r="121" spans="1:153" s="14" customFormat="1" ht="18.75" customHeight="1">
      <c r="A121" s="22"/>
      <c r="B121" s="22"/>
      <c r="C121" s="101"/>
      <c r="D121" s="101"/>
      <c r="E121" s="101"/>
      <c r="F121" s="101"/>
      <c r="G121" s="142"/>
      <c r="H121" s="12"/>
      <c r="I121" s="12"/>
      <c r="J121" s="12"/>
      <c r="K121" s="12"/>
      <c r="L121" s="12"/>
      <c r="M121" s="12"/>
      <c r="N121" s="143"/>
      <c r="O121" s="144"/>
      <c r="P121" s="144"/>
      <c r="Q121" s="144"/>
      <c r="R121" s="144"/>
      <c r="S121" s="144"/>
      <c r="T121" s="143"/>
      <c r="U121" s="143"/>
      <c r="V121" s="144"/>
      <c r="W121" s="144"/>
      <c r="X121" s="144"/>
      <c r="Y121" s="144"/>
      <c r="Z121" s="144"/>
      <c r="AA121" s="144"/>
      <c r="AB121" s="144"/>
      <c r="AC121" s="144"/>
      <c r="AD121" s="144"/>
      <c r="AE121" s="144"/>
      <c r="AF121" s="144"/>
      <c r="AG121" s="143"/>
      <c r="AH121" s="144"/>
      <c r="AI121" s="144"/>
      <c r="AJ121" s="144"/>
      <c r="AK121" s="144"/>
      <c r="AL121" s="144"/>
      <c r="AN121" s="144"/>
      <c r="AO121" s="101"/>
      <c r="AP121" s="144"/>
      <c r="AQ121" s="101"/>
      <c r="AR121" s="12"/>
      <c r="AS121" s="12"/>
      <c r="AT121" s="12"/>
      <c r="AU121" s="12"/>
      <c r="AV121" s="12"/>
      <c r="AW121" s="12"/>
      <c r="AX121" s="12"/>
      <c r="AY121" s="12"/>
      <c r="AZ121" s="143"/>
      <c r="BA121" s="144"/>
      <c r="BB121" s="144"/>
      <c r="BC121" s="144"/>
      <c r="BD121" s="144"/>
      <c r="BE121" s="144"/>
      <c r="BF121" s="144"/>
      <c r="BG121" s="22"/>
      <c r="BH121" s="145"/>
      <c r="BI121" s="145"/>
      <c r="BJ121" s="13"/>
      <c r="BK121" s="13"/>
      <c r="BO121" s="145"/>
      <c r="BP121" s="145"/>
      <c r="BQ121" s="145"/>
      <c r="BR121" s="145"/>
      <c r="BS121" s="145"/>
      <c r="BT121" s="145"/>
      <c r="BU121" s="145"/>
      <c r="BV121" s="145"/>
      <c r="BW121" s="145"/>
      <c r="BX121" s="145"/>
      <c r="BY121" s="145"/>
      <c r="BZ121" s="22"/>
      <c r="CA121" s="22"/>
      <c r="CB121" s="22"/>
      <c r="CC121" s="22"/>
      <c r="CD121" s="22"/>
      <c r="CE121" s="22"/>
      <c r="CF121" s="22"/>
      <c r="CG121" s="22"/>
      <c r="CH121" s="22"/>
      <c r="CI121" s="22"/>
      <c r="CJ121" s="22"/>
      <c r="CK121" s="22"/>
      <c r="CL121" s="22"/>
      <c r="CM121" s="22"/>
      <c r="CN121" s="22"/>
      <c r="CO121" s="22"/>
      <c r="CP121" s="22"/>
      <c r="CQ121" s="22"/>
      <c r="CR121" s="22"/>
      <c r="CS121" s="22"/>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21"/>
      <c r="EB121" s="21"/>
      <c r="EC121" s="13"/>
      <c r="ED121" s="13"/>
      <c r="EE121" s="13"/>
      <c r="EF121" s="13"/>
      <c r="EG121" s="13"/>
      <c r="EH121" s="13"/>
      <c r="EI121" s="13"/>
      <c r="EJ121" s="13"/>
      <c r="EK121" s="13"/>
      <c r="EL121" s="13"/>
      <c r="EM121" s="13"/>
      <c r="EN121" s="13"/>
      <c r="EO121" s="13"/>
      <c r="EP121" s="13"/>
      <c r="EQ121" s="13"/>
      <c r="ER121" s="13"/>
      <c r="ES121" s="13"/>
      <c r="ET121" s="13"/>
      <c r="EU121" s="13"/>
      <c r="EV121" s="13"/>
      <c r="EW121" s="13"/>
    </row>
    <row r="122" spans="1:153" s="4" customFormat="1" ht="43.5" customHeight="1">
      <c r="A122" s="3"/>
      <c r="B122" s="3"/>
      <c r="C122" s="62" t="s">
        <v>44</v>
      </c>
      <c r="D122" s="63"/>
      <c r="E122" s="63"/>
      <c r="F122" s="63"/>
      <c r="G122" s="96" t="s">
        <v>35</v>
      </c>
      <c r="H122" s="97"/>
      <c r="I122" s="97"/>
      <c r="J122" s="97"/>
      <c r="K122" s="97"/>
      <c r="L122" s="97"/>
      <c r="M122" s="98"/>
      <c r="N122" s="15" t="s">
        <v>50</v>
      </c>
      <c r="O122" s="16"/>
      <c r="P122" s="16"/>
      <c r="Q122" s="16"/>
      <c r="R122" s="16"/>
      <c r="S122" s="16"/>
      <c r="T122" s="16"/>
      <c r="U122" s="15" t="s">
        <v>51</v>
      </c>
      <c r="V122" s="16"/>
      <c r="W122" s="16"/>
      <c r="X122" s="16"/>
      <c r="Y122" s="16"/>
      <c r="Z122" s="16"/>
      <c r="AA122" s="16"/>
      <c r="AB122" s="16"/>
      <c r="AC122" s="16"/>
      <c r="AD122" s="16"/>
      <c r="AE122" s="16"/>
      <c r="AF122" s="16"/>
      <c r="AG122" s="246"/>
      <c r="AH122" s="144"/>
      <c r="AI122" s="144"/>
      <c r="AJ122" s="144"/>
      <c r="AK122" s="144"/>
      <c r="AL122" s="144"/>
      <c r="AM122" s="144"/>
      <c r="AN122" s="144"/>
      <c r="AO122" s="101"/>
      <c r="AP122" s="101"/>
      <c r="AQ122" s="101"/>
      <c r="AR122" s="12"/>
      <c r="AS122" s="12"/>
      <c r="AT122" s="12"/>
      <c r="AU122" s="12"/>
      <c r="AV122" s="12"/>
      <c r="AW122" s="12"/>
      <c r="AX122" s="12"/>
      <c r="AY122" s="12"/>
      <c r="AZ122" s="143"/>
      <c r="BA122" s="144"/>
      <c r="BB122" s="144"/>
      <c r="BC122" s="144"/>
      <c r="BD122" s="144"/>
      <c r="BE122" s="144"/>
      <c r="BF122" s="144"/>
      <c r="BG122" s="90"/>
      <c r="BJ122" s="3"/>
      <c r="BK122" s="3"/>
      <c r="BM122" s="14"/>
      <c r="BV122" s="112"/>
      <c r="BW122" s="112"/>
      <c r="BX122" s="112"/>
      <c r="BY122" s="112"/>
      <c r="BZ122" s="90"/>
      <c r="CA122" s="90"/>
      <c r="CB122" s="90"/>
      <c r="CC122" s="90"/>
      <c r="CD122" s="90"/>
      <c r="CE122" s="90"/>
      <c r="CF122" s="90"/>
      <c r="CG122" s="90"/>
      <c r="CH122" s="91"/>
      <c r="CI122" s="91"/>
      <c r="CJ122" s="91"/>
      <c r="CK122" s="91"/>
      <c r="CL122" s="91"/>
      <c r="CM122" s="90"/>
      <c r="CN122" s="90"/>
      <c r="CO122" s="90"/>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7"/>
      <c r="EB122" s="7"/>
      <c r="EC122" s="3"/>
      <c r="ED122" s="3"/>
      <c r="EE122" s="3"/>
      <c r="EF122" s="3"/>
      <c r="EG122" s="3"/>
      <c r="EH122" s="3"/>
      <c r="EI122" s="3"/>
      <c r="EJ122" s="3"/>
      <c r="EK122" s="3"/>
      <c r="EL122" s="3"/>
      <c r="EM122" s="3"/>
      <c r="EN122" s="3"/>
      <c r="EO122" s="3"/>
      <c r="EP122" s="3"/>
      <c r="EQ122" s="3"/>
      <c r="ER122" s="3"/>
      <c r="ES122" s="3"/>
      <c r="ET122" s="3"/>
      <c r="EU122" s="3"/>
      <c r="EV122" s="3"/>
      <c r="EW122" s="3"/>
    </row>
    <row r="123" spans="1:153" s="14" customFormat="1" ht="28.5" customHeight="1">
      <c r="A123" s="13"/>
      <c r="B123" s="13"/>
      <c r="C123" s="48" t="s">
        <v>307</v>
      </c>
      <c r="D123" s="228"/>
      <c r="E123" s="228"/>
      <c r="F123" s="229"/>
      <c r="G123" s="352" t="s">
        <v>243</v>
      </c>
      <c r="H123" s="350"/>
      <c r="I123" s="350"/>
      <c r="J123" s="350"/>
      <c r="K123" s="350"/>
      <c r="L123" s="350"/>
      <c r="M123" s="350"/>
      <c r="N123" s="353" t="s">
        <v>244</v>
      </c>
      <c r="O123" s="354"/>
      <c r="P123" s="354"/>
      <c r="Q123" s="354"/>
      <c r="R123" s="354"/>
      <c r="S123" s="354"/>
      <c r="T123" s="354"/>
      <c r="U123" s="330" t="s">
        <v>302</v>
      </c>
      <c r="V123" s="94"/>
      <c r="W123" s="94"/>
      <c r="X123" s="94"/>
      <c r="Y123" s="94"/>
      <c r="Z123" s="94"/>
      <c r="AA123" s="94"/>
      <c r="AB123" s="94"/>
      <c r="AC123" s="94"/>
      <c r="AD123" s="94"/>
      <c r="AE123" s="94"/>
      <c r="AF123" s="94"/>
      <c r="AG123" s="246"/>
      <c r="AH123" s="144"/>
      <c r="AI123" s="144"/>
      <c r="AJ123" s="144"/>
      <c r="AK123" s="144"/>
      <c r="AL123" s="144"/>
      <c r="AM123" s="144"/>
      <c r="AN123" s="144"/>
      <c r="AO123" s="101"/>
      <c r="AP123" s="101"/>
      <c r="AQ123" s="101"/>
      <c r="AR123" s="12"/>
      <c r="AS123" s="12"/>
      <c r="AT123" s="12"/>
      <c r="AU123" s="12"/>
      <c r="AV123" s="12"/>
      <c r="AW123" s="12"/>
      <c r="AX123" s="12"/>
      <c r="AY123" s="12"/>
      <c r="AZ123" s="143"/>
      <c r="BA123" s="144"/>
      <c r="BB123" s="144"/>
      <c r="BC123" s="144"/>
      <c r="BD123" s="144"/>
      <c r="BE123" s="144"/>
      <c r="BF123" s="144"/>
      <c r="BG123" s="91"/>
      <c r="BJ123" s="13"/>
      <c r="BK123" s="13"/>
      <c r="BZ123" s="13"/>
      <c r="CA123" s="13"/>
      <c r="CB123" s="13"/>
      <c r="CC123" s="13"/>
      <c r="CD123" s="13"/>
      <c r="CE123" s="13"/>
      <c r="CF123" s="13"/>
      <c r="CG123" s="13"/>
      <c r="CH123" s="22"/>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21"/>
      <c r="EB123" s="21"/>
      <c r="EC123" s="13"/>
      <c r="ED123" s="13"/>
      <c r="EE123" s="13"/>
      <c r="EF123" s="13"/>
      <c r="EG123" s="13"/>
      <c r="EH123" s="13"/>
      <c r="EI123" s="13"/>
      <c r="EJ123" s="13"/>
      <c r="EK123" s="13"/>
      <c r="EL123" s="13"/>
      <c r="EM123" s="13"/>
      <c r="EN123" s="13"/>
      <c r="EO123" s="13"/>
      <c r="EP123" s="13"/>
      <c r="EQ123" s="13"/>
      <c r="ER123" s="13"/>
      <c r="ES123" s="13"/>
      <c r="ET123" s="13"/>
      <c r="EU123" s="13"/>
      <c r="EV123" s="13"/>
      <c r="EW123" s="13"/>
    </row>
    <row r="124" spans="1:153" s="14" customFormat="1" ht="18.75" customHeight="1">
      <c r="A124" s="22"/>
      <c r="B124" s="22"/>
      <c r="C124" s="101"/>
      <c r="D124" s="101"/>
      <c r="E124" s="101"/>
      <c r="F124" s="101"/>
      <c r="G124" s="142"/>
      <c r="H124" s="12"/>
      <c r="I124" s="12"/>
      <c r="J124" s="12"/>
      <c r="K124" s="12"/>
      <c r="L124" s="12"/>
      <c r="M124" s="12"/>
      <c r="N124" s="143"/>
      <c r="O124" s="144"/>
      <c r="P124" s="144"/>
      <c r="Q124" s="144"/>
      <c r="R124" s="144"/>
      <c r="S124" s="144"/>
      <c r="T124" s="143"/>
      <c r="U124" s="143"/>
      <c r="V124" s="144"/>
      <c r="W124" s="144"/>
      <c r="X124" s="144"/>
      <c r="Y124" s="144"/>
      <c r="Z124" s="144"/>
      <c r="AA124" s="144"/>
      <c r="AB124" s="144"/>
      <c r="AC124" s="144"/>
      <c r="AD124" s="144"/>
      <c r="AE124" s="144"/>
      <c r="AF124" s="144"/>
      <c r="AG124" s="143"/>
      <c r="AH124" s="144"/>
      <c r="AI124" s="144"/>
      <c r="AJ124" s="144"/>
      <c r="AK124" s="144"/>
      <c r="AL124" s="144"/>
      <c r="AN124" s="144"/>
      <c r="AO124" s="101"/>
      <c r="AP124" s="144"/>
      <c r="AQ124" s="101"/>
      <c r="AR124" s="12"/>
      <c r="AS124" s="12"/>
      <c r="AT124" s="12"/>
      <c r="AU124" s="12"/>
      <c r="AV124" s="12"/>
      <c r="AW124" s="12"/>
      <c r="AX124" s="12"/>
      <c r="AY124" s="12"/>
      <c r="AZ124" s="143"/>
      <c r="BA124" s="144"/>
      <c r="BB124" s="144"/>
      <c r="BC124" s="144"/>
      <c r="BD124" s="144"/>
      <c r="BE124" s="144"/>
      <c r="BF124" s="144"/>
      <c r="BG124" s="22"/>
      <c r="BH124" s="145"/>
      <c r="BI124" s="145"/>
      <c r="BJ124" s="13"/>
      <c r="BK124" s="13"/>
      <c r="BO124" s="145"/>
      <c r="BP124" s="145"/>
      <c r="BQ124" s="145"/>
      <c r="BR124" s="145"/>
      <c r="BS124" s="145"/>
      <c r="BT124" s="145"/>
      <c r="BU124" s="145"/>
      <c r="BV124" s="145"/>
      <c r="BW124" s="145"/>
      <c r="BX124" s="145"/>
      <c r="BY124" s="145"/>
      <c r="BZ124" s="22"/>
      <c r="CA124" s="22"/>
      <c r="CB124" s="22"/>
      <c r="CC124" s="22"/>
      <c r="CD124" s="22"/>
      <c r="CE124" s="22"/>
      <c r="CF124" s="22"/>
      <c r="CG124" s="22"/>
      <c r="CH124" s="22"/>
      <c r="CI124" s="22"/>
      <c r="CJ124" s="22"/>
      <c r="CK124" s="22"/>
      <c r="CL124" s="22"/>
      <c r="CM124" s="22"/>
      <c r="CN124" s="22"/>
      <c r="CO124" s="22"/>
      <c r="CP124" s="22"/>
      <c r="CQ124" s="22"/>
      <c r="CR124" s="22"/>
      <c r="CS124" s="22"/>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21"/>
      <c r="EB124" s="21"/>
      <c r="EC124" s="13"/>
      <c r="ED124" s="13"/>
      <c r="EE124" s="13"/>
      <c r="EF124" s="13"/>
      <c r="EG124" s="13"/>
      <c r="EH124" s="13"/>
      <c r="EI124" s="13"/>
      <c r="EJ124" s="13"/>
      <c r="EK124" s="13"/>
      <c r="EL124" s="13"/>
      <c r="EM124" s="13"/>
      <c r="EN124" s="13"/>
      <c r="EO124" s="13"/>
      <c r="EP124" s="13"/>
      <c r="EQ124" s="13"/>
      <c r="ER124" s="13"/>
      <c r="ES124" s="13"/>
      <c r="ET124" s="13"/>
      <c r="EU124" s="13"/>
      <c r="EV124" s="13"/>
      <c r="EW124" s="13"/>
    </row>
    <row r="125" spans="1:153" s="14" customFormat="1" ht="18.75" customHeight="1">
      <c r="A125" s="22"/>
      <c r="B125" s="22"/>
      <c r="C125" s="101"/>
      <c r="D125" s="101"/>
      <c r="E125" s="101"/>
      <c r="F125" s="101"/>
      <c r="G125" s="142"/>
      <c r="H125" s="12"/>
      <c r="I125" s="12"/>
      <c r="J125" s="12"/>
      <c r="K125" s="12"/>
      <c r="L125" s="12"/>
      <c r="M125" s="12"/>
      <c r="N125" s="143"/>
      <c r="O125" s="144"/>
      <c r="P125" s="144"/>
      <c r="Q125" s="144"/>
      <c r="R125" s="144"/>
      <c r="S125" s="144"/>
      <c r="T125" s="145"/>
      <c r="V125" s="144"/>
      <c r="AA125" s="144"/>
      <c r="AB125" s="211"/>
      <c r="AC125" s="211"/>
      <c r="AD125" s="211"/>
      <c r="AE125" s="144"/>
      <c r="AF125" s="144"/>
      <c r="AG125" s="143"/>
      <c r="AH125" s="144"/>
      <c r="AI125" s="144"/>
      <c r="AJ125" s="144"/>
      <c r="AK125" s="144"/>
      <c r="AL125" s="144"/>
      <c r="AN125" s="144"/>
      <c r="AO125" s="101"/>
      <c r="AP125" s="144"/>
      <c r="AQ125" s="101"/>
      <c r="AR125" s="12"/>
      <c r="AS125" s="12"/>
      <c r="AT125" s="12"/>
      <c r="AU125" s="12"/>
      <c r="AV125" s="12"/>
      <c r="AW125" s="12"/>
      <c r="AX125" s="12"/>
      <c r="AY125" s="12"/>
      <c r="AZ125" s="143"/>
      <c r="BA125" s="144"/>
      <c r="BB125" s="144"/>
      <c r="BC125" s="144"/>
      <c r="BD125" s="144"/>
      <c r="BE125" s="144"/>
      <c r="BF125" s="144"/>
      <c r="BG125" s="22"/>
      <c r="BH125" s="145"/>
      <c r="BI125" s="145"/>
      <c r="BJ125" s="13"/>
      <c r="BK125" s="13"/>
      <c r="BO125" s="145"/>
      <c r="BP125" s="145"/>
      <c r="BQ125" s="145"/>
      <c r="BR125" s="145"/>
      <c r="BS125" s="145"/>
      <c r="BT125" s="145"/>
      <c r="BU125" s="145"/>
      <c r="BV125" s="145"/>
      <c r="BW125" s="145"/>
      <c r="BX125" s="145"/>
      <c r="BY125" s="145"/>
      <c r="BZ125" s="22"/>
      <c r="CA125" s="22"/>
      <c r="CB125" s="22"/>
      <c r="CC125" s="22"/>
      <c r="CD125" s="22"/>
      <c r="CE125" s="22"/>
      <c r="CF125" s="22"/>
      <c r="CG125" s="22"/>
      <c r="CH125" s="22"/>
      <c r="CI125" s="22"/>
      <c r="CJ125" s="22"/>
      <c r="CK125" s="22"/>
      <c r="CL125" s="22"/>
      <c r="CM125" s="22"/>
      <c r="CN125" s="22"/>
      <c r="CO125" s="22"/>
      <c r="CP125" s="22"/>
      <c r="CQ125" s="22"/>
      <c r="CR125" s="22"/>
      <c r="CS125" s="22"/>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21"/>
      <c r="EB125" s="21"/>
      <c r="EC125" s="13"/>
      <c r="ED125" s="13"/>
      <c r="EE125" s="13"/>
      <c r="EF125" s="13"/>
      <c r="EG125" s="13"/>
      <c r="EH125" s="13"/>
      <c r="EI125" s="13"/>
      <c r="EJ125" s="13"/>
      <c r="EK125" s="13"/>
      <c r="EL125" s="13"/>
      <c r="EM125" s="13"/>
      <c r="EN125" s="13"/>
      <c r="EO125" s="13"/>
      <c r="EP125" s="13"/>
      <c r="EQ125" s="13"/>
      <c r="ER125" s="13"/>
      <c r="ES125" s="13"/>
      <c r="ET125" s="13"/>
      <c r="EU125" s="13"/>
      <c r="EV125" s="13"/>
      <c r="EW125" s="13"/>
    </row>
    <row r="126" spans="1:153" s="14" customFormat="1" ht="18.75" customHeight="1">
      <c r="A126" s="22"/>
      <c r="B126" s="22"/>
      <c r="C126" s="101"/>
      <c r="D126" s="101"/>
      <c r="E126" s="101"/>
      <c r="F126" s="101"/>
      <c r="G126" s="142"/>
      <c r="H126" s="12"/>
      <c r="I126" s="12"/>
      <c r="J126" s="12"/>
      <c r="K126" s="12"/>
      <c r="L126" s="12"/>
      <c r="M126" s="12"/>
      <c r="N126" s="143"/>
      <c r="O126" s="144"/>
      <c r="P126" s="144"/>
      <c r="Q126" s="144"/>
      <c r="R126" s="144"/>
      <c r="S126" s="144"/>
      <c r="T126" s="145"/>
      <c r="V126" s="144"/>
      <c r="AA126" s="144"/>
      <c r="AB126" s="211"/>
      <c r="AC126" s="211"/>
      <c r="AD126" s="211"/>
      <c r="AE126" s="144"/>
      <c r="AF126" s="144"/>
      <c r="AG126" s="143"/>
      <c r="AH126" s="144"/>
      <c r="AI126" s="144"/>
      <c r="AJ126" s="144"/>
      <c r="AK126" s="144"/>
      <c r="AL126" s="144"/>
      <c r="AN126" s="144"/>
      <c r="AO126" s="101"/>
      <c r="AP126" s="144"/>
      <c r="AQ126" s="101"/>
      <c r="AR126" s="12"/>
      <c r="AS126" s="12"/>
      <c r="AT126" s="12"/>
      <c r="AU126" s="12"/>
      <c r="AV126" s="12"/>
      <c r="AW126" s="12"/>
      <c r="AX126" s="12"/>
      <c r="AY126" s="12"/>
      <c r="AZ126" s="143"/>
      <c r="BA126" s="144"/>
      <c r="BB126" s="144"/>
      <c r="BC126" s="144"/>
      <c r="BD126" s="144"/>
      <c r="BE126" s="144"/>
      <c r="BF126" s="144"/>
      <c r="BG126" s="22"/>
      <c r="BH126" s="145"/>
      <c r="BI126" s="145"/>
      <c r="BJ126" s="13"/>
      <c r="BK126" s="13"/>
      <c r="BO126" s="145"/>
      <c r="BP126" s="145"/>
      <c r="BQ126" s="145"/>
      <c r="BR126" s="145"/>
      <c r="BS126" s="145"/>
      <c r="BT126" s="145"/>
      <c r="BU126" s="145"/>
      <c r="BV126" s="145"/>
      <c r="BW126" s="145"/>
      <c r="BX126" s="145"/>
      <c r="BY126" s="145"/>
      <c r="BZ126" s="22"/>
      <c r="CA126" s="22"/>
      <c r="CB126" s="22"/>
      <c r="CC126" s="22"/>
      <c r="CD126" s="22"/>
      <c r="CE126" s="22"/>
      <c r="CF126" s="22"/>
      <c r="CG126" s="22"/>
      <c r="CH126" s="22"/>
      <c r="CI126" s="22"/>
      <c r="CJ126" s="22"/>
      <c r="CK126" s="22"/>
      <c r="CL126" s="22"/>
      <c r="CM126" s="22"/>
      <c r="CN126" s="22"/>
      <c r="CO126" s="22"/>
      <c r="CP126" s="22"/>
      <c r="CQ126" s="22"/>
      <c r="CR126" s="22"/>
      <c r="CS126" s="22"/>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21"/>
      <c r="EB126" s="21"/>
      <c r="EC126" s="13"/>
      <c r="ED126" s="13"/>
      <c r="EE126" s="13"/>
      <c r="EF126" s="13"/>
      <c r="EG126" s="13"/>
      <c r="EH126" s="13"/>
      <c r="EI126" s="13"/>
      <c r="EJ126" s="13"/>
      <c r="EK126" s="13"/>
      <c r="EL126" s="13"/>
      <c r="EM126" s="13"/>
      <c r="EN126" s="13"/>
      <c r="EO126" s="13"/>
      <c r="EP126" s="13"/>
      <c r="EQ126" s="13"/>
      <c r="ER126" s="13"/>
      <c r="ES126" s="13"/>
      <c r="ET126" s="13"/>
      <c r="EU126" s="13"/>
      <c r="EV126" s="13"/>
      <c r="EW126" s="13"/>
    </row>
    <row r="127" spans="1:153" s="14" customFormat="1" ht="18.75" customHeight="1">
      <c r="A127" s="22"/>
      <c r="B127" s="22"/>
      <c r="C127" s="101"/>
      <c r="D127" s="101"/>
      <c r="E127" s="101"/>
      <c r="F127" s="101"/>
      <c r="G127" s="142"/>
      <c r="H127" s="12"/>
      <c r="I127" s="12"/>
      <c r="J127" s="12"/>
      <c r="K127" s="12"/>
      <c r="L127" s="12"/>
      <c r="M127" s="12"/>
      <c r="N127" s="143"/>
      <c r="O127" s="144"/>
      <c r="P127" s="144"/>
      <c r="Q127" s="144"/>
      <c r="R127" s="144"/>
      <c r="S127" s="144"/>
      <c r="T127" s="145"/>
      <c r="V127" s="144"/>
      <c r="W127" s="7" t="s">
        <v>212</v>
      </c>
      <c r="X127" s="7"/>
      <c r="Y127" s="7"/>
      <c r="AC127" s="211"/>
      <c r="AD127" s="211"/>
      <c r="AE127" s="144"/>
      <c r="AF127" s="144"/>
      <c r="AG127" s="143"/>
      <c r="AH127" s="144"/>
      <c r="AI127" s="144"/>
      <c r="AJ127" s="144"/>
      <c r="AK127" s="144"/>
      <c r="AL127" s="144"/>
      <c r="AN127" s="144"/>
      <c r="AO127" s="101"/>
      <c r="AP127" s="144"/>
      <c r="AQ127" s="101"/>
      <c r="AR127" s="12"/>
      <c r="AS127" s="12"/>
      <c r="AT127" s="12"/>
      <c r="AU127" s="12"/>
      <c r="AV127" s="12"/>
      <c r="AW127" s="12"/>
      <c r="AX127" s="12"/>
      <c r="AY127" s="12"/>
      <c r="AZ127" s="143"/>
      <c r="BA127" s="144"/>
      <c r="BB127" s="144"/>
      <c r="BC127" s="144"/>
      <c r="BD127" s="144"/>
      <c r="BE127" s="144"/>
      <c r="BF127" s="144"/>
      <c r="BG127" s="22"/>
      <c r="BH127" s="145"/>
      <c r="BI127" s="145"/>
      <c r="BJ127" s="13"/>
      <c r="BK127" s="13"/>
      <c r="BO127" s="145"/>
      <c r="BP127" s="145"/>
      <c r="BQ127" s="145"/>
      <c r="BR127" s="145"/>
      <c r="BS127" s="145"/>
      <c r="BT127" s="145"/>
      <c r="BU127" s="145"/>
      <c r="BV127" s="145"/>
      <c r="BW127" s="145"/>
      <c r="BX127" s="145"/>
      <c r="BY127" s="145"/>
      <c r="BZ127" s="22"/>
      <c r="CA127" s="22"/>
      <c r="CB127" s="22"/>
      <c r="CC127" s="22"/>
      <c r="CD127" s="22"/>
      <c r="CE127" s="22"/>
      <c r="CF127" s="22"/>
      <c r="CG127" s="22"/>
      <c r="CH127" s="22"/>
      <c r="CI127" s="22"/>
      <c r="CJ127" s="22"/>
      <c r="CK127" s="22"/>
      <c r="CL127" s="22"/>
      <c r="CM127" s="22"/>
      <c r="CN127" s="22"/>
      <c r="CO127" s="22"/>
      <c r="CP127" s="22"/>
      <c r="CQ127" s="22"/>
      <c r="CR127" s="22"/>
      <c r="CS127" s="22"/>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21"/>
      <c r="EB127" s="21"/>
      <c r="EC127" s="13"/>
      <c r="ED127" s="13"/>
      <c r="EE127" s="13"/>
      <c r="EF127" s="13"/>
      <c r="EG127" s="13"/>
      <c r="EH127" s="13"/>
      <c r="EI127" s="13"/>
      <c r="EJ127" s="13"/>
      <c r="EK127" s="13"/>
      <c r="EL127" s="13"/>
      <c r="EM127" s="13"/>
      <c r="EN127" s="13"/>
      <c r="EO127" s="13"/>
      <c r="EP127" s="13"/>
      <c r="EQ127" s="13"/>
      <c r="ER127" s="13"/>
      <c r="ES127" s="13"/>
      <c r="ET127" s="13"/>
      <c r="EU127" s="13"/>
      <c r="EV127" s="13"/>
      <c r="EW127" s="13"/>
    </row>
    <row r="128" spans="1:153" s="14" customFormat="1" ht="18.75" customHeight="1">
      <c r="A128" s="22"/>
      <c r="B128" s="22"/>
      <c r="C128" s="101"/>
      <c r="D128" s="101"/>
      <c r="E128" s="101"/>
      <c r="F128" s="101"/>
      <c r="G128" s="142"/>
      <c r="H128" s="12"/>
      <c r="I128" s="12"/>
      <c r="J128" s="12"/>
      <c r="K128" s="12"/>
      <c r="L128" s="12"/>
      <c r="M128" s="12"/>
      <c r="N128" s="143"/>
      <c r="O128" s="144"/>
      <c r="P128" s="144"/>
      <c r="Q128" s="144"/>
      <c r="R128" s="144"/>
      <c r="S128" s="144"/>
      <c r="T128" s="145"/>
      <c r="V128" s="144"/>
      <c r="W128" s="7"/>
      <c r="X128" s="7"/>
      <c r="Y128" s="7" t="s">
        <v>313</v>
      </c>
      <c r="AC128" s="211"/>
      <c r="AD128" s="211"/>
      <c r="AE128" s="144"/>
      <c r="AF128" s="144"/>
      <c r="AG128" s="143"/>
      <c r="AH128" s="144"/>
      <c r="AI128" s="144"/>
      <c r="AJ128" s="144"/>
      <c r="AK128" s="144"/>
      <c r="AL128" s="144"/>
      <c r="AN128" s="144"/>
      <c r="AO128" s="101"/>
      <c r="AP128" s="144"/>
      <c r="AQ128" s="101"/>
      <c r="AR128" s="12"/>
      <c r="AS128" s="12"/>
      <c r="AT128" s="12"/>
      <c r="AU128" s="12"/>
      <c r="AV128" s="12"/>
      <c r="AW128" s="12"/>
      <c r="AX128" s="12"/>
      <c r="AY128" s="12"/>
      <c r="AZ128" s="143"/>
      <c r="BA128" s="144"/>
      <c r="BB128" s="144"/>
      <c r="BC128" s="144"/>
      <c r="BD128" s="144"/>
      <c r="BE128" s="144"/>
      <c r="BF128" s="144"/>
      <c r="BG128" s="22"/>
      <c r="BH128" s="145"/>
      <c r="BI128" s="145"/>
      <c r="BJ128" s="13"/>
      <c r="BK128" s="13"/>
      <c r="BO128" s="145"/>
      <c r="BP128" s="145"/>
      <c r="BQ128" s="145"/>
      <c r="BR128" s="145"/>
      <c r="BS128" s="145"/>
      <c r="BT128" s="145"/>
      <c r="BU128" s="145"/>
      <c r="BV128" s="145"/>
      <c r="BW128" s="145"/>
      <c r="BX128" s="145"/>
      <c r="BY128" s="145"/>
      <c r="BZ128" s="22"/>
      <c r="CA128" s="22"/>
      <c r="CB128" s="22"/>
      <c r="CC128" s="22"/>
      <c r="CD128" s="22"/>
      <c r="CE128" s="22"/>
      <c r="CF128" s="22"/>
      <c r="CG128" s="22"/>
      <c r="CH128" s="22"/>
      <c r="CI128" s="22"/>
      <c r="CJ128" s="22"/>
      <c r="CK128" s="22"/>
      <c r="CL128" s="22"/>
      <c r="CM128" s="22"/>
      <c r="CN128" s="22"/>
      <c r="CO128" s="22"/>
      <c r="CP128" s="22"/>
      <c r="CQ128" s="22"/>
      <c r="CR128" s="22"/>
      <c r="CS128" s="22"/>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21"/>
      <c r="EB128" s="21"/>
      <c r="EC128" s="13"/>
      <c r="ED128" s="13"/>
      <c r="EE128" s="13"/>
      <c r="EF128" s="13"/>
      <c r="EG128" s="13"/>
      <c r="EH128" s="13"/>
      <c r="EI128" s="13"/>
      <c r="EJ128" s="13"/>
      <c r="EK128" s="13"/>
      <c r="EL128" s="13"/>
      <c r="EM128" s="13"/>
      <c r="EN128" s="13"/>
      <c r="EO128" s="13"/>
      <c r="EP128" s="13"/>
      <c r="EQ128" s="13"/>
      <c r="ER128" s="13"/>
      <c r="ES128" s="13"/>
      <c r="ET128" s="13"/>
      <c r="EU128" s="13"/>
      <c r="EV128" s="13"/>
      <c r="EW128" s="13"/>
    </row>
    <row r="129" spans="1:153" s="14" customFormat="1" ht="18.75" customHeight="1">
      <c r="A129" s="22"/>
      <c r="B129" s="22"/>
      <c r="C129" s="101"/>
      <c r="D129" s="101"/>
      <c r="E129" s="101"/>
      <c r="F129" s="101"/>
      <c r="G129" s="142"/>
      <c r="H129" s="12"/>
      <c r="I129" s="12"/>
      <c r="J129" s="12"/>
      <c r="K129" s="12"/>
      <c r="L129" s="12"/>
      <c r="M129" s="12"/>
      <c r="N129" s="143"/>
      <c r="O129" s="144"/>
      <c r="P129" s="144"/>
      <c r="Q129" s="144"/>
      <c r="R129" s="144"/>
      <c r="S129" s="144"/>
      <c r="T129" s="145"/>
      <c r="V129" s="144"/>
      <c r="W129" s="7"/>
      <c r="X129" s="7"/>
      <c r="Y129" s="7"/>
      <c r="AA129" s="144"/>
      <c r="AB129" s="211"/>
      <c r="AC129" s="211"/>
      <c r="AD129" s="211"/>
      <c r="AE129" s="144"/>
      <c r="AF129" s="144"/>
      <c r="AG129" s="143"/>
      <c r="AH129" s="144"/>
      <c r="AI129" s="144"/>
      <c r="AJ129" s="144"/>
      <c r="AK129" s="144"/>
      <c r="AL129" s="144"/>
      <c r="AN129" s="144"/>
      <c r="AO129" s="101"/>
      <c r="AP129" s="144"/>
      <c r="AQ129" s="101"/>
      <c r="AR129" s="12"/>
      <c r="AS129" s="12"/>
      <c r="AT129" s="12"/>
      <c r="AU129" s="12"/>
      <c r="AV129" s="12"/>
      <c r="AW129" s="12"/>
      <c r="AX129" s="12"/>
      <c r="AY129" s="12"/>
      <c r="AZ129" s="143"/>
      <c r="BA129" s="144"/>
      <c r="BB129" s="144"/>
      <c r="BC129" s="144"/>
      <c r="BD129" s="144"/>
      <c r="BE129" s="144"/>
      <c r="BF129" s="144"/>
      <c r="BG129" s="22"/>
      <c r="BH129" s="145"/>
      <c r="BI129" s="145"/>
      <c r="BJ129" s="13"/>
      <c r="BK129" s="13"/>
      <c r="BO129" s="145"/>
      <c r="BP129" s="145"/>
      <c r="BQ129" s="145"/>
      <c r="BR129" s="145"/>
      <c r="BS129" s="145"/>
      <c r="BT129" s="145"/>
      <c r="BU129" s="145"/>
      <c r="BV129" s="145"/>
      <c r="BW129" s="145"/>
      <c r="BX129" s="145"/>
      <c r="BY129" s="145"/>
      <c r="BZ129" s="22"/>
      <c r="CA129" s="22"/>
      <c r="CB129" s="22"/>
      <c r="CC129" s="22"/>
      <c r="CD129" s="22"/>
      <c r="CE129" s="22"/>
      <c r="CF129" s="22"/>
      <c r="CG129" s="22"/>
      <c r="CH129" s="22"/>
      <c r="CI129" s="22"/>
      <c r="CJ129" s="22"/>
      <c r="CK129" s="22"/>
      <c r="CL129" s="22"/>
      <c r="CM129" s="22"/>
      <c r="CN129" s="22"/>
      <c r="CO129" s="22"/>
      <c r="CP129" s="22"/>
      <c r="CQ129" s="22"/>
      <c r="CR129" s="22"/>
      <c r="CS129" s="22"/>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21"/>
      <c r="EB129" s="21"/>
      <c r="EC129" s="13"/>
      <c r="ED129" s="13"/>
      <c r="EE129" s="13"/>
      <c r="EF129" s="13"/>
      <c r="EG129" s="13"/>
      <c r="EH129" s="13"/>
      <c r="EI129" s="13"/>
      <c r="EJ129" s="13"/>
      <c r="EK129" s="13"/>
      <c r="EL129" s="13"/>
      <c r="EM129" s="13"/>
      <c r="EN129" s="13"/>
      <c r="EO129" s="13"/>
      <c r="EP129" s="13"/>
      <c r="EQ129" s="13"/>
      <c r="ER129" s="13"/>
      <c r="ES129" s="13"/>
      <c r="ET129" s="13"/>
      <c r="EU129" s="13"/>
      <c r="EV129" s="13"/>
      <c r="EW129" s="13"/>
    </row>
    <row r="130" spans="1:153" s="14" customFormat="1" ht="18.75" customHeight="1">
      <c r="A130" s="22"/>
      <c r="B130" s="22"/>
      <c r="C130" s="101"/>
      <c r="D130" s="101"/>
      <c r="E130" s="101"/>
      <c r="F130" s="101"/>
      <c r="G130" s="142"/>
      <c r="H130" s="12"/>
      <c r="I130" s="12"/>
      <c r="J130" s="12"/>
      <c r="K130" s="12"/>
      <c r="L130" s="12"/>
      <c r="M130" s="12"/>
      <c r="N130" s="143"/>
      <c r="O130" s="144"/>
      <c r="P130" s="144"/>
      <c r="Q130" s="144"/>
      <c r="R130" s="144"/>
      <c r="S130" s="144"/>
      <c r="T130" s="145"/>
      <c r="V130" s="144"/>
      <c r="W130" s="7" t="s">
        <v>213</v>
      </c>
      <c r="X130" s="7"/>
      <c r="Y130" s="7"/>
      <c r="AA130" s="144"/>
      <c r="AB130" s="211"/>
      <c r="AC130" s="211"/>
      <c r="AD130" s="211"/>
      <c r="AE130" s="144"/>
      <c r="AF130" s="144"/>
      <c r="AG130" s="143"/>
      <c r="AH130" s="144"/>
      <c r="AI130" s="144"/>
      <c r="AJ130" s="144"/>
      <c r="AK130" s="144"/>
      <c r="AL130" s="144"/>
      <c r="AN130" s="144"/>
      <c r="AO130" s="101"/>
      <c r="AP130" s="144"/>
      <c r="AQ130" s="101"/>
      <c r="AR130" s="12"/>
      <c r="AS130" s="12"/>
      <c r="AT130" s="12"/>
      <c r="AU130" s="12"/>
      <c r="AV130" s="12"/>
      <c r="AW130" s="12"/>
      <c r="AX130" s="12"/>
      <c r="AY130" s="12"/>
      <c r="AZ130" s="143"/>
      <c r="BA130" s="144"/>
      <c r="BB130" s="144"/>
      <c r="BC130" s="144"/>
      <c r="BD130" s="144"/>
      <c r="BE130" s="144"/>
      <c r="BF130" s="144"/>
      <c r="BG130" s="22"/>
      <c r="BH130" s="145"/>
      <c r="BI130" s="145"/>
      <c r="BJ130" s="13"/>
      <c r="BK130" s="13"/>
      <c r="BO130" s="145"/>
      <c r="BP130" s="145"/>
      <c r="BQ130" s="145"/>
      <c r="BR130" s="145"/>
      <c r="BS130" s="145"/>
      <c r="BT130" s="145"/>
      <c r="BU130" s="145"/>
      <c r="BV130" s="145"/>
      <c r="BW130" s="145"/>
      <c r="BX130" s="145"/>
      <c r="BY130" s="145"/>
      <c r="BZ130" s="22"/>
      <c r="CA130" s="22"/>
      <c r="CB130" s="22"/>
      <c r="CC130" s="22"/>
      <c r="CD130" s="22"/>
      <c r="CE130" s="22"/>
      <c r="CF130" s="22"/>
      <c r="CG130" s="22"/>
      <c r="CH130" s="22"/>
      <c r="CI130" s="22"/>
      <c r="CJ130" s="22"/>
      <c r="CK130" s="22"/>
      <c r="CL130" s="22"/>
      <c r="CM130" s="22"/>
      <c r="CN130" s="22"/>
      <c r="CO130" s="22"/>
      <c r="CP130" s="22"/>
      <c r="CQ130" s="22"/>
      <c r="CR130" s="22"/>
      <c r="CS130" s="22"/>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21"/>
      <c r="EB130" s="21"/>
      <c r="EC130" s="13"/>
      <c r="ED130" s="13"/>
      <c r="EE130" s="13"/>
      <c r="EF130" s="13"/>
      <c r="EG130" s="13"/>
      <c r="EH130" s="13"/>
      <c r="EI130" s="13"/>
      <c r="EJ130" s="13"/>
      <c r="EK130" s="13"/>
      <c r="EL130" s="13"/>
      <c r="EM130" s="13"/>
      <c r="EN130" s="13"/>
      <c r="EO130" s="13"/>
      <c r="EP130" s="13"/>
      <c r="EQ130" s="13"/>
      <c r="ER130" s="13"/>
      <c r="ES130" s="13"/>
      <c r="ET130" s="13"/>
      <c r="EU130" s="13"/>
      <c r="EV130" s="13"/>
      <c r="EW130" s="13"/>
    </row>
    <row r="131" spans="1:153" s="14" customFormat="1" ht="18.75" customHeight="1">
      <c r="A131" s="22"/>
      <c r="B131" s="22"/>
      <c r="C131" s="101"/>
      <c r="D131" s="101"/>
      <c r="E131" s="101"/>
      <c r="F131" s="101"/>
      <c r="G131" s="142"/>
      <c r="H131" s="12"/>
      <c r="I131" s="12"/>
      <c r="J131" s="12"/>
      <c r="K131" s="12"/>
      <c r="L131" s="12"/>
      <c r="M131" s="12"/>
      <c r="N131" s="143"/>
      <c r="O131" s="144"/>
      <c r="P131" s="144"/>
      <c r="Q131" s="144"/>
      <c r="R131" s="144"/>
      <c r="S131" s="144"/>
      <c r="T131" s="145"/>
      <c r="V131" s="144"/>
      <c r="W131" s="249"/>
      <c r="X131" s="249"/>
      <c r="Y131" s="7" t="s">
        <v>217</v>
      </c>
      <c r="AC131" s="211"/>
      <c r="AD131" s="211"/>
      <c r="AE131" s="144"/>
      <c r="AF131" s="144"/>
      <c r="AG131" s="143"/>
      <c r="AH131" s="144"/>
      <c r="AI131" s="144"/>
      <c r="AJ131" s="144"/>
      <c r="AK131" s="144"/>
      <c r="AL131" s="144"/>
      <c r="AN131" s="144"/>
      <c r="AO131" s="101"/>
      <c r="AP131" s="144"/>
      <c r="AQ131" s="101"/>
      <c r="AR131" s="12"/>
      <c r="AS131" s="12"/>
      <c r="AT131" s="12"/>
      <c r="AU131" s="12"/>
      <c r="AV131" s="12"/>
      <c r="AW131" s="12"/>
      <c r="AX131" s="12"/>
      <c r="AY131" s="12"/>
      <c r="AZ131" s="143"/>
      <c r="BA131" s="144"/>
      <c r="BB131" s="144"/>
      <c r="BC131" s="144"/>
      <c r="BD131" s="144"/>
      <c r="BE131" s="144"/>
      <c r="BF131" s="144"/>
      <c r="BG131" s="22"/>
      <c r="BH131" s="145"/>
      <c r="BI131" s="145"/>
      <c r="BJ131" s="13"/>
      <c r="BK131" s="13"/>
      <c r="BO131" s="145"/>
      <c r="BP131" s="145"/>
      <c r="BQ131" s="145"/>
      <c r="BR131" s="145"/>
      <c r="BS131" s="145"/>
      <c r="BT131" s="145"/>
      <c r="BU131" s="145"/>
      <c r="BV131" s="145"/>
      <c r="BW131" s="145"/>
      <c r="BX131" s="145"/>
      <c r="BY131" s="145"/>
      <c r="BZ131" s="22"/>
      <c r="CA131" s="22"/>
      <c r="CB131" s="22"/>
      <c r="CC131" s="22"/>
      <c r="CD131" s="22"/>
      <c r="CE131" s="22"/>
      <c r="CF131" s="22"/>
      <c r="CG131" s="22"/>
      <c r="CH131" s="22"/>
      <c r="CI131" s="22"/>
      <c r="CJ131" s="22"/>
      <c r="CK131" s="22"/>
      <c r="CL131" s="22"/>
      <c r="CM131" s="22"/>
      <c r="CN131" s="22"/>
      <c r="CO131" s="22"/>
      <c r="CP131" s="22"/>
      <c r="CQ131" s="22"/>
      <c r="CR131" s="22"/>
      <c r="CS131" s="22"/>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21"/>
      <c r="EB131" s="21"/>
      <c r="EC131" s="13"/>
      <c r="ED131" s="13"/>
      <c r="EE131" s="13"/>
      <c r="EF131" s="13"/>
      <c r="EG131" s="13"/>
      <c r="EH131" s="13"/>
      <c r="EI131" s="13"/>
      <c r="EJ131" s="13"/>
      <c r="EK131" s="13"/>
      <c r="EL131" s="13"/>
      <c r="EM131" s="13"/>
      <c r="EN131" s="13"/>
      <c r="EO131" s="13"/>
      <c r="EP131" s="13"/>
      <c r="EQ131" s="13"/>
      <c r="ER131" s="13"/>
      <c r="ES131" s="13"/>
      <c r="ET131" s="13"/>
      <c r="EU131" s="13"/>
      <c r="EV131" s="13"/>
      <c r="EW131" s="13"/>
    </row>
    <row r="132" spans="1:153" s="14" customFormat="1" ht="18.75" customHeight="1">
      <c r="A132" s="22"/>
      <c r="B132" s="22"/>
      <c r="C132" s="101"/>
      <c r="D132" s="101"/>
      <c r="E132" s="101"/>
      <c r="F132" s="101"/>
      <c r="G132" s="142"/>
      <c r="H132" s="12"/>
      <c r="I132" s="12"/>
      <c r="J132" s="12"/>
      <c r="K132" s="12"/>
      <c r="L132" s="12"/>
      <c r="M132" s="12"/>
      <c r="N132" s="143"/>
      <c r="O132" s="144"/>
      <c r="P132" s="144"/>
      <c r="Q132" s="144"/>
      <c r="R132" s="144"/>
      <c r="S132" s="144"/>
      <c r="T132" s="145"/>
      <c r="V132" s="144"/>
      <c r="W132" s="249"/>
      <c r="X132" s="247"/>
      <c r="Y132" s="7"/>
      <c r="AC132" s="211"/>
      <c r="AD132" s="211"/>
      <c r="AE132" s="144"/>
      <c r="AF132" s="144"/>
      <c r="AG132" s="143"/>
      <c r="AH132" s="144"/>
      <c r="AI132" s="144"/>
      <c r="AJ132" s="144"/>
      <c r="AK132" s="144"/>
      <c r="AL132" s="144"/>
      <c r="AN132" s="144"/>
      <c r="AO132" s="101"/>
      <c r="AP132" s="144"/>
      <c r="AQ132" s="101"/>
      <c r="AR132" s="12"/>
      <c r="AS132" s="12"/>
      <c r="AT132" s="12"/>
      <c r="AU132" s="12"/>
      <c r="AV132" s="12"/>
      <c r="AW132" s="12"/>
      <c r="AX132" s="12"/>
      <c r="AY132" s="12"/>
      <c r="AZ132" s="143"/>
      <c r="BA132" s="144"/>
      <c r="BB132" s="144"/>
      <c r="BC132" s="144"/>
      <c r="BD132" s="144"/>
      <c r="BE132" s="144"/>
      <c r="BF132" s="144"/>
      <c r="BG132" s="22"/>
      <c r="BH132" s="145"/>
      <c r="BI132" s="145"/>
      <c r="BJ132" s="13"/>
      <c r="BK132" s="13"/>
      <c r="BO132" s="145"/>
      <c r="BP132" s="145"/>
      <c r="BQ132" s="145"/>
      <c r="BR132" s="145"/>
      <c r="BS132" s="145"/>
      <c r="BT132" s="145"/>
      <c r="BU132" s="145"/>
      <c r="BV132" s="145"/>
      <c r="BW132" s="145"/>
      <c r="BX132" s="145"/>
      <c r="BY132" s="145"/>
      <c r="BZ132" s="22"/>
      <c r="CA132" s="22"/>
      <c r="CB132" s="22"/>
      <c r="CC132" s="22"/>
      <c r="CD132" s="22"/>
      <c r="CE132" s="22"/>
      <c r="CF132" s="22"/>
      <c r="CG132" s="22"/>
      <c r="CH132" s="22"/>
      <c r="CI132" s="22"/>
      <c r="CJ132" s="22"/>
      <c r="CK132" s="22"/>
      <c r="CL132" s="22"/>
      <c r="CM132" s="22"/>
      <c r="CN132" s="22"/>
      <c r="CO132" s="22"/>
      <c r="CP132" s="22"/>
      <c r="CQ132" s="22"/>
      <c r="CR132" s="22"/>
      <c r="CS132" s="22"/>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21"/>
      <c r="EB132" s="21"/>
      <c r="EC132" s="13"/>
      <c r="ED132" s="13"/>
      <c r="EE132" s="13"/>
      <c r="EF132" s="13"/>
      <c r="EG132" s="13"/>
      <c r="EH132" s="13"/>
      <c r="EI132" s="13"/>
      <c r="EJ132" s="13"/>
      <c r="EK132" s="13"/>
      <c r="EL132" s="13"/>
      <c r="EM132" s="13"/>
      <c r="EN132" s="13"/>
      <c r="EO132" s="13"/>
      <c r="EP132" s="13"/>
      <c r="EQ132" s="13"/>
      <c r="ER132" s="13"/>
      <c r="ES132" s="13"/>
      <c r="ET132" s="13"/>
      <c r="EU132" s="13"/>
      <c r="EV132" s="13"/>
      <c r="EW132" s="13"/>
    </row>
    <row r="133" spans="1:153" s="14" customFormat="1" ht="18.75" customHeight="1">
      <c r="A133" s="22"/>
      <c r="B133" s="22"/>
      <c r="C133" s="101"/>
      <c r="D133" s="101"/>
      <c r="E133" s="101"/>
      <c r="F133" s="101"/>
      <c r="G133" s="142"/>
      <c r="H133" s="12"/>
      <c r="I133" s="12"/>
      <c r="J133" s="12"/>
      <c r="K133" s="12"/>
      <c r="L133" s="12"/>
      <c r="M133" s="12"/>
      <c r="N133" s="143"/>
      <c r="O133" s="144"/>
      <c r="P133" s="144"/>
      <c r="Q133" s="144"/>
      <c r="R133" s="144"/>
      <c r="S133" s="144"/>
      <c r="T133" s="145"/>
      <c r="V133" s="144"/>
      <c r="W133" s="144"/>
      <c r="X133" s="144"/>
      <c r="Y133" s="144"/>
      <c r="Z133" s="144"/>
      <c r="AA133" s="144"/>
      <c r="AB133" s="211"/>
      <c r="AC133" s="211"/>
      <c r="AD133" s="211"/>
      <c r="AE133" s="144"/>
      <c r="AF133" s="144"/>
      <c r="AG133" s="143"/>
      <c r="AH133" s="144"/>
      <c r="AI133" s="144"/>
      <c r="AJ133" s="144"/>
      <c r="AK133" s="144"/>
      <c r="AL133" s="144"/>
      <c r="AN133" s="144"/>
      <c r="AO133" s="101"/>
      <c r="AP133" s="144"/>
      <c r="AQ133" s="101"/>
      <c r="AR133" s="12"/>
      <c r="AS133" s="12"/>
      <c r="AT133" s="12"/>
      <c r="AU133" s="12"/>
      <c r="AV133" s="12"/>
      <c r="AW133" s="12"/>
      <c r="AX133" s="12"/>
      <c r="AY133" s="12"/>
      <c r="AZ133" s="143"/>
      <c r="BA133" s="144"/>
      <c r="BB133" s="144"/>
      <c r="BC133" s="144"/>
      <c r="BD133" s="144"/>
      <c r="BE133" s="144"/>
      <c r="BF133" s="144"/>
      <c r="BG133" s="22"/>
      <c r="BH133" s="145"/>
      <c r="BI133" s="145"/>
      <c r="BJ133" s="13"/>
      <c r="BK133" s="13"/>
      <c r="BO133" s="145"/>
      <c r="BP133" s="145"/>
      <c r="BQ133" s="145"/>
      <c r="BR133" s="145"/>
      <c r="BS133" s="145"/>
      <c r="BT133" s="145"/>
      <c r="BU133" s="145"/>
      <c r="BV133" s="145"/>
      <c r="BW133" s="145"/>
      <c r="BX133" s="145"/>
      <c r="BY133" s="145"/>
      <c r="BZ133" s="22"/>
      <c r="CA133" s="22"/>
      <c r="CB133" s="22"/>
      <c r="CC133" s="22"/>
      <c r="CD133" s="22"/>
      <c r="CE133" s="22"/>
      <c r="CF133" s="22"/>
      <c r="CG133" s="22"/>
      <c r="CH133" s="22"/>
      <c r="CI133" s="22"/>
      <c r="CJ133" s="22"/>
      <c r="CK133" s="22"/>
      <c r="CL133" s="22"/>
      <c r="CM133" s="22"/>
      <c r="CN133" s="22"/>
      <c r="CO133" s="22"/>
      <c r="CP133" s="22"/>
      <c r="CQ133" s="22"/>
      <c r="CR133" s="22"/>
      <c r="CS133" s="22"/>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21"/>
      <c r="EB133" s="21"/>
      <c r="EC133" s="13"/>
      <c r="ED133" s="13"/>
      <c r="EE133" s="13"/>
      <c r="EF133" s="13"/>
      <c r="EG133" s="13"/>
      <c r="EH133" s="13"/>
      <c r="EI133" s="13"/>
      <c r="EJ133" s="13"/>
      <c r="EK133" s="13"/>
      <c r="EL133" s="13"/>
      <c r="EM133" s="13"/>
      <c r="EN133" s="13"/>
      <c r="EO133" s="13"/>
      <c r="EP133" s="13"/>
      <c r="EQ133" s="13"/>
      <c r="ER133" s="13"/>
      <c r="ES133" s="13"/>
      <c r="ET133" s="13"/>
      <c r="EU133" s="13"/>
      <c r="EV133" s="13"/>
      <c r="EW133" s="13"/>
    </row>
    <row r="134" spans="1:153" s="14" customFormat="1" ht="18.75" customHeight="1">
      <c r="A134" s="22"/>
      <c r="B134" s="22"/>
      <c r="C134" s="101"/>
      <c r="D134" s="101"/>
      <c r="E134" s="101"/>
      <c r="F134" s="101"/>
      <c r="G134" s="142"/>
      <c r="H134" s="12"/>
      <c r="I134" s="12"/>
      <c r="J134" s="12"/>
      <c r="K134" s="12"/>
      <c r="L134" s="12"/>
      <c r="M134" s="12"/>
      <c r="N134" s="143"/>
      <c r="O134" s="144"/>
      <c r="P134" s="144"/>
      <c r="Q134" s="144"/>
      <c r="R134" s="144"/>
      <c r="S134" s="144"/>
      <c r="T134" s="145"/>
      <c r="V134" s="144"/>
      <c r="W134" s="144"/>
      <c r="X134" s="144"/>
      <c r="Y134" s="144"/>
      <c r="Z134" s="144"/>
      <c r="AA134" s="144"/>
      <c r="AB134" s="211"/>
      <c r="AC134" s="211"/>
      <c r="AD134" s="211"/>
      <c r="AE134" s="144"/>
      <c r="AF134" s="144"/>
      <c r="AG134" s="143"/>
      <c r="AH134" s="144"/>
      <c r="AI134" s="144"/>
      <c r="AJ134" s="144"/>
      <c r="AK134" s="144"/>
      <c r="AL134" s="144"/>
      <c r="AN134" s="144"/>
      <c r="AO134" s="101"/>
      <c r="AP134" s="144"/>
      <c r="AQ134" s="101"/>
      <c r="AR134" s="12"/>
      <c r="AS134" s="12"/>
      <c r="AT134" s="12"/>
      <c r="AU134" s="12"/>
      <c r="AV134" s="12"/>
      <c r="AW134" s="12"/>
      <c r="AX134" s="12"/>
      <c r="AY134" s="12"/>
      <c r="AZ134" s="143"/>
      <c r="BA134" s="144"/>
      <c r="BB134" s="144"/>
      <c r="BC134" s="144"/>
      <c r="BD134" s="144"/>
      <c r="BE134" s="144"/>
      <c r="BF134" s="144"/>
      <c r="BG134" s="22"/>
      <c r="BH134" s="145"/>
      <c r="BI134" s="145"/>
      <c r="BJ134" s="13"/>
      <c r="BK134" s="13"/>
      <c r="BO134" s="145"/>
      <c r="BP134" s="145"/>
      <c r="BQ134" s="145"/>
      <c r="BR134" s="145"/>
      <c r="BS134" s="145"/>
      <c r="BT134" s="145"/>
      <c r="BU134" s="145"/>
      <c r="BV134" s="145"/>
      <c r="BW134" s="145"/>
      <c r="BX134" s="145"/>
      <c r="BY134" s="145"/>
      <c r="BZ134" s="22"/>
      <c r="CA134" s="22"/>
      <c r="CB134" s="22"/>
      <c r="CC134" s="22"/>
      <c r="CD134" s="22"/>
      <c r="CE134" s="22"/>
      <c r="CF134" s="22"/>
      <c r="CG134" s="22"/>
      <c r="CH134" s="22"/>
      <c r="CI134" s="22"/>
      <c r="CJ134" s="22"/>
      <c r="CK134" s="22"/>
      <c r="CL134" s="22"/>
      <c r="CM134" s="22"/>
      <c r="CN134" s="22"/>
      <c r="CO134" s="22"/>
      <c r="CP134" s="22"/>
      <c r="CQ134" s="22"/>
      <c r="CR134" s="22"/>
      <c r="CS134" s="22"/>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21"/>
      <c r="EB134" s="21"/>
      <c r="EC134" s="13"/>
      <c r="ED134" s="13"/>
      <c r="EE134" s="13"/>
      <c r="EF134" s="13"/>
      <c r="EG134" s="13"/>
      <c r="EH134" s="13"/>
      <c r="EI134" s="13"/>
      <c r="EJ134" s="13"/>
      <c r="EK134" s="13"/>
      <c r="EL134" s="13"/>
      <c r="EM134" s="13"/>
      <c r="EN134" s="13"/>
      <c r="EO134" s="13"/>
      <c r="EP134" s="13"/>
      <c r="EQ134" s="13"/>
      <c r="ER134" s="13"/>
      <c r="ES134" s="13"/>
      <c r="ET134" s="13"/>
      <c r="EU134" s="13"/>
      <c r="EV134" s="13"/>
      <c r="EW134" s="13"/>
    </row>
    <row r="135" spans="1:153" s="14" customFormat="1" ht="18.75" customHeight="1">
      <c r="A135" s="22"/>
      <c r="B135" s="22"/>
      <c r="C135" s="101"/>
      <c r="D135" s="101"/>
      <c r="E135" s="101"/>
      <c r="F135" s="101"/>
      <c r="G135" s="142"/>
      <c r="H135" s="12"/>
      <c r="I135" s="12"/>
      <c r="J135" s="12"/>
      <c r="K135" s="12"/>
      <c r="L135" s="12"/>
      <c r="M135" s="12"/>
      <c r="N135" s="143"/>
      <c r="O135" s="144"/>
      <c r="P135" s="144"/>
      <c r="Q135" s="144"/>
      <c r="R135" s="144"/>
      <c r="S135" s="144"/>
      <c r="T135" s="145"/>
      <c r="V135" s="144"/>
      <c r="W135" s="7" t="s">
        <v>210</v>
      </c>
      <c r="X135" s="7"/>
      <c r="Y135" s="7"/>
      <c r="Z135" s="7"/>
      <c r="AA135" s="7" t="s">
        <v>310</v>
      </c>
      <c r="AB135" s="211"/>
      <c r="AC135" s="211"/>
      <c r="AD135" s="211"/>
      <c r="AE135" s="144"/>
      <c r="AF135" s="144"/>
      <c r="AG135" s="143"/>
      <c r="AH135" s="144"/>
      <c r="AI135" s="144"/>
      <c r="AJ135" s="144"/>
      <c r="AK135" s="144"/>
      <c r="AL135" s="144"/>
      <c r="AN135" s="144"/>
      <c r="AO135" s="101"/>
      <c r="AP135" s="144"/>
      <c r="AQ135" s="101"/>
      <c r="AR135" s="12"/>
      <c r="AS135" s="12"/>
      <c r="AT135" s="12"/>
      <c r="AU135" s="12"/>
      <c r="AV135" s="12"/>
      <c r="AW135" s="12"/>
      <c r="AX135" s="12"/>
      <c r="AY135" s="12"/>
      <c r="AZ135" s="143"/>
      <c r="BA135" s="144"/>
      <c r="BB135" s="144"/>
      <c r="BC135" s="144"/>
      <c r="BD135" s="144"/>
      <c r="BE135" s="144"/>
      <c r="BF135" s="144"/>
      <c r="BG135" s="22"/>
      <c r="BH135" s="145"/>
      <c r="BI135" s="145"/>
      <c r="BJ135" s="13"/>
      <c r="BK135" s="13"/>
      <c r="BO135" s="145"/>
      <c r="BP135" s="145"/>
      <c r="BQ135" s="145"/>
      <c r="BR135" s="145"/>
      <c r="BS135" s="145"/>
      <c r="BT135" s="145"/>
      <c r="BU135" s="145"/>
      <c r="BV135" s="145"/>
      <c r="BW135" s="145"/>
      <c r="BX135" s="145"/>
      <c r="BY135" s="145"/>
      <c r="BZ135" s="22"/>
      <c r="CA135" s="22"/>
      <c r="CB135" s="22"/>
      <c r="CC135" s="22"/>
      <c r="CD135" s="22"/>
      <c r="CE135" s="22"/>
      <c r="CF135" s="22"/>
      <c r="CG135" s="22"/>
      <c r="CH135" s="22"/>
      <c r="CI135" s="22"/>
      <c r="CJ135" s="22"/>
      <c r="CK135" s="22"/>
      <c r="CL135" s="22"/>
      <c r="CM135" s="22"/>
      <c r="CN135" s="22"/>
      <c r="CO135" s="22"/>
      <c r="CP135" s="22"/>
      <c r="CQ135" s="22"/>
      <c r="CR135" s="22"/>
      <c r="CS135" s="22"/>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21"/>
      <c r="EB135" s="21"/>
      <c r="EC135" s="13"/>
      <c r="ED135" s="13"/>
      <c r="EE135" s="13"/>
      <c r="EF135" s="13"/>
      <c r="EG135" s="13"/>
      <c r="EH135" s="13"/>
      <c r="EI135" s="13"/>
      <c r="EJ135" s="13"/>
      <c r="EK135" s="13"/>
      <c r="EL135" s="13"/>
      <c r="EM135" s="13"/>
      <c r="EN135" s="13"/>
      <c r="EO135" s="13"/>
      <c r="EP135" s="13"/>
      <c r="EQ135" s="13"/>
      <c r="ER135" s="13"/>
      <c r="ES135" s="13"/>
      <c r="ET135" s="13"/>
      <c r="EU135" s="13"/>
      <c r="EV135" s="13"/>
      <c r="EW135" s="13"/>
    </row>
    <row r="136" spans="1:153" s="14" customFormat="1" ht="18.75" customHeight="1">
      <c r="A136" s="22"/>
      <c r="B136" s="22"/>
      <c r="C136" s="101"/>
      <c r="D136" s="101"/>
      <c r="E136" s="101"/>
      <c r="F136" s="101"/>
      <c r="G136" s="142"/>
      <c r="H136" s="12"/>
      <c r="I136" s="12"/>
      <c r="J136" s="12"/>
      <c r="K136" s="12"/>
      <c r="L136" s="12"/>
      <c r="M136" s="12"/>
      <c r="N136" s="143"/>
      <c r="O136" s="144"/>
      <c r="P136" s="144"/>
      <c r="Q136" s="144"/>
      <c r="R136" s="144"/>
      <c r="S136" s="144"/>
      <c r="T136" s="145"/>
      <c r="V136" s="144"/>
      <c r="W136" s="7"/>
      <c r="X136" s="7"/>
      <c r="Y136" s="7"/>
      <c r="Z136" s="7"/>
      <c r="AA136" s="7"/>
      <c r="AB136" s="7" t="s">
        <v>334</v>
      </c>
      <c r="AC136" s="211"/>
      <c r="AD136" s="211"/>
      <c r="AE136" s="144"/>
      <c r="AF136" s="144"/>
      <c r="AG136" s="143"/>
      <c r="AH136" s="144"/>
      <c r="AI136" s="144"/>
      <c r="AJ136" s="144"/>
      <c r="AK136" s="144"/>
      <c r="AL136" s="144"/>
      <c r="AN136" s="144"/>
      <c r="AO136" s="101"/>
      <c r="AP136" s="144"/>
      <c r="AQ136" s="101"/>
      <c r="AR136" s="12"/>
      <c r="AS136" s="12"/>
      <c r="AT136" s="12"/>
      <c r="AU136" s="12"/>
      <c r="AV136" s="12"/>
      <c r="AW136" s="12"/>
      <c r="AX136" s="12"/>
      <c r="AY136" s="12"/>
      <c r="AZ136" s="143"/>
      <c r="BA136" s="144"/>
      <c r="BB136" s="144"/>
      <c r="BC136" s="144"/>
      <c r="BD136" s="144"/>
      <c r="BE136" s="144"/>
      <c r="BF136" s="144"/>
      <c r="BG136" s="22"/>
      <c r="BH136" s="145"/>
      <c r="BI136" s="145"/>
      <c r="BJ136" s="13"/>
      <c r="BK136" s="13"/>
      <c r="BO136" s="145"/>
      <c r="BP136" s="145"/>
      <c r="BQ136" s="145"/>
      <c r="BR136" s="145"/>
      <c r="BS136" s="145"/>
      <c r="BT136" s="145"/>
      <c r="BU136" s="145"/>
      <c r="BV136" s="145"/>
      <c r="BW136" s="145"/>
      <c r="BX136" s="145"/>
      <c r="BY136" s="145"/>
      <c r="BZ136" s="22"/>
      <c r="CA136" s="22"/>
      <c r="CB136" s="22"/>
      <c r="CC136" s="22"/>
      <c r="CD136" s="22"/>
      <c r="CE136" s="22"/>
      <c r="CF136" s="22"/>
      <c r="CG136" s="22"/>
      <c r="CH136" s="22"/>
      <c r="CI136" s="22"/>
      <c r="CJ136" s="22"/>
      <c r="CK136" s="22"/>
      <c r="CL136" s="22"/>
      <c r="CM136" s="22"/>
      <c r="CN136" s="22"/>
      <c r="CO136" s="22"/>
      <c r="CP136" s="22"/>
      <c r="CQ136" s="22"/>
      <c r="CR136" s="22"/>
      <c r="CS136" s="22"/>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21"/>
      <c r="EB136" s="21"/>
      <c r="EC136" s="13"/>
      <c r="ED136" s="13"/>
      <c r="EE136" s="13"/>
      <c r="EF136" s="13"/>
      <c r="EG136" s="13"/>
      <c r="EH136" s="13"/>
      <c r="EI136" s="13"/>
      <c r="EJ136" s="13"/>
      <c r="EK136" s="13"/>
      <c r="EL136" s="13"/>
      <c r="EM136" s="13"/>
      <c r="EN136" s="13"/>
      <c r="EO136" s="13"/>
      <c r="EP136" s="13"/>
      <c r="EQ136" s="13"/>
      <c r="ER136" s="13"/>
      <c r="ES136" s="13"/>
      <c r="ET136" s="13"/>
      <c r="EU136" s="13"/>
      <c r="EV136" s="13"/>
      <c r="EW136" s="13"/>
    </row>
    <row r="137" spans="1:153" s="14" customFormat="1" ht="18.75" customHeight="1">
      <c r="A137" s="22"/>
      <c r="B137" s="22"/>
      <c r="C137" s="101"/>
      <c r="D137" s="101"/>
      <c r="E137" s="101"/>
      <c r="F137" s="101"/>
      <c r="G137" s="142"/>
      <c r="H137" s="12"/>
      <c r="I137" s="12"/>
      <c r="J137" s="12"/>
      <c r="K137" s="12"/>
      <c r="L137" s="12"/>
      <c r="M137" s="12"/>
      <c r="N137" s="143"/>
      <c r="O137" s="144"/>
      <c r="P137" s="144"/>
      <c r="Q137" s="144"/>
      <c r="R137" s="144"/>
      <c r="S137" s="144"/>
      <c r="T137" s="145"/>
      <c r="V137" s="144"/>
      <c r="AA137" s="14" t="s">
        <v>311</v>
      </c>
      <c r="AB137" s="211"/>
      <c r="AC137" s="211"/>
      <c r="AD137" s="211"/>
      <c r="AE137" s="144"/>
      <c r="AF137" s="144"/>
      <c r="AG137" s="143"/>
      <c r="AH137" s="144"/>
      <c r="AI137" s="144"/>
      <c r="AJ137" s="144"/>
      <c r="AK137" s="144"/>
      <c r="AL137" s="144"/>
      <c r="AN137" s="144"/>
      <c r="AO137" s="101"/>
      <c r="AP137" s="144"/>
      <c r="AQ137" s="101"/>
      <c r="AR137" s="12"/>
      <c r="AS137" s="12"/>
      <c r="AT137" s="12"/>
      <c r="AU137" s="12"/>
      <c r="AV137" s="12"/>
      <c r="AW137" s="12"/>
      <c r="AX137" s="12"/>
      <c r="AY137" s="12"/>
      <c r="AZ137" s="143"/>
      <c r="BA137" s="144"/>
      <c r="BB137" s="144"/>
      <c r="BC137" s="144"/>
      <c r="BD137" s="144"/>
      <c r="BE137" s="144"/>
      <c r="BF137" s="144"/>
      <c r="BG137" s="22"/>
      <c r="BH137" s="145"/>
      <c r="BI137" s="145"/>
      <c r="BJ137" s="13"/>
      <c r="BK137" s="13"/>
      <c r="BO137" s="145"/>
      <c r="BP137" s="145"/>
      <c r="BQ137" s="145"/>
      <c r="BR137" s="145"/>
      <c r="BS137" s="145"/>
      <c r="BT137" s="145"/>
      <c r="BU137" s="145"/>
      <c r="BV137" s="145"/>
      <c r="BW137" s="145"/>
      <c r="BX137" s="145"/>
      <c r="BY137" s="145"/>
      <c r="BZ137" s="22"/>
      <c r="CA137" s="22"/>
      <c r="CB137" s="22"/>
      <c r="CC137" s="22"/>
      <c r="CD137" s="22"/>
      <c r="CE137" s="22"/>
      <c r="CF137" s="22"/>
      <c r="CG137" s="22"/>
      <c r="CH137" s="22"/>
      <c r="CI137" s="22"/>
      <c r="CJ137" s="22"/>
      <c r="CK137" s="22"/>
      <c r="CL137" s="22"/>
      <c r="CM137" s="22"/>
      <c r="CN137" s="22"/>
      <c r="CO137" s="22"/>
      <c r="CP137" s="22"/>
      <c r="CQ137" s="22"/>
      <c r="CR137" s="22"/>
      <c r="CS137" s="22"/>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21"/>
      <c r="EB137" s="21"/>
      <c r="EC137" s="13"/>
      <c r="ED137" s="13"/>
      <c r="EE137" s="13"/>
      <c r="EF137" s="13"/>
      <c r="EG137" s="13"/>
      <c r="EH137" s="13"/>
      <c r="EI137" s="13"/>
      <c r="EJ137" s="13"/>
      <c r="EK137" s="13"/>
      <c r="EL137" s="13"/>
      <c r="EM137" s="13"/>
      <c r="EN137" s="13"/>
      <c r="EO137" s="13"/>
      <c r="EP137" s="13"/>
      <c r="EQ137" s="13"/>
      <c r="ER137" s="13"/>
      <c r="ES137" s="13"/>
      <c r="ET137" s="13"/>
      <c r="EU137" s="13"/>
      <c r="EV137" s="13"/>
      <c r="EW137" s="13"/>
    </row>
    <row r="138" spans="1:153" s="14" customFormat="1" ht="18.75" customHeight="1">
      <c r="A138" s="22"/>
      <c r="B138" s="22"/>
      <c r="C138" s="101"/>
      <c r="D138" s="101"/>
      <c r="E138" s="101"/>
      <c r="F138" s="101"/>
      <c r="G138" s="142"/>
      <c r="H138" s="12"/>
      <c r="I138" s="12"/>
      <c r="J138" s="12"/>
      <c r="K138" s="12"/>
      <c r="L138" s="12"/>
      <c r="M138" s="12"/>
      <c r="N138" s="143"/>
      <c r="O138" s="144"/>
      <c r="P138" s="144"/>
      <c r="Q138" s="144"/>
      <c r="R138" s="144"/>
      <c r="S138" s="144"/>
      <c r="T138" s="145"/>
      <c r="V138" s="144"/>
      <c r="AB138" s="7" t="s">
        <v>335</v>
      </c>
      <c r="AC138" s="211"/>
      <c r="AD138" s="211"/>
      <c r="AE138" s="144"/>
      <c r="AF138" s="144"/>
      <c r="AG138" s="143"/>
      <c r="AH138" s="144"/>
      <c r="AI138" s="144"/>
      <c r="AJ138" s="144"/>
      <c r="AK138" s="144"/>
      <c r="AL138" s="144"/>
      <c r="AN138" s="144"/>
      <c r="AO138" s="101"/>
      <c r="AP138" s="144"/>
      <c r="AQ138" s="101"/>
      <c r="AR138" s="12"/>
      <c r="AS138" s="12"/>
      <c r="AT138" s="12"/>
      <c r="AU138" s="12"/>
      <c r="AV138" s="12"/>
      <c r="AW138" s="12"/>
      <c r="AX138" s="12"/>
      <c r="AY138" s="12"/>
      <c r="AZ138" s="143"/>
      <c r="BA138" s="144"/>
      <c r="BB138" s="144"/>
      <c r="BC138" s="144"/>
      <c r="BD138" s="144"/>
      <c r="BE138" s="144"/>
      <c r="BF138" s="144"/>
      <c r="BG138" s="22"/>
      <c r="BH138" s="145"/>
      <c r="BI138" s="145"/>
      <c r="BJ138" s="13"/>
      <c r="BK138" s="13"/>
      <c r="BO138" s="145"/>
      <c r="BP138" s="145"/>
      <c r="BQ138" s="145"/>
      <c r="BR138" s="145"/>
      <c r="BS138" s="145"/>
      <c r="BT138" s="145"/>
      <c r="BU138" s="145"/>
      <c r="BV138" s="145"/>
      <c r="BW138" s="145"/>
      <c r="BX138" s="145"/>
      <c r="BY138" s="145"/>
      <c r="BZ138" s="22"/>
      <c r="CA138" s="22"/>
      <c r="CB138" s="22"/>
      <c r="CC138" s="22"/>
      <c r="CD138" s="22"/>
      <c r="CE138" s="22"/>
      <c r="CF138" s="22"/>
      <c r="CG138" s="22"/>
      <c r="CH138" s="22"/>
      <c r="CI138" s="22"/>
      <c r="CJ138" s="22"/>
      <c r="CK138" s="22"/>
      <c r="CL138" s="22"/>
      <c r="CM138" s="22"/>
      <c r="CN138" s="22"/>
      <c r="CO138" s="22"/>
      <c r="CP138" s="22"/>
      <c r="CQ138" s="22"/>
      <c r="CR138" s="22"/>
      <c r="CS138" s="22"/>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21"/>
      <c r="EB138" s="21"/>
      <c r="EC138" s="13"/>
      <c r="ED138" s="13"/>
      <c r="EE138" s="13"/>
      <c r="EF138" s="13"/>
      <c r="EG138" s="13"/>
      <c r="EH138" s="13"/>
      <c r="EI138" s="13"/>
      <c r="EJ138" s="13"/>
      <c r="EK138" s="13"/>
      <c r="EL138" s="13"/>
      <c r="EM138" s="13"/>
      <c r="EN138" s="13"/>
      <c r="EO138" s="13"/>
      <c r="EP138" s="13"/>
      <c r="EQ138" s="13"/>
      <c r="ER138" s="13"/>
      <c r="ES138" s="13"/>
      <c r="ET138" s="13"/>
      <c r="EU138" s="13"/>
      <c r="EV138" s="13"/>
      <c r="EW138" s="13"/>
    </row>
    <row r="139" spans="1:153" s="14" customFormat="1" ht="18.75" customHeight="1">
      <c r="A139" s="22"/>
      <c r="B139" s="22"/>
      <c r="C139" s="101"/>
      <c r="D139" s="101"/>
      <c r="E139" s="101"/>
      <c r="F139" s="101"/>
      <c r="G139" s="142"/>
      <c r="H139" s="12"/>
      <c r="I139" s="12"/>
      <c r="J139" s="12"/>
      <c r="K139" s="12"/>
      <c r="L139" s="12"/>
      <c r="M139" s="12"/>
      <c r="N139" s="143"/>
      <c r="O139" s="144"/>
      <c r="P139" s="144"/>
      <c r="Q139" s="144"/>
      <c r="R139" s="144"/>
      <c r="S139" s="144"/>
      <c r="T139" s="145"/>
      <c r="V139" s="144"/>
      <c r="W139" s="144"/>
      <c r="X139" s="144"/>
      <c r="Y139" s="144"/>
      <c r="Z139" s="144"/>
      <c r="AA139" s="144"/>
      <c r="AB139" s="211"/>
      <c r="AC139" s="211"/>
      <c r="AD139" s="211"/>
      <c r="AE139" s="144"/>
      <c r="AF139" s="144"/>
      <c r="AG139" s="143"/>
      <c r="AH139" s="144"/>
      <c r="AI139" s="144"/>
      <c r="AJ139" s="144"/>
      <c r="AK139" s="144"/>
      <c r="AL139" s="144"/>
      <c r="AN139" s="144"/>
      <c r="AO139" s="101"/>
      <c r="AP139" s="144"/>
      <c r="AQ139" s="101"/>
      <c r="AR139" s="12"/>
      <c r="AS139" s="12"/>
      <c r="AT139" s="12"/>
      <c r="AU139" s="12"/>
      <c r="AV139" s="12"/>
      <c r="AW139" s="12"/>
      <c r="AX139" s="12"/>
      <c r="AY139" s="12"/>
      <c r="AZ139" s="143"/>
      <c r="BA139" s="144"/>
      <c r="BB139" s="144"/>
      <c r="BC139" s="144"/>
      <c r="BD139" s="144"/>
      <c r="BE139" s="144"/>
      <c r="BF139" s="144"/>
      <c r="BG139" s="22"/>
      <c r="BH139" s="145"/>
      <c r="BI139" s="145"/>
      <c r="BJ139" s="13"/>
      <c r="BK139" s="13"/>
      <c r="BO139" s="145"/>
      <c r="BP139" s="145"/>
      <c r="BQ139" s="145"/>
      <c r="BR139" s="145"/>
      <c r="BS139" s="145"/>
      <c r="BT139" s="145"/>
      <c r="BU139" s="145"/>
      <c r="BV139" s="145"/>
      <c r="BW139" s="145"/>
      <c r="BX139" s="145"/>
      <c r="BY139" s="145"/>
      <c r="BZ139" s="22"/>
      <c r="CA139" s="22"/>
      <c r="CB139" s="22"/>
      <c r="CC139" s="22"/>
      <c r="CD139" s="22"/>
      <c r="CE139" s="22"/>
      <c r="CF139" s="22"/>
      <c r="CG139" s="22"/>
      <c r="CH139" s="22"/>
      <c r="CI139" s="22"/>
      <c r="CJ139" s="22"/>
      <c r="CK139" s="22"/>
      <c r="CL139" s="22"/>
      <c r="CM139" s="22"/>
      <c r="CN139" s="22"/>
      <c r="CO139" s="22"/>
      <c r="CP139" s="22"/>
      <c r="CQ139" s="22"/>
      <c r="CR139" s="22"/>
      <c r="CS139" s="22"/>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21"/>
      <c r="EB139" s="21"/>
      <c r="EC139" s="13"/>
      <c r="ED139" s="13"/>
      <c r="EE139" s="13"/>
      <c r="EF139" s="13"/>
      <c r="EG139" s="13"/>
      <c r="EH139" s="13"/>
      <c r="EI139" s="13"/>
      <c r="EJ139" s="13"/>
      <c r="EK139" s="13"/>
      <c r="EL139" s="13"/>
      <c r="EM139" s="13"/>
      <c r="EN139" s="13"/>
      <c r="EO139" s="13"/>
      <c r="EP139" s="13"/>
      <c r="EQ139" s="13"/>
      <c r="ER139" s="13"/>
      <c r="ES139" s="13"/>
      <c r="ET139" s="13"/>
      <c r="EU139" s="13"/>
      <c r="EV139" s="13"/>
      <c r="EW139" s="13"/>
    </row>
    <row r="140" spans="1:153" s="14" customFormat="1" ht="18.75" customHeight="1">
      <c r="A140" s="22"/>
      <c r="B140" s="22"/>
      <c r="C140" s="101"/>
      <c r="D140" s="101"/>
      <c r="E140" s="101"/>
      <c r="F140" s="101"/>
      <c r="G140" s="142"/>
      <c r="H140" s="12"/>
      <c r="I140" s="12"/>
      <c r="J140" s="12"/>
      <c r="K140" s="12"/>
      <c r="L140" s="12"/>
      <c r="M140" s="12"/>
      <c r="N140" s="143"/>
      <c r="O140" s="144"/>
      <c r="P140" s="144"/>
      <c r="Q140" s="144"/>
      <c r="R140" s="144"/>
      <c r="S140" s="144"/>
      <c r="T140" s="145"/>
      <c r="V140" s="144"/>
      <c r="W140" s="144"/>
      <c r="X140" s="144"/>
      <c r="Y140" s="144"/>
      <c r="Z140" s="144"/>
      <c r="AA140" s="144"/>
      <c r="AB140" s="211"/>
      <c r="AC140" s="211"/>
      <c r="AD140" s="211"/>
      <c r="AE140" s="144"/>
      <c r="AF140" s="144"/>
      <c r="AG140" s="143"/>
      <c r="AH140" s="144"/>
      <c r="AI140" s="144"/>
      <c r="AJ140" s="144"/>
      <c r="AK140" s="144"/>
      <c r="AL140" s="144"/>
      <c r="AN140" s="144"/>
      <c r="AO140" s="101"/>
      <c r="AP140" s="144"/>
      <c r="AQ140" s="101"/>
      <c r="AR140" s="12"/>
      <c r="AS140" s="12"/>
      <c r="AT140" s="12"/>
      <c r="AU140" s="12"/>
      <c r="AV140" s="12"/>
      <c r="AW140" s="12"/>
      <c r="AX140" s="12"/>
      <c r="AY140" s="12"/>
      <c r="AZ140" s="143"/>
      <c r="BA140" s="144"/>
      <c r="BB140" s="144"/>
      <c r="BC140" s="144"/>
      <c r="BD140" s="144"/>
      <c r="BE140" s="144"/>
      <c r="BF140" s="144"/>
      <c r="BG140" s="22"/>
      <c r="BH140" s="145"/>
      <c r="BI140" s="145"/>
      <c r="BJ140" s="13"/>
      <c r="BK140" s="13"/>
      <c r="BO140" s="145"/>
      <c r="BP140" s="145"/>
      <c r="BQ140" s="145"/>
      <c r="BR140" s="145"/>
      <c r="BS140" s="145"/>
      <c r="BT140" s="145"/>
      <c r="BU140" s="145"/>
      <c r="BV140" s="145"/>
      <c r="BW140" s="145"/>
      <c r="BX140" s="145"/>
      <c r="BY140" s="145"/>
      <c r="BZ140" s="22"/>
      <c r="CA140" s="22"/>
      <c r="CB140" s="22"/>
      <c r="CC140" s="22"/>
      <c r="CD140" s="22"/>
      <c r="CE140" s="22"/>
      <c r="CF140" s="22"/>
      <c r="CG140" s="22"/>
      <c r="CH140" s="22"/>
      <c r="CI140" s="22"/>
      <c r="CJ140" s="22"/>
      <c r="CK140" s="22"/>
      <c r="CL140" s="22"/>
      <c r="CM140" s="22"/>
      <c r="CN140" s="22"/>
      <c r="CO140" s="22"/>
      <c r="CP140" s="22"/>
      <c r="CQ140" s="22"/>
      <c r="CR140" s="22"/>
      <c r="CS140" s="22"/>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21"/>
      <c r="EB140" s="21"/>
      <c r="EC140" s="13"/>
      <c r="ED140" s="13"/>
      <c r="EE140" s="13"/>
      <c r="EF140" s="13"/>
      <c r="EG140" s="13"/>
      <c r="EH140" s="13"/>
      <c r="EI140" s="13"/>
      <c r="EJ140" s="13"/>
      <c r="EK140" s="13"/>
      <c r="EL140" s="13"/>
      <c r="EM140" s="13"/>
      <c r="EN140" s="13"/>
      <c r="EO140" s="13"/>
      <c r="EP140" s="13"/>
      <c r="EQ140" s="13"/>
      <c r="ER140" s="13"/>
      <c r="ES140" s="13"/>
      <c r="ET140" s="13"/>
      <c r="EU140" s="13"/>
      <c r="EV140" s="13"/>
      <c r="EW140" s="13"/>
    </row>
    <row r="141" spans="1:153" s="14" customFormat="1" ht="18.75" customHeight="1">
      <c r="A141" s="22"/>
      <c r="B141" s="22"/>
      <c r="C141" s="101"/>
      <c r="D141" s="101"/>
      <c r="E141" s="101"/>
      <c r="F141" s="101"/>
      <c r="G141" s="142"/>
      <c r="H141" s="12"/>
      <c r="I141" s="12"/>
      <c r="J141" s="12"/>
      <c r="K141" s="12"/>
      <c r="L141" s="12"/>
      <c r="M141" s="12"/>
      <c r="N141" s="143"/>
      <c r="O141" s="144"/>
      <c r="P141" s="144"/>
      <c r="Q141" s="144"/>
      <c r="R141" s="144"/>
      <c r="S141" s="144"/>
      <c r="T141" s="143"/>
      <c r="V141" s="144"/>
      <c r="W141" s="144"/>
      <c r="X141" s="144"/>
      <c r="Y141" s="144"/>
      <c r="Z141" s="144"/>
      <c r="AA141" s="144"/>
      <c r="AB141" s="211"/>
      <c r="AC141" s="211"/>
      <c r="AD141" s="211"/>
      <c r="AE141" s="144"/>
      <c r="AF141" s="144"/>
      <c r="AG141" s="143"/>
      <c r="AH141" s="144"/>
      <c r="AI141" s="144"/>
      <c r="AJ141" s="144"/>
      <c r="AK141" s="144"/>
      <c r="AL141" s="144"/>
      <c r="AN141" s="144"/>
      <c r="AO141" s="101"/>
      <c r="AP141" s="143"/>
      <c r="AQ141" s="101"/>
      <c r="AR141" s="12"/>
      <c r="AS141" s="12"/>
      <c r="AT141" s="12"/>
      <c r="AU141" s="12"/>
      <c r="AV141" s="12"/>
      <c r="AW141" s="12"/>
      <c r="AX141" s="12"/>
      <c r="AY141" s="12"/>
      <c r="AZ141" s="143"/>
      <c r="BA141" s="144"/>
      <c r="BB141" s="144"/>
      <c r="BC141" s="144"/>
      <c r="BD141" s="144"/>
      <c r="BE141" s="144"/>
      <c r="BF141" s="144"/>
      <c r="BG141" s="22"/>
      <c r="BH141" s="145"/>
      <c r="BI141" s="145"/>
      <c r="BJ141" s="13"/>
      <c r="BK141" s="13"/>
      <c r="BO141" s="145"/>
      <c r="BP141" s="145"/>
      <c r="BQ141" s="145"/>
      <c r="BR141" s="145"/>
      <c r="BS141" s="145"/>
      <c r="BT141" s="145"/>
      <c r="BU141" s="145"/>
      <c r="BV141" s="145"/>
      <c r="BW141" s="145"/>
      <c r="BX141" s="145"/>
      <c r="BY141" s="145"/>
      <c r="BZ141" s="22"/>
      <c r="CA141" s="22"/>
      <c r="CB141" s="22"/>
      <c r="CC141" s="22"/>
      <c r="CD141" s="22"/>
      <c r="CE141" s="22"/>
      <c r="CF141" s="22"/>
      <c r="CG141" s="22"/>
      <c r="CH141" s="22"/>
      <c r="CI141" s="22"/>
      <c r="CJ141" s="22"/>
      <c r="CK141" s="22"/>
      <c r="CL141" s="22"/>
      <c r="CM141" s="22"/>
      <c r="CN141" s="22"/>
      <c r="CO141" s="22"/>
      <c r="CP141" s="22"/>
      <c r="CQ141" s="22"/>
      <c r="CR141" s="22"/>
      <c r="CS141" s="22"/>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21"/>
      <c r="EB141" s="21"/>
      <c r="EC141" s="13"/>
      <c r="ED141" s="13"/>
      <c r="EE141" s="13"/>
      <c r="EF141" s="13"/>
      <c r="EG141" s="13"/>
      <c r="EH141" s="13"/>
      <c r="EI141" s="13"/>
      <c r="EJ141" s="13"/>
      <c r="EK141" s="13"/>
      <c r="EL141" s="13"/>
      <c r="EM141" s="13"/>
      <c r="EN141" s="13"/>
      <c r="EO141" s="13"/>
      <c r="EP141" s="13"/>
      <c r="EQ141" s="13"/>
      <c r="ER141" s="13"/>
      <c r="ES141" s="13"/>
      <c r="ET141" s="13"/>
      <c r="EU141" s="13"/>
      <c r="EV141" s="13"/>
      <c r="EW141" s="13"/>
    </row>
    <row r="142" spans="1:153" s="14" customFormat="1" ht="18.75" customHeight="1">
      <c r="A142" s="22"/>
      <c r="B142" s="22"/>
      <c r="C142" s="101"/>
      <c r="D142" s="101"/>
      <c r="E142" s="101"/>
      <c r="F142" s="101"/>
      <c r="G142" s="142"/>
      <c r="H142" s="12"/>
      <c r="I142" s="12"/>
      <c r="J142" s="12"/>
      <c r="K142" s="12"/>
      <c r="L142" s="12"/>
      <c r="M142" s="12"/>
      <c r="N142" s="143"/>
      <c r="O142" s="144"/>
      <c r="P142" s="144"/>
      <c r="Q142" s="144"/>
      <c r="R142" s="144"/>
      <c r="S142" s="144"/>
      <c r="V142" s="144"/>
      <c r="W142" s="144"/>
      <c r="X142" s="144"/>
      <c r="Y142" s="144"/>
      <c r="Z142" s="144"/>
      <c r="AA142" s="144"/>
      <c r="AB142" s="211"/>
      <c r="AC142" s="211"/>
      <c r="AD142" s="211"/>
      <c r="AE142" s="144"/>
      <c r="AF142" s="144"/>
      <c r="AG142" s="143"/>
      <c r="AH142" s="144"/>
      <c r="AI142" s="144"/>
      <c r="AJ142" s="144"/>
      <c r="AK142" s="144"/>
      <c r="AL142" s="144"/>
      <c r="AN142" s="144"/>
      <c r="AO142" s="101"/>
      <c r="AP142" s="149"/>
      <c r="AQ142" s="101"/>
      <c r="AR142" s="12"/>
      <c r="AS142" s="12"/>
      <c r="AT142" s="12"/>
      <c r="AU142" s="12"/>
      <c r="AV142" s="12"/>
      <c r="AW142" s="12"/>
      <c r="AX142" s="12"/>
      <c r="AY142" s="12"/>
      <c r="AZ142" s="143"/>
      <c r="BA142" s="144"/>
      <c r="BB142" s="144"/>
      <c r="BC142" s="144"/>
      <c r="BD142" s="144"/>
      <c r="BE142" s="144"/>
      <c r="BF142" s="144"/>
      <c r="BG142" s="22"/>
      <c r="BH142" s="145"/>
      <c r="BI142" s="145"/>
      <c r="BJ142" s="13"/>
      <c r="BK142" s="13"/>
      <c r="BO142" s="145"/>
      <c r="BP142" s="145"/>
      <c r="BQ142" s="145"/>
      <c r="BR142" s="145"/>
      <c r="BS142" s="145"/>
      <c r="BT142" s="145"/>
      <c r="BU142" s="145"/>
      <c r="BV142" s="145"/>
      <c r="BW142" s="145"/>
      <c r="BX142" s="145"/>
      <c r="BY142" s="145"/>
      <c r="BZ142" s="22"/>
      <c r="CA142" s="22"/>
      <c r="CB142" s="22"/>
      <c r="CC142" s="22"/>
      <c r="CD142" s="22"/>
      <c r="CE142" s="22"/>
      <c r="CF142" s="22"/>
      <c r="CG142" s="22"/>
      <c r="CH142" s="22"/>
      <c r="CI142" s="22"/>
      <c r="CJ142" s="22"/>
      <c r="CK142" s="22"/>
      <c r="CL142" s="22"/>
      <c r="CM142" s="22"/>
      <c r="CN142" s="22"/>
      <c r="CO142" s="22"/>
      <c r="CP142" s="22"/>
      <c r="CQ142" s="22"/>
      <c r="CR142" s="22"/>
      <c r="CS142" s="22"/>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21"/>
      <c r="EB142" s="21"/>
      <c r="EC142" s="13"/>
      <c r="ED142" s="13"/>
      <c r="EE142" s="13"/>
      <c r="EF142" s="13"/>
      <c r="EG142" s="13"/>
      <c r="EH142" s="13"/>
      <c r="EI142" s="13"/>
      <c r="EJ142" s="13"/>
      <c r="EK142" s="13"/>
      <c r="EL142" s="13"/>
      <c r="EM142" s="13"/>
      <c r="EN142" s="13"/>
      <c r="EO142" s="13"/>
      <c r="EP142" s="13"/>
      <c r="EQ142" s="13"/>
      <c r="ER142" s="13"/>
      <c r="ES142" s="13"/>
      <c r="ET142" s="13"/>
      <c r="EU142" s="13"/>
      <c r="EV142" s="13"/>
      <c r="EW142" s="13"/>
    </row>
    <row r="143" spans="1:153" s="14" customFormat="1" ht="18.75" customHeight="1">
      <c r="A143" s="22"/>
      <c r="B143" s="22"/>
      <c r="C143" s="101"/>
      <c r="D143" s="101"/>
      <c r="E143" s="101"/>
      <c r="F143" s="101"/>
      <c r="G143" s="142"/>
      <c r="H143" s="12"/>
      <c r="I143" s="12"/>
      <c r="J143" s="12"/>
      <c r="K143" s="12"/>
      <c r="L143" s="12"/>
      <c r="M143" s="12"/>
      <c r="N143" s="143"/>
      <c r="O143" s="144"/>
      <c r="P143" s="144"/>
      <c r="Q143" s="144"/>
      <c r="R143" s="144"/>
      <c r="S143" s="144"/>
      <c r="T143" s="143"/>
      <c r="U143" s="143"/>
      <c r="V143" s="144"/>
      <c r="W143" s="144"/>
      <c r="X143" s="144"/>
      <c r="Y143" s="144"/>
      <c r="Z143" s="144"/>
      <c r="AA143" s="144"/>
      <c r="AB143" s="144"/>
      <c r="AC143" s="144"/>
      <c r="AD143" s="144"/>
      <c r="AE143" s="144"/>
      <c r="AF143" s="144"/>
      <c r="AG143" s="143"/>
      <c r="AH143" s="144"/>
      <c r="AI143" s="144"/>
      <c r="AJ143" s="144"/>
      <c r="AK143" s="144"/>
      <c r="AL143" s="144"/>
      <c r="AN143" s="144"/>
      <c r="AO143" s="101"/>
      <c r="AP143" s="144"/>
      <c r="AQ143" s="101"/>
      <c r="AR143" s="12"/>
      <c r="AS143" s="12"/>
      <c r="AT143" s="12"/>
      <c r="AU143" s="12"/>
      <c r="AV143" s="12"/>
      <c r="AW143" s="12"/>
      <c r="AX143" s="12"/>
      <c r="AY143" s="12"/>
      <c r="AZ143" s="143"/>
      <c r="BA143" s="144"/>
      <c r="BB143" s="144"/>
      <c r="BC143" s="144"/>
      <c r="BD143" s="144"/>
      <c r="BE143" s="144"/>
      <c r="BF143" s="144"/>
      <c r="BG143" s="22"/>
      <c r="BH143" s="145"/>
      <c r="BI143" s="145"/>
      <c r="BJ143" s="13"/>
      <c r="BK143" s="13"/>
      <c r="BO143" s="145"/>
      <c r="BP143" s="145"/>
      <c r="BQ143" s="145"/>
      <c r="BR143" s="145"/>
      <c r="BS143" s="145"/>
      <c r="BT143" s="145"/>
      <c r="BU143" s="145"/>
      <c r="BV143" s="145"/>
      <c r="BW143" s="145"/>
      <c r="BX143" s="145"/>
      <c r="BY143" s="145"/>
      <c r="BZ143" s="22"/>
      <c r="CA143" s="22"/>
      <c r="CB143" s="22"/>
      <c r="CC143" s="22"/>
      <c r="CD143" s="22"/>
      <c r="CE143" s="22"/>
      <c r="CF143" s="22"/>
      <c r="CG143" s="22"/>
      <c r="CH143" s="22"/>
      <c r="CI143" s="22"/>
      <c r="CJ143" s="22"/>
      <c r="CK143" s="22"/>
      <c r="CL143" s="22"/>
      <c r="CM143" s="22"/>
      <c r="CN143" s="22"/>
      <c r="CO143" s="22"/>
      <c r="CP143" s="22"/>
      <c r="CQ143" s="22"/>
      <c r="CR143" s="22"/>
      <c r="CS143" s="22"/>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21"/>
      <c r="EB143" s="21"/>
      <c r="EC143" s="13"/>
      <c r="ED143" s="13"/>
      <c r="EE143" s="13"/>
      <c r="EF143" s="13"/>
      <c r="EG143" s="13"/>
      <c r="EH143" s="13"/>
      <c r="EI143" s="13"/>
      <c r="EJ143" s="13"/>
      <c r="EK143" s="13"/>
      <c r="EL143" s="13"/>
      <c r="EM143" s="13"/>
      <c r="EN143" s="13"/>
      <c r="EO143" s="13"/>
      <c r="EP143" s="13"/>
      <c r="EQ143" s="13"/>
      <c r="ER143" s="13"/>
      <c r="ES143" s="13"/>
      <c r="ET143" s="13"/>
      <c r="EU143" s="13"/>
      <c r="EV143" s="13"/>
      <c r="EW143" s="13"/>
    </row>
    <row r="144" spans="1:153" s="332" customFormat="1"/>
    <row r="145" spans="1:153" s="332" customFormat="1"/>
    <row r="146" spans="1:153" s="4" customFormat="1" ht="43.5" customHeight="1">
      <c r="A146" s="3"/>
      <c r="B146" s="3"/>
      <c r="C146" s="62" t="s">
        <v>44</v>
      </c>
      <c r="D146" s="63"/>
      <c r="E146" s="63"/>
      <c r="F146" s="63"/>
      <c r="G146" s="96" t="s">
        <v>35</v>
      </c>
      <c r="H146" s="97"/>
      <c r="I146" s="97"/>
      <c r="J146" s="97"/>
      <c r="K146" s="97"/>
      <c r="L146" s="97"/>
      <c r="M146" s="98"/>
      <c r="N146" s="15" t="s">
        <v>50</v>
      </c>
      <c r="O146" s="16"/>
      <c r="P146" s="16"/>
      <c r="Q146" s="16"/>
      <c r="R146" s="16"/>
      <c r="S146" s="16"/>
      <c r="T146" s="16"/>
      <c r="U146" s="15" t="s">
        <v>51</v>
      </c>
      <c r="V146" s="16"/>
      <c r="W146" s="16"/>
      <c r="X146" s="16"/>
      <c r="Y146" s="16"/>
      <c r="Z146" s="16"/>
      <c r="AA146" s="16"/>
      <c r="AB146" s="16"/>
      <c r="AC146" s="16"/>
      <c r="AD146" s="16"/>
      <c r="AE146" s="16"/>
      <c r="AF146" s="16"/>
      <c r="AG146" s="246"/>
      <c r="AH146" s="144"/>
      <c r="AI146" s="144"/>
      <c r="AJ146" s="144"/>
      <c r="AK146" s="144"/>
      <c r="AL146" s="144"/>
      <c r="AM146" s="144"/>
      <c r="AN146" s="144"/>
      <c r="AO146" s="101"/>
      <c r="AP146" s="101"/>
      <c r="AQ146" s="101"/>
      <c r="AR146" s="12"/>
      <c r="AS146" s="12"/>
      <c r="AT146" s="12"/>
      <c r="AU146" s="12"/>
      <c r="AV146" s="12"/>
      <c r="AW146" s="12"/>
      <c r="AX146" s="12"/>
      <c r="AY146" s="12"/>
      <c r="AZ146" s="143"/>
      <c r="BA146" s="144"/>
      <c r="BB146" s="144"/>
      <c r="BC146" s="144"/>
      <c r="BD146" s="144"/>
      <c r="BE146" s="144"/>
      <c r="BF146" s="144"/>
      <c r="BG146" s="90"/>
      <c r="BJ146" s="3"/>
      <c r="BK146" s="3"/>
      <c r="BM146" s="14"/>
      <c r="BV146" s="112"/>
      <c r="BW146" s="112"/>
      <c r="BX146" s="112"/>
      <c r="BY146" s="112"/>
      <c r="BZ146" s="90"/>
      <c r="CA146" s="90"/>
      <c r="CB146" s="90"/>
      <c r="CC146" s="90"/>
      <c r="CD146" s="90"/>
      <c r="CE146" s="90"/>
      <c r="CF146" s="90"/>
      <c r="CG146" s="90"/>
      <c r="CH146" s="91"/>
      <c r="CI146" s="91"/>
      <c r="CJ146" s="91"/>
      <c r="CK146" s="91"/>
      <c r="CL146" s="91"/>
      <c r="CM146" s="90"/>
      <c r="CN146" s="90"/>
      <c r="CO146" s="90"/>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7"/>
      <c r="EB146" s="7"/>
      <c r="EC146" s="3"/>
      <c r="ED146" s="3"/>
      <c r="EE146" s="3"/>
      <c r="EF146" s="3"/>
      <c r="EG146" s="3"/>
      <c r="EH146" s="3"/>
      <c r="EI146" s="3"/>
      <c r="EJ146" s="3"/>
      <c r="EK146" s="3"/>
      <c r="EL146" s="3"/>
      <c r="EM146" s="3"/>
      <c r="EN146" s="3"/>
      <c r="EO146" s="3"/>
      <c r="EP146" s="3"/>
      <c r="EQ146" s="3"/>
      <c r="ER146" s="3"/>
      <c r="ES146" s="3"/>
      <c r="ET146" s="3"/>
      <c r="EU146" s="3"/>
      <c r="EV146" s="3"/>
      <c r="EW146" s="3"/>
    </row>
    <row r="147" spans="1:153" s="14" customFormat="1" ht="28.5" customHeight="1">
      <c r="A147" s="13"/>
      <c r="B147" s="13"/>
      <c r="C147" s="48" t="s">
        <v>325</v>
      </c>
      <c r="D147" s="228"/>
      <c r="E147" s="228"/>
      <c r="F147" s="229"/>
      <c r="G147" s="352" t="s">
        <v>327</v>
      </c>
      <c r="H147" s="350"/>
      <c r="I147" s="350"/>
      <c r="J147" s="350"/>
      <c r="K147" s="350"/>
      <c r="L147" s="350"/>
      <c r="M147" s="350"/>
      <c r="N147" s="353" t="s">
        <v>244</v>
      </c>
      <c r="O147" s="354"/>
      <c r="P147" s="354"/>
      <c r="Q147" s="354"/>
      <c r="R147" s="354"/>
      <c r="S147" s="354"/>
      <c r="T147" s="354"/>
      <c r="U147" s="330" t="s">
        <v>328</v>
      </c>
      <c r="V147" s="94"/>
      <c r="W147" s="94"/>
      <c r="X147" s="94"/>
      <c r="Y147" s="94"/>
      <c r="Z147" s="94"/>
      <c r="AA147" s="94"/>
      <c r="AB147" s="94"/>
      <c r="AC147" s="94"/>
      <c r="AD147" s="94"/>
      <c r="AE147" s="94"/>
      <c r="AF147" s="94"/>
      <c r="AG147" s="246"/>
      <c r="AH147" s="144"/>
      <c r="AI147" s="144"/>
      <c r="AJ147" s="144"/>
      <c r="AK147" s="144"/>
      <c r="AL147" s="144"/>
      <c r="AM147" s="144"/>
      <c r="AN147" s="144"/>
      <c r="AO147" s="101"/>
      <c r="AP147" s="101"/>
      <c r="AQ147" s="101"/>
      <c r="AR147" s="12"/>
      <c r="AS147" s="12"/>
      <c r="AT147" s="12"/>
      <c r="AU147" s="12"/>
      <c r="AV147" s="12"/>
      <c r="AW147" s="12"/>
      <c r="AX147" s="12"/>
      <c r="AY147" s="12"/>
      <c r="AZ147" s="143"/>
      <c r="BA147" s="144"/>
      <c r="BB147" s="144"/>
      <c r="BC147" s="144"/>
      <c r="BD147" s="144"/>
      <c r="BE147" s="144"/>
      <c r="BF147" s="144"/>
      <c r="BG147" s="91"/>
      <c r="BJ147" s="13"/>
      <c r="BK147" s="13"/>
      <c r="BZ147" s="13"/>
      <c r="CA147" s="13"/>
      <c r="CB147" s="13"/>
      <c r="CC147" s="13"/>
      <c r="CD147" s="13"/>
      <c r="CE147" s="13"/>
      <c r="CF147" s="13"/>
      <c r="CG147" s="13"/>
      <c r="CH147" s="22"/>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21"/>
      <c r="EB147" s="21"/>
      <c r="EC147" s="13"/>
      <c r="ED147" s="13"/>
      <c r="EE147" s="13"/>
      <c r="EF147" s="13"/>
      <c r="EG147" s="13"/>
      <c r="EH147" s="13"/>
      <c r="EI147" s="13"/>
      <c r="EJ147" s="13"/>
      <c r="EK147" s="13"/>
      <c r="EL147" s="13"/>
      <c r="EM147" s="13"/>
      <c r="EN147" s="13"/>
      <c r="EO147" s="13"/>
      <c r="EP147" s="13"/>
      <c r="EQ147" s="13"/>
      <c r="ER147" s="13"/>
      <c r="ES147" s="13"/>
      <c r="ET147" s="13"/>
      <c r="EU147" s="13"/>
      <c r="EV147" s="13"/>
      <c r="EW147" s="13"/>
    </row>
    <row r="148" spans="1:153" s="14" customFormat="1" ht="18.75" customHeight="1">
      <c r="A148" s="22"/>
      <c r="B148" s="22"/>
      <c r="C148" s="101"/>
      <c r="D148" s="101"/>
      <c r="E148" s="101"/>
      <c r="F148" s="101"/>
      <c r="G148" s="142"/>
      <c r="H148" s="12"/>
      <c r="I148" s="12"/>
      <c r="J148" s="12"/>
      <c r="K148" s="12"/>
      <c r="L148" s="12"/>
      <c r="M148" s="12"/>
      <c r="N148" s="143"/>
      <c r="O148" s="144"/>
      <c r="P148" s="144"/>
      <c r="Q148" s="144"/>
      <c r="R148" s="144"/>
      <c r="S148" s="144"/>
      <c r="T148" s="145"/>
      <c r="V148" s="144"/>
      <c r="W148" s="144"/>
      <c r="X148" s="144"/>
      <c r="Y148" s="144"/>
      <c r="Z148" s="144"/>
      <c r="AA148" s="144"/>
      <c r="AB148" s="211"/>
      <c r="AC148" s="211"/>
      <c r="AD148" s="211"/>
      <c r="AE148" s="144"/>
      <c r="AF148" s="144"/>
      <c r="AG148" s="143"/>
      <c r="AH148" s="144"/>
      <c r="AI148" s="144"/>
      <c r="AJ148" s="144"/>
      <c r="AK148" s="144"/>
      <c r="AL148" s="144"/>
      <c r="AN148" s="144"/>
      <c r="AO148" s="101"/>
      <c r="AP148" s="144"/>
      <c r="AQ148" s="101"/>
      <c r="AR148" s="12"/>
      <c r="AS148" s="12"/>
      <c r="AT148" s="12"/>
      <c r="AU148" s="12"/>
      <c r="AV148" s="12"/>
      <c r="AW148" s="12"/>
      <c r="AX148" s="12"/>
      <c r="AY148" s="12"/>
      <c r="AZ148" s="143"/>
      <c r="BA148" s="144"/>
      <c r="BB148" s="144"/>
      <c r="BC148" s="144"/>
      <c r="BD148" s="144"/>
      <c r="BE148" s="144"/>
      <c r="BF148" s="144"/>
      <c r="BG148" s="22"/>
      <c r="BH148" s="145"/>
      <c r="BI148" s="145"/>
      <c r="BJ148" s="13"/>
      <c r="BK148" s="13"/>
      <c r="BO148" s="145"/>
      <c r="BP148" s="145"/>
      <c r="BQ148" s="145"/>
      <c r="BR148" s="145"/>
      <c r="BS148" s="145"/>
      <c r="BT148" s="145"/>
      <c r="BU148" s="145"/>
      <c r="BV148" s="145"/>
      <c r="BW148" s="145"/>
      <c r="BX148" s="145"/>
      <c r="BY148" s="145"/>
      <c r="BZ148" s="22"/>
      <c r="CA148" s="22"/>
      <c r="CB148" s="22"/>
      <c r="CC148" s="22"/>
      <c r="CD148" s="22"/>
      <c r="CE148" s="22"/>
      <c r="CF148" s="22"/>
      <c r="CG148" s="22"/>
      <c r="CH148" s="22"/>
      <c r="CI148" s="22"/>
      <c r="CJ148" s="22"/>
      <c r="CK148" s="22"/>
      <c r="CL148" s="22"/>
      <c r="CM148" s="22"/>
      <c r="CN148" s="22"/>
      <c r="CO148" s="22"/>
      <c r="CP148" s="22"/>
      <c r="CQ148" s="22"/>
      <c r="CR148" s="22"/>
      <c r="CS148" s="22"/>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c r="DZ148" s="13"/>
      <c r="EA148" s="21"/>
      <c r="EB148" s="21"/>
      <c r="EC148" s="13"/>
      <c r="ED148" s="13"/>
      <c r="EE148" s="13"/>
      <c r="EF148" s="13"/>
      <c r="EG148" s="13"/>
      <c r="EH148" s="13"/>
      <c r="EI148" s="13"/>
      <c r="EJ148" s="13"/>
      <c r="EK148" s="13"/>
      <c r="EL148" s="13"/>
      <c r="EM148" s="13"/>
      <c r="EN148" s="13"/>
      <c r="EO148" s="13"/>
      <c r="EP148" s="13"/>
      <c r="EQ148" s="13"/>
      <c r="ER148" s="13"/>
      <c r="ES148" s="13"/>
      <c r="ET148" s="13"/>
      <c r="EU148" s="13"/>
      <c r="EV148" s="13"/>
      <c r="EW148" s="13"/>
    </row>
    <row r="149" spans="1:153" s="14" customFormat="1" ht="18.75" customHeight="1">
      <c r="A149" s="22"/>
      <c r="B149" s="22"/>
      <c r="C149" s="101"/>
      <c r="D149" s="101"/>
      <c r="E149" s="101"/>
      <c r="F149" s="101"/>
      <c r="G149" s="142"/>
      <c r="H149" s="12"/>
      <c r="I149" s="12"/>
      <c r="J149" s="12"/>
      <c r="K149" s="12"/>
      <c r="L149" s="12"/>
      <c r="M149" s="12"/>
      <c r="N149" s="143"/>
      <c r="O149" s="144"/>
      <c r="P149" s="144"/>
      <c r="Q149" s="144"/>
      <c r="R149" s="144"/>
      <c r="S149" s="144"/>
      <c r="T149" s="145"/>
      <c r="V149" s="144"/>
      <c r="AA149" s="144"/>
      <c r="AB149" s="211"/>
      <c r="AC149" s="211"/>
      <c r="AD149" s="211"/>
      <c r="AE149" s="144"/>
      <c r="AF149" s="144"/>
      <c r="AG149" s="143"/>
      <c r="AH149" s="144"/>
      <c r="AI149" s="144"/>
      <c r="AJ149" s="144"/>
      <c r="AK149" s="144"/>
      <c r="AL149" s="144"/>
      <c r="AN149" s="144"/>
      <c r="AO149" s="101"/>
      <c r="AP149" s="144"/>
      <c r="AQ149" s="101"/>
      <c r="AR149" s="12"/>
      <c r="AS149" s="12"/>
      <c r="AT149" s="12"/>
      <c r="AU149" s="12"/>
      <c r="AV149" s="12"/>
      <c r="AW149" s="12"/>
      <c r="AX149" s="12"/>
      <c r="AY149" s="12"/>
      <c r="AZ149" s="143"/>
      <c r="BA149" s="144"/>
      <c r="BB149" s="144"/>
      <c r="BC149" s="144"/>
      <c r="BD149" s="144"/>
      <c r="BE149" s="144"/>
      <c r="BF149" s="144"/>
      <c r="BG149" s="22"/>
      <c r="BH149" s="145"/>
      <c r="BI149" s="145"/>
      <c r="BJ149" s="13"/>
      <c r="BK149" s="13"/>
      <c r="BO149" s="145"/>
      <c r="BP149" s="145"/>
      <c r="BQ149" s="145"/>
      <c r="BR149" s="145"/>
      <c r="BS149" s="145"/>
      <c r="BT149" s="145"/>
      <c r="BU149" s="145"/>
      <c r="BV149" s="145"/>
      <c r="BW149" s="145"/>
      <c r="BX149" s="145"/>
      <c r="BY149" s="145"/>
      <c r="BZ149" s="22"/>
      <c r="CA149" s="22"/>
      <c r="CB149" s="22"/>
      <c r="CC149" s="22"/>
      <c r="CD149" s="22"/>
      <c r="CE149" s="22"/>
      <c r="CF149" s="22"/>
      <c r="CG149" s="22"/>
      <c r="CH149" s="22"/>
      <c r="CI149" s="22"/>
      <c r="CJ149" s="22"/>
      <c r="CK149" s="22"/>
      <c r="CL149" s="22"/>
      <c r="CM149" s="22"/>
      <c r="CN149" s="22"/>
      <c r="CO149" s="22"/>
      <c r="CP149" s="22"/>
      <c r="CQ149" s="22"/>
      <c r="CR149" s="22"/>
      <c r="CS149" s="22"/>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21"/>
      <c r="EB149" s="21"/>
      <c r="EC149" s="13"/>
      <c r="ED149" s="13"/>
      <c r="EE149" s="13"/>
      <c r="EF149" s="13"/>
      <c r="EG149" s="13"/>
      <c r="EH149" s="13"/>
      <c r="EI149" s="13"/>
      <c r="EJ149" s="13"/>
      <c r="EK149" s="13"/>
      <c r="EL149" s="13"/>
      <c r="EM149" s="13"/>
      <c r="EN149" s="13"/>
      <c r="EO149" s="13"/>
      <c r="EP149" s="13"/>
      <c r="EQ149" s="13"/>
      <c r="ER149" s="13"/>
      <c r="ES149" s="13"/>
      <c r="ET149" s="13"/>
      <c r="EU149" s="13"/>
      <c r="EV149" s="13"/>
      <c r="EW149" s="13"/>
    </row>
    <row r="150" spans="1:153" s="14" customFormat="1" ht="18.75" customHeight="1">
      <c r="A150" s="22"/>
      <c r="B150" s="22"/>
      <c r="C150" s="101"/>
      <c r="D150" s="101"/>
      <c r="E150" s="101"/>
      <c r="F150" s="101"/>
      <c r="G150" s="142"/>
      <c r="H150" s="12"/>
      <c r="I150" s="12"/>
      <c r="J150" s="12"/>
      <c r="K150" s="12"/>
      <c r="L150" s="12"/>
      <c r="M150" s="12"/>
      <c r="N150" s="143"/>
      <c r="O150" s="144"/>
      <c r="P150" s="144"/>
      <c r="Q150" s="144"/>
      <c r="R150" s="144"/>
      <c r="S150" s="144"/>
      <c r="T150" s="145"/>
      <c r="V150" s="144"/>
      <c r="AA150" s="144"/>
      <c r="AB150" s="211"/>
      <c r="AC150" s="211"/>
      <c r="AD150" s="211"/>
      <c r="AE150" s="144"/>
      <c r="AF150" s="144"/>
      <c r="AG150" s="143"/>
      <c r="AH150" s="144"/>
      <c r="AI150" s="144"/>
      <c r="AJ150" s="144"/>
      <c r="AK150" s="144"/>
      <c r="AL150" s="144"/>
      <c r="AN150" s="144"/>
      <c r="AO150" s="101"/>
      <c r="AP150" s="144"/>
      <c r="AQ150" s="101"/>
      <c r="AR150" s="12"/>
      <c r="AS150" s="12"/>
      <c r="AT150" s="12"/>
      <c r="AU150" s="12"/>
      <c r="AV150" s="12"/>
      <c r="AW150" s="12"/>
      <c r="AX150" s="12"/>
      <c r="AY150" s="12"/>
      <c r="AZ150" s="143"/>
      <c r="BA150" s="144"/>
      <c r="BB150" s="144"/>
      <c r="BC150" s="144"/>
      <c r="BD150" s="144"/>
      <c r="BE150" s="144"/>
      <c r="BF150" s="144"/>
      <c r="BG150" s="22"/>
      <c r="BH150" s="145"/>
      <c r="BI150" s="145"/>
      <c r="BJ150" s="13"/>
      <c r="BK150" s="13"/>
      <c r="BO150" s="145"/>
      <c r="BP150" s="145"/>
      <c r="BQ150" s="145"/>
      <c r="BR150" s="145"/>
      <c r="BS150" s="145"/>
      <c r="BT150" s="145"/>
      <c r="BU150" s="145"/>
      <c r="BV150" s="145"/>
      <c r="BW150" s="145"/>
      <c r="BX150" s="145"/>
      <c r="BY150" s="145"/>
      <c r="BZ150" s="22"/>
      <c r="CA150" s="22"/>
      <c r="CB150" s="22"/>
      <c r="CC150" s="22"/>
      <c r="CD150" s="22"/>
      <c r="CE150" s="22"/>
      <c r="CF150" s="22"/>
      <c r="CG150" s="22"/>
      <c r="CH150" s="22"/>
      <c r="CI150" s="22"/>
      <c r="CJ150" s="22"/>
      <c r="CK150" s="22"/>
      <c r="CL150" s="22"/>
      <c r="CM150" s="22"/>
      <c r="CN150" s="22"/>
      <c r="CO150" s="22"/>
      <c r="CP150" s="22"/>
      <c r="CQ150" s="22"/>
      <c r="CR150" s="22"/>
      <c r="CS150" s="22"/>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c r="DZ150" s="13"/>
      <c r="EA150" s="21"/>
      <c r="EB150" s="21"/>
      <c r="EC150" s="13"/>
      <c r="ED150" s="13"/>
      <c r="EE150" s="13"/>
      <c r="EF150" s="13"/>
      <c r="EG150" s="13"/>
      <c r="EH150" s="13"/>
      <c r="EI150" s="13"/>
      <c r="EJ150" s="13"/>
      <c r="EK150" s="13"/>
      <c r="EL150" s="13"/>
      <c r="EM150" s="13"/>
      <c r="EN150" s="13"/>
      <c r="EO150" s="13"/>
      <c r="EP150" s="13"/>
      <c r="EQ150" s="13"/>
      <c r="ER150" s="13"/>
      <c r="ES150" s="13"/>
      <c r="ET150" s="13"/>
      <c r="EU150" s="13"/>
      <c r="EV150" s="13"/>
      <c r="EW150" s="13"/>
    </row>
    <row r="151" spans="1:153" s="14" customFormat="1" ht="18.75" customHeight="1">
      <c r="A151" s="22"/>
      <c r="B151" s="22"/>
      <c r="C151" s="101"/>
      <c r="D151" s="101"/>
      <c r="E151" s="101"/>
      <c r="F151" s="101"/>
      <c r="G151" s="142"/>
      <c r="H151" s="12"/>
      <c r="I151" s="12"/>
      <c r="J151" s="12"/>
      <c r="K151" s="12"/>
      <c r="L151" s="12"/>
      <c r="M151" s="12"/>
      <c r="N151" s="143"/>
      <c r="O151" s="144"/>
      <c r="P151" s="144"/>
      <c r="Q151" s="144"/>
      <c r="R151" s="144"/>
      <c r="S151" s="144"/>
      <c r="T151" s="145"/>
      <c r="V151" s="144"/>
      <c r="W151" s="7" t="s">
        <v>212</v>
      </c>
      <c r="X151" s="7"/>
      <c r="Y151" s="7"/>
      <c r="AC151" s="211"/>
      <c r="AD151" s="211"/>
      <c r="AE151" s="144"/>
      <c r="AF151" s="144"/>
      <c r="AG151" s="143"/>
      <c r="AH151" s="144"/>
      <c r="AI151" s="144"/>
      <c r="AJ151" s="144"/>
      <c r="AK151" s="144"/>
      <c r="AL151" s="144"/>
      <c r="AN151" s="144"/>
      <c r="AO151" s="101"/>
      <c r="AP151" s="144"/>
      <c r="AQ151" s="101"/>
      <c r="AR151" s="12"/>
      <c r="AS151" s="12"/>
      <c r="AT151" s="12"/>
      <c r="AU151" s="12"/>
      <c r="AV151" s="12"/>
      <c r="AW151" s="12"/>
      <c r="AX151" s="12"/>
      <c r="AY151" s="12"/>
      <c r="AZ151" s="143"/>
      <c r="BA151" s="144"/>
      <c r="BB151" s="144"/>
      <c r="BC151" s="144"/>
      <c r="BD151" s="144"/>
      <c r="BE151" s="144"/>
      <c r="BF151" s="144"/>
      <c r="BG151" s="22"/>
      <c r="BH151" s="145"/>
      <c r="BI151" s="145"/>
      <c r="BJ151" s="13"/>
      <c r="BK151" s="13"/>
      <c r="BO151" s="145"/>
      <c r="BP151" s="145"/>
      <c r="BQ151" s="145"/>
      <c r="BR151" s="145"/>
      <c r="BS151" s="145"/>
      <c r="BT151" s="145"/>
      <c r="BU151" s="145"/>
      <c r="BV151" s="145"/>
      <c r="BW151" s="145"/>
      <c r="BX151" s="145"/>
      <c r="BY151" s="145"/>
      <c r="BZ151" s="22"/>
      <c r="CA151" s="22"/>
      <c r="CB151" s="22"/>
      <c r="CC151" s="22"/>
      <c r="CD151" s="22"/>
      <c r="CE151" s="22"/>
      <c r="CF151" s="22"/>
      <c r="CG151" s="22"/>
      <c r="CH151" s="22"/>
      <c r="CI151" s="22"/>
      <c r="CJ151" s="22"/>
      <c r="CK151" s="22"/>
      <c r="CL151" s="22"/>
      <c r="CM151" s="22"/>
      <c r="CN151" s="22"/>
      <c r="CO151" s="22"/>
      <c r="CP151" s="22"/>
      <c r="CQ151" s="22"/>
      <c r="CR151" s="22"/>
      <c r="CS151" s="22"/>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21"/>
      <c r="EB151" s="21"/>
      <c r="EC151" s="13"/>
      <c r="ED151" s="13"/>
      <c r="EE151" s="13"/>
      <c r="EF151" s="13"/>
      <c r="EG151" s="13"/>
      <c r="EH151" s="13"/>
      <c r="EI151" s="13"/>
      <c r="EJ151" s="13"/>
      <c r="EK151" s="13"/>
      <c r="EL151" s="13"/>
      <c r="EM151" s="13"/>
      <c r="EN151" s="13"/>
      <c r="EO151" s="13"/>
      <c r="EP151" s="13"/>
      <c r="EQ151" s="13"/>
      <c r="ER151" s="13"/>
      <c r="ES151" s="13"/>
      <c r="ET151" s="13"/>
      <c r="EU151" s="13"/>
      <c r="EV151" s="13"/>
      <c r="EW151" s="13"/>
    </row>
    <row r="152" spans="1:153" s="14" customFormat="1" ht="18.75" customHeight="1">
      <c r="A152" s="22"/>
      <c r="B152" s="22"/>
      <c r="C152" s="101"/>
      <c r="D152" s="101"/>
      <c r="E152" s="101"/>
      <c r="F152" s="101"/>
      <c r="G152" s="142"/>
      <c r="H152" s="12"/>
      <c r="I152" s="12"/>
      <c r="J152" s="12"/>
      <c r="K152" s="12"/>
      <c r="L152" s="12"/>
      <c r="M152" s="12"/>
      <c r="N152" s="143"/>
      <c r="O152" s="144"/>
      <c r="P152" s="144"/>
      <c r="Q152" s="144"/>
      <c r="R152" s="144"/>
      <c r="S152" s="144"/>
      <c r="T152" s="145"/>
      <c r="V152" s="144"/>
      <c r="W152" s="7"/>
      <c r="X152" s="7"/>
      <c r="Y152" s="7" t="s">
        <v>340</v>
      </c>
      <c r="AC152" s="211"/>
      <c r="AD152" s="211"/>
      <c r="AE152" s="144"/>
      <c r="AF152" s="144"/>
      <c r="AG152" s="143"/>
      <c r="AH152" s="144"/>
      <c r="AI152" s="144"/>
      <c r="AJ152" s="144"/>
      <c r="AK152" s="144"/>
      <c r="AL152" s="144"/>
      <c r="AN152" s="144"/>
      <c r="AO152" s="101"/>
      <c r="AP152" s="144"/>
      <c r="AQ152" s="101"/>
      <c r="AR152" s="12"/>
      <c r="AS152" s="12"/>
      <c r="AT152" s="12"/>
      <c r="AU152" s="12"/>
      <c r="AV152" s="12"/>
      <c r="AW152" s="12"/>
      <c r="AX152" s="12"/>
      <c r="AY152" s="12"/>
      <c r="AZ152" s="143"/>
      <c r="BA152" s="144"/>
      <c r="BB152" s="144"/>
      <c r="BC152" s="144"/>
      <c r="BD152" s="144"/>
      <c r="BE152" s="144"/>
      <c r="BF152" s="144"/>
      <c r="BG152" s="22"/>
      <c r="BH152" s="145"/>
      <c r="BI152" s="145"/>
      <c r="BJ152" s="13"/>
      <c r="BK152" s="13"/>
      <c r="BO152" s="145"/>
      <c r="BP152" s="145"/>
      <c r="BQ152" s="145"/>
      <c r="BR152" s="145"/>
      <c r="BS152" s="145"/>
      <c r="BT152" s="145"/>
      <c r="BU152" s="145"/>
      <c r="BV152" s="145"/>
      <c r="BW152" s="145"/>
      <c r="BX152" s="145"/>
      <c r="BY152" s="145"/>
      <c r="BZ152" s="22"/>
      <c r="CA152" s="22"/>
      <c r="CB152" s="22"/>
      <c r="CC152" s="22"/>
      <c r="CD152" s="22"/>
      <c r="CE152" s="22"/>
      <c r="CF152" s="22"/>
      <c r="CG152" s="22"/>
      <c r="CH152" s="22"/>
      <c r="CI152" s="22"/>
      <c r="CJ152" s="22"/>
      <c r="CK152" s="22"/>
      <c r="CL152" s="22"/>
      <c r="CM152" s="22"/>
      <c r="CN152" s="22"/>
      <c r="CO152" s="22"/>
      <c r="CP152" s="22"/>
      <c r="CQ152" s="22"/>
      <c r="CR152" s="22"/>
      <c r="CS152" s="22"/>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13"/>
      <c r="DV152" s="13"/>
      <c r="DW152" s="13"/>
      <c r="DX152" s="13"/>
      <c r="DY152" s="13"/>
      <c r="DZ152" s="13"/>
      <c r="EA152" s="21"/>
      <c r="EB152" s="21"/>
      <c r="EC152" s="13"/>
      <c r="ED152" s="13"/>
      <c r="EE152" s="13"/>
      <c r="EF152" s="13"/>
      <c r="EG152" s="13"/>
      <c r="EH152" s="13"/>
      <c r="EI152" s="13"/>
      <c r="EJ152" s="13"/>
      <c r="EK152" s="13"/>
      <c r="EL152" s="13"/>
      <c r="EM152" s="13"/>
      <c r="EN152" s="13"/>
      <c r="EO152" s="13"/>
      <c r="EP152" s="13"/>
      <c r="EQ152" s="13"/>
      <c r="ER152" s="13"/>
      <c r="ES152" s="13"/>
      <c r="ET152" s="13"/>
      <c r="EU152" s="13"/>
      <c r="EV152" s="13"/>
      <c r="EW152" s="13"/>
    </row>
    <row r="153" spans="1:153" s="14" customFormat="1" ht="18.75" customHeight="1">
      <c r="A153" s="22"/>
      <c r="B153" s="22"/>
      <c r="C153" s="101"/>
      <c r="D153" s="101"/>
      <c r="E153" s="101"/>
      <c r="F153" s="101"/>
      <c r="G153" s="142"/>
      <c r="H153" s="12"/>
      <c r="I153" s="12"/>
      <c r="J153" s="12"/>
      <c r="K153" s="12"/>
      <c r="L153" s="12"/>
      <c r="M153" s="12"/>
      <c r="N153" s="143"/>
      <c r="O153" s="144"/>
      <c r="P153" s="144"/>
      <c r="Q153" s="144"/>
      <c r="R153" s="144"/>
      <c r="S153" s="144"/>
      <c r="T153" s="145"/>
      <c r="V153" s="144"/>
      <c r="W153" s="7"/>
      <c r="X153" s="7"/>
      <c r="Y153" s="7"/>
      <c r="AA153" s="144"/>
      <c r="AB153" s="211"/>
      <c r="AC153" s="211"/>
      <c r="AD153" s="211"/>
      <c r="AE153" s="144"/>
      <c r="AF153" s="144"/>
      <c r="AG153" s="143"/>
      <c r="AH153" s="144"/>
      <c r="AI153" s="144"/>
      <c r="AJ153" s="144"/>
      <c r="AK153" s="144"/>
      <c r="AL153" s="144"/>
      <c r="AN153" s="144"/>
      <c r="AO153" s="101"/>
      <c r="AP153" s="144"/>
      <c r="AQ153" s="101"/>
      <c r="AR153" s="12"/>
      <c r="AS153" s="12"/>
      <c r="AT153" s="12"/>
      <c r="AU153" s="12"/>
      <c r="AV153" s="12"/>
      <c r="AW153" s="12"/>
      <c r="AX153" s="12"/>
      <c r="AY153" s="12"/>
      <c r="AZ153" s="143"/>
      <c r="BA153" s="144"/>
      <c r="BB153" s="144"/>
      <c r="BC153" s="144"/>
      <c r="BD153" s="144"/>
      <c r="BE153" s="144"/>
      <c r="BF153" s="144"/>
      <c r="BG153" s="22"/>
      <c r="BH153" s="145"/>
      <c r="BI153" s="145"/>
      <c r="BJ153" s="13"/>
      <c r="BK153" s="13"/>
      <c r="BO153" s="145"/>
      <c r="BP153" s="145"/>
      <c r="BQ153" s="145"/>
      <c r="BR153" s="145"/>
      <c r="BS153" s="145"/>
      <c r="BT153" s="145"/>
      <c r="BU153" s="145"/>
      <c r="BV153" s="145"/>
      <c r="BW153" s="145"/>
      <c r="BX153" s="145"/>
      <c r="BY153" s="145"/>
      <c r="BZ153" s="22"/>
      <c r="CA153" s="22"/>
      <c r="CB153" s="22"/>
      <c r="CC153" s="22"/>
      <c r="CD153" s="22"/>
      <c r="CE153" s="22"/>
      <c r="CF153" s="22"/>
      <c r="CG153" s="22"/>
      <c r="CH153" s="22"/>
      <c r="CI153" s="22"/>
      <c r="CJ153" s="22"/>
      <c r="CK153" s="22"/>
      <c r="CL153" s="22"/>
      <c r="CM153" s="22"/>
      <c r="CN153" s="22"/>
      <c r="CO153" s="22"/>
      <c r="CP153" s="22"/>
      <c r="CQ153" s="22"/>
      <c r="CR153" s="22"/>
      <c r="CS153" s="22"/>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13"/>
      <c r="DV153" s="13"/>
      <c r="DW153" s="13"/>
      <c r="DX153" s="13"/>
      <c r="DY153" s="13"/>
      <c r="DZ153" s="13"/>
      <c r="EA153" s="21"/>
      <c r="EB153" s="21"/>
      <c r="EC153" s="13"/>
      <c r="ED153" s="13"/>
      <c r="EE153" s="13"/>
      <c r="EF153" s="13"/>
      <c r="EG153" s="13"/>
      <c r="EH153" s="13"/>
      <c r="EI153" s="13"/>
      <c r="EJ153" s="13"/>
      <c r="EK153" s="13"/>
      <c r="EL153" s="13"/>
      <c r="EM153" s="13"/>
      <c r="EN153" s="13"/>
      <c r="EO153" s="13"/>
      <c r="EP153" s="13"/>
      <c r="EQ153" s="13"/>
      <c r="ER153" s="13"/>
      <c r="ES153" s="13"/>
      <c r="ET153" s="13"/>
      <c r="EU153" s="13"/>
      <c r="EV153" s="13"/>
      <c r="EW153" s="13"/>
    </row>
    <row r="154" spans="1:153" s="14" customFormat="1" ht="18.75" customHeight="1">
      <c r="A154" s="22"/>
      <c r="B154" s="22"/>
      <c r="C154" s="101"/>
      <c r="D154" s="101"/>
      <c r="E154" s="101"/>
      <c r="F154" s="101"/>
      <c r="G154" s="142"/>
      <c r="H154" s="12"/>
      <c r="I154" s="12"/>
      <c r="J154" s="12"/>
      <c r="K154" s="12"/>
      <c r="L154" s="12"/>
      <c r="M154" s="12"/>
      <c r="N154" s="143"/>
      <c r="O154" s="144"/>
      <c r="P154" s="144"/>
      <c r="Q154" s="144"/>
      <c r="R154" s="144"/>
      <c r="S154" s="144"/>
      <c r="T154" s="145"/>
      <c r="V154" s="144"/>
      <c r="W154" s="7" t="s">
        <v>213</v>
      </c>
      <c r="X154" s="7"/>
      <c r="Y154" s="7"/>
      <c r="AA154" s="144"/>
      <c r="AB154" s="211"/>
      <c r="AC154" s="211"/>
      <c r="AD154" s="211"/>
      <c r="AE154" s="144"/>
      <c r="AF154" s="144"/>
      <c r="AG154" s="143"/>
      <c r="AH154" s="144"/>
      <c r="AI154" s="144"/>
      <c r="AJ154" s="144"/>
      <c r="AK154" s="144"/>
      <c r="AL154" s="144"/>
      <c r="AN154" s="144"/>
      <c r="AO154" s="101"/>
      <c r="AP154" s="144"/>
      <c r="AQ154" s="101"/>
      <c r="AR154" s="12"/>
      <c r="AS154" s="12"/>
      <c r="AT154" s="12"/>
      <c r="AU154" s="12"/>
      <c r="AV154" s="12"/>
      <c r="AW154" s="12"/>
      <c r="AX154" s="12"/>
      <c r="AY154" s="12"/>
      <c r="AZ154" s="143"/>
      <c r="BA154" s="144"/>
      <c r="BB154" s="144"/>
      <c r="BC154" s="144"/>
      <c r="BD154" s="144"/>
      <c r="BE154" s="144"/>
      <c r="BF154" s="144"/>
      <c r="BG154" s="22"/>
      <c r="BH154" s="145"/>
      <c r="BI154" s="145"/>
      <c r="BJ154" s="13"/>
      <c r="BK154" s="13"/>
      <c r="BO154" s="145"/>
      <c r="BP154" s="145"/>
      <c r="BQ154" s="145"/>
      <c r="BR154" s="145"/>
      <c r="BS154" s="145"/>
      <c r="BT154" s="145"/>
      <c r="BU154" s="145"/>
      <c r="BV154" s="145"/>
      <c r="BW154" s="145"/>
      <c r="BX154" s="145"/>
      <c r="BY154" s="145"/>
      <c r="BZ154" s="22"/>
      <c r="CA154" s="22"/>
      <c r="CB154" s="22"/>
      <c r="CC154" s="22"/>
      <c r="CD154" s="22"/>
      <c r="CE154" s="22"/>
      <c r="CF154" s="22"/>
      <c r="CG154" s="22"/>
      <c r="CH154" s="22"/>
      <c r="CI154" s="22"/>
      <c r="CJ154" s="22"/>
      <c r="CK154" s="22"/>
      <c r="CL154" s="22"/>
      <c r="CM154" s="22"/>
      <c r="CN154" s="22"/>
      <c r="CO154" s="22"/>
      <c r="CP154" s="22"/>
      <c r="CQ154" s="22"/>
      <c r="CR154" s="22"/>
      <c r="CS154" s="22"/>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c r="DX154" s="13"/>
      <c r="DY154" s="13"/>
      <c r="DZ154" s="13"/>
      <c r="EA154" s="21"/>
      <c r="EB154" s="21"/>
      <c r="EC154" s="13"/>
      <c r="ED154" s="13"/>
      <c r="EE154" s="13"/>
      <c r="EF154" s="13"/>
      <c r="EG154" s="13"/>
      <c r="EH154" s="13"/>
      <c r="EI154" s="13"/>
      <c r="EJ154" s="13"/>
      <c r="EK154" s="13"/>
      <c r="EL154" s="13"/>
      <c r="EM154" s="13"/>
      <c r="EN154" s="13"/>
      <c r="EO154" s="13"/>
      <c r="EP154" s="13"/>
      <c r="EQ154" s="13"/>
      <c r="ER154" s="13"/>
      <c r="ES154" s="13"/>
      <c r="ET154" s="13"/>
      <c r="EU154" s="13"/>
      <c r="EV154" s="13"/>
      <c r="EW154" s="13"/>
    </row>
    <row r="155" spans="1:153" s="14" customFormat="1" ht="18.75" customHeight="1">
      <c r="A155" s="22"/>
      <c r="B155" s="22"/>
      <c r="C155" s="101"/>
      <c r="D155" s="101"/>
      <c r="E155" s="101"/>
      <c r="F155" s="101"/>
      <c r="G155" s="142"/>
      <c r="H155" s="12"/>
      <c r="I155" s="12"/>
      <c r="J155" s="12"/>
      <c r="K155" s="12"/>
      <c r="L155" s="12"/>
      <c r="M155" s="12"/>
      <c r="N155" s="143"/>
      <c r="O155" s="144"/>
      <c r="P155" s="144"/>
      <c r="Q155" s="144"/>
      <c r="R155" s="144"/>
      <c r="S155" s="144"/>
      <c r="T155" s="145"/>
      <c r="V155" s="144"/>
      <c r="W155" s="249"/>
      <c r="X155" s="249"/>
      <c r="Y155" s="7" t="s">
        <v>217</v>
      </c>
      <c r="AC155" s="211"/>
      <c r="AD155" s="211"/>
      <c r="AE155" s="144"/>
      <c r="AF155" s="144"/>
      <c r="AG155" s="143"/>
      <c r="AH155" s="144"/>
      <c r="AI155" s="144"/>
      <c r="AJ155" s="144"/>
      <c r="AK155" s="144"/>
      <c r="AL155" s="144"/>
      <c r="AN155" s="144"/>
      <c r="AO155" s="101"/>
      <c r="AP155" s="144"/>
      <c r="AQ155" s="101"/>
      <c r="AR155" s="12"/>
      <c r="AS155" s="12"/>
      <c r="AT155" s="12"/>
      <c r="AU155" s="12"/>
      <c r="AV155" s="12"/>
      <c r="AW155" s="12"/>
      <c r="AX155" s="12"/>
      <c r="AY155" s="12"/>
      <c r="AZ155" s="143"/>
      <c r="BA155" s="144"/>
      <c r="BB155" s="144"/>
      <c r="BC155" s="144"/>
      <c r="BD155" s="144"/>
      <c r="BE155" s="144"/>
      <c r="BF155" s="144"/>
      <c r="BG155" s="22"/>
      <c r="BH155" s="145"/>
      <c r="BI155" s="145"/>
      <c r="BJ155" s="13"/>
      <c r="BK155" s="13"/>
      <c r="BO155" s="145"/>
      <c r="BP155" s="145"/>
      <c r="BQ155" s="145"/>
      <c r="BR155" s="145"/>
      <c r="BS155" s="145"/>
      <c r="BT155" s="145"/>
      <c r="BU155" s="145"/>
      <c r="BV155" s="145"/>
      <c r="BW155" s="145"/>
      <c r="BX155" s="145"/>
      <c r="BY155" s="145"/>
      <c r="BZ155" s="22"/>
      <c r="CA155" s="22"/>
      <c r="CB155" s="22"/>
      <c r="CC155" s="22"/>
      <c r="CD155" s="22"/>
      <c r="CE155" s="22"/>
      <c r="CF155" s="22"/>
      <c r="CG155" s="22"/>
      <c r="CH155" s="22"/>
      <c r="CI155" s="22"/>
      <c r="CJ155" s="22"/>
      <c r="CK155" s="22"/>
      <c r="CL155" s="22"/>
      <c r="CM155" s="22"/>
      <c r="CN155" s="22"/>
      <c r="CO155" s="22"/>
      <c r="CP155" s="22"/>
      <c r="CQ155" s="22"/>
      <c r="CR155" s="22"/>
      <c r="CS155" s="22"/>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21"/>
      <c r="EB155" s="21"/>
      <c r="EC155" s="13"/>
      <c r="ED155" s="13"/>
      <c r="EE155" s="13"/>
      <c r="EF155" s="13"/>
      <c r="EG155" s="13"/>
      <c r="EH155" s="13"/>
      <c r="EI155" s="13"/>
      <c r="EJ155" s="13"/>
      <c r="EK155" s="13"/>
      <c r="EL155" s="13"/>
      <c r="EM155" s="13"/>
      <c r="EN155" s="13"/>
      <c r="EO155" s="13"/>
      <c r="EP155" s="13"/>
      <c r="EQ155" s="13"/>
      <c r="ER155" s="13"/>
      <c r="ES155" s="13"/>
      <c r="ET155" s="13"/>
      <c r="EU155" s="13"/>
      <c r="EV155" s="13"/>
      <c r="EW155" s="13"/>
    </row>
    <row r="156" spans="1:153" s="14" customFormat="1" ht="18.75" customHeight="1">
      <c r="A156" s="22"/>
      <c r="B156" s="22"/>
      <c r="C156" s="101"/>
      <c r="D156" s="101"/>
      <c r="E156" s="101"/>
      <c r="F156" s="101"/>
      <c r="G156" s="142"/>
      <c r="H156" s="12"/>
      <c r="I156" s="12"/>
      <c r="J156" s="12"/>
      <c r="K156" s="12"/>
      <c r="L156" s="12"/>
      <c r="M156" s="12"/>
      <c r="N156" s="143"/>
      <c r="O156" s="144"/>
      <c r="P156" s="144"/>
      <c r="Q156" s="144"/>
      <c r="R156" s="144"/>
      <c r="S156" s="144"/>
      <c r="T156" s="145"/>
      <c r="V156" s="144"/>
      <c r="W156" s="249"/>
      <c r="X156" s="247"/>
      <c r="Y156" s="7"/>
      <c r="AC156" s="211"/>
      <c r="AD156" s="211"/>
      <c r="AE156" s="144"/>
      <c r="AF156" s="144"/>
      <c r="AG156" s="143"/>
      <c r="AH156" s="144"/>
      <c r="AI156" s="144"/>
      <c r="AJ156" s="144"/>
      <c r="AK156" s="144"/>
      <c r="AL156" s="144"/>
      <c r="AN156" s="144"/>
      <c r="AO156" s="101"/>
      <c r="AP156" s="144"/>
      <c r="AQ156" s="101"/>
      <c r="AR156" s="12"/>
      <c r="AS156" s="12"/>
      <c r="AT156" s="12"/>
      <c r="AU156" s="12"/>
      <c r="AV156" s="12"/>
      <c r="AW156" s="12"/>
      <c r="AX156" s="12"/>
      <c r="AY156" s="12"/>
      <c r="AZ156" s="143"/>
      <c r="BA156" s="144"/>
      <c r="BB156" s="144"/>
      <c r="BC156" s="144"/>
      <c r="BD156" s="144"/>
      <c r="BE156" s="144"/>
      <c r="BF156" s="144"/>
      <c r="BG156" s="22"/>
      <c r="BH156" s="145"/>
      <c r="BI156" s="145"/>
      <c r="BJ156" s="13"/>
      <c r="BK156" s="13"/>
      <c r="BO156" s="145"/>
      <c r="BP156" s="145"/>
      <c r="BQ156" s="145"/>
      <c r="BR156" s="145"/>
      <c r="BS156" s="145"/>
      <c r="BT156" s="145"/>
      <c r="BU156" s="145"/>
      <c r="BV156" s="145"/>
      <c r="BW156" s="145"/>
      <c r="BX156" s="145"/>
      <c r="BY156" s="145"/>
      <c r="BZ156" s="22"/>
      <c r="CA156" s="22"/>
      <c r="CB156" s="22"/>
      <c r="CC156" s="22"/>
      <c r="CD156" s="22"/>
      <c r="CE156" s="22"/>
      <c r="CF156" s="22"/>
      <c r="CG156" s="22"/>
      <c r="CH156" s="22"/>
      <c r="CI156" s="22"/>
      <c r="CJ156" s="22"/>
      <c r="CK156" s="22"/>
      <c r="CL156" s="22"/>
      <c r="CM156" s="22"/>
      <c r="CN156" s="22"/>
      <c r="CO156" s="22"/>
      <c r="CP156" s="22"/>
      <c r="CQ156" s="22"/>
      <c r="CR156" s="22"/>
      <c r="CS156" s="22"/>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21"/>
      <c r="EB156" s="21"/>
      <c r="EC156" s="13"/>
      <c r="ED156" s="13"/>
      <c r="EE156" s="13"/>
      <c r="EF156" s="13"/>
      <c r="EG156" s="13"/>
      <c r="EH156" s="13"/>
      <c r="EI156" s="13"/>
      <c r="EJ156" s="13"/>
      <c r="EK156" s="13"/>
      <c r="EL156" s="13"/>
      <c r="EM156" s="13"/>
      <c r="EN156" s="13"/>
      <c r="EO156" s="13"/>
      <c r="EP156" s="13"/>
      <c r="EQ156" s="13"/>
      <c r="ER156" s="13"/>
      <c r="ES156" s="13"/>
      <c r="ET156" s="13"/>
      <c r="EU156" s="13"/>
      <c r="EV156" s="13"/>
      <c r="EW156" s="13"/>
    </row>
    <row r="157" spans="1:153" s="14" customFormat="1" ht="18.75" customHeight="1">
      <c r="A157" s="22"/>
      <c r="B157" s="22"/>
      <c r="C157" s="101"/>
      <c r="D157" s="101"/>
      <c r="E157" s="101"/>
      <c r="F157" s="101"/>
      <c r="G157" s="142"/>
      <c r="H157" s="12"/>
      <c r="I157" s="12"/>
      <c r="J157" s="12"/>
      <c r="K157" s="12"/>
      <c r="L157" s="12"/>
      <c r="M157" s="12"/>
      <c r="N157" s="143"/>
      <c r="O157" s="144"/>
      <c r="P157" s="144"/>
      <c r="Q157" s="144"/>
      <c r="R157" s="144"/>
      <c r="S157" s="144"/>
      <c r="T157" s="145"/>
      <c r="V157" s="144"/>
      <c r="W157" s="144"/>
      <c r="X157" s="144"/>
      <c r="Y157" s="144"/>
      <c r="Z157" s="144"/>
      <c r="AA157" s="144"/>
      <c r="AB157" s="211"/>
      <c r="AC157" s="211"/>
      <c r="AD157" s="211"/>
      <c r="AE157" s="144"/>
      <c r="AF157" s="144"/>
      <c r="AG157" s="143"/>
      <c r="AH157" s="144"/>
      <c r="AI157" s="144"/>
      <c r="AJ157" s="144"/>
      <c r="AK157" s="144"/>
      <c r="AL157" s="144"/>
      <c r="AN157" s="144"/>
      <c r="AO157" s="101"/>
      <c r="AP157" s="144"/>
      <c r="AQ157" s="101"/>
      <c r="AR157" s="12"/>
      <c r="AS157" s="12"/>
      <c r="AT157" s="12"/>
      <c r="AU157" s="12"/>
      <c r="AV157" s="12"/>
      <c r="AW157" s="12"/>
      <c r="AX157" s="12"/>
      <c r="AY157" s="12"/>
      <c r="AZ157" s="143"/>
      <c r="BA157" s="144"/>
      <c r="BB157" s="144"/>
      <c r="BC157" s="144"/>
      <c r="BD157" s="144"/>
      <c r="BE157" s="144"/>
      <c r="BF157" s="144"/>
      <c r="BG157" s="22"/>
      <c r="BH157" s="145"/>
      <c r="BI157" s="145"/>
      <c r="BJ157" s="13"/>
      <c r="BK157" s="13"/>
      <c r="BO157" s="145"/>
      <c r="BP157" s="145"/>
      <c r="BQ157" s="145"/>
      <c r="BR157" s="145"/>
      <c r="BS157" s="145"/>
      <c r="BT157" s="145"/>
      <c r="BU157" s="145"/>
      <c r="BV157" s="145"/>
      <c r="BW157" s="145"/>
      <c r="BX157" s="145"/>
      <c r="BY157" s="145"/>
      <c r="BZ157" s="22"/>
      <c r="CA157" s="22"/>
      <c r="CB157" s="22"/>
      <c r="CC157" s="22"/>
      <c r="CD157" s="22"/>
      <c r="CE157" s="22"/>
      <c r="CF157" s="22"/>
      <c r="CG157" s="22"/>
      <c r="CH157" s="22"/>
      <c r="CI157" s="22"/>
      <c r="CJ157" s="22"/>
      <c r="CK157" s="22"/>
      <c r="CL157" s="22"/>
      <c r="CM157" s="22"/>
      <c r="CN157" s="22"/>
      <c r="CO157" s="22"/>
      <c r="CP157" s="22"/>
      <c r="CQ157" s="22"/>
      <c r="CR157" s="22"/>
      <c r="CS157" s="22"/>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c r="DZ157" s="13"/>
      <c r="EA157" s="21"/>
      <c r="EB157" s="21"/>
      <c r="EC157" s="13"/>
      <c r="ED157" s="13"/>
      <c r="EE157" s="13"/>
      <c r="EF157" s="13"/>
      <c r="EG157" s="13"/>
      <c r="EH157" s="13"/>
      <c r="EI157" s="13"/>
      <c r="EJ157" s="13"/>
      <c r="EK157" s="13"/>
      <c r="EL157" s="13"/>
      <c r="EM157" s="13"/>
      <c r="EN157" s="13"/>
      <c r="EO157" s="13"/>
      <c r="EP157" s="13"/>
      <c r="EQ157" s="13"/>
      <c r="ER157" s="13"/>
      <c r="ES157" s="13"/>
      <c r="ET157" s="13"/>
      <c r="EU157" s="13"/>
      <c r="EV157" s="13"/>
      <c r="EW157" s="13"/>
    </row>
    <row r="158" spans="1:153" s="14" customFormat="1" ht="18.75" customHeight="1">
      <c r="A158" s="22"/>
      <c r="B158" s="22"/>
      <c r="C158" s="101"/>
      <c r="D158" s="101"/>
      <c r="E158" s="101"/>
      <c r="F158" s="101"/>
      <c r="G158" s="142"/>
      <c r="H158" s="12"/>
      <c r="I158" s="12"/>
      <c r="J158" s="12"/>
      <c r="K158" s="12"/>
      <c r="L158" s="12"/>
      <c r="M158" s="12"/>
      <c r="N158" s="143"/>
      <c r="O158" s="144"/>
      <c r="P158" s="144"/>
      <c r="Q158" s="144"/>
      <c r="R158" s="144"/>
      <c r="S158" s="144"/>
      <c r="T158" s="145"/>
      <c r="V158" s="144"/>
      <c r="W158" s="144"/>
      <c r="X158" s="144"/>
      <c r="Y158" s="144"/>
      <c r="Z158" s="144"/>
      <c r="AA158" s="144"/>
      <c r="AB158" s="211"/>
      <c r="AC158" s="211"/>
      <c r="AD158" s="211"/>
      <c r="AE158" s="144"/>
      <c r="AF158" s="144"/>
      <c r="AG158" s="143"/>
      <c r="AH158" s="144"/>
      <c r="AI158" s="144"/>
      <c r="AJ158" s="144"/>
      <c r="AK158" s="144"/>
      <c r="AL158" s="144"/>
      <c r="AN158" s="144"/>
      <c r="AO158" s="101"/>
      <c r="AP158" s="144"/>
      <c r="AQ158" s="101"/>
      <c r="AR158" s="12"/>
      <c r="AS158" s="12"/>
      <c r="AT158" s="12"/>
      <c r="AU158" s="12"/>
      <c r="AV158" s="12"/>
      <c r="AW158" s="12"/>
      <c r="AX158" s="12"/>
      <c r="AY158" s="12"/>
      <c r="AZ158" s="143"/>
      <c r="BA158" s="144"/>
      <c r="BB158" s="144"/>
      <c r="BC158" s="144"/>
      <c r="BD158" s="144"/>
      <c r="BE158" s="144"/>
      <c r="BF158" s="144"/>
      <c r="BG158" s="22"/>
      <c r="BH158" s="145"/>
      <c r="BI158" s="145"/>
      <c r="BJ158" s="13"/>
      <c r="BK158" s="13"/>
      <c r="BO158" s="145"/>
      <c r="BP158" s="145"/>
      <c r="BQ158" s="145"/>
      <c r="BR158" s="145"/>
      <c r="BS158" s="145"/>
      <c r="BT158" s="145"/>
      <c r="BU158" s="145"/>
      <c r="BV158" s="145"/>
      <c r="BW158" s="145"/>
      <c r="BX158" s="145"/>
      <c r="BY158" s="145"/>
      <c r="BZ158" s="22"/>
      <c r="CA158" s="22"/>
      <c r="CB158" s="22"/>
      <c r="CC158" s="22"/>
      <c r="CD158" s="22"/>
      <c r="CE158" s="22"/>
      <c r="CF158" s="22"/>
      <c r="CG158" s="22"/>
      <c r="CH158" s="22"/>
      <c r="CI158" s="22"/>
      <c r="CJ158" s="22"/>
      <c r="CK158" s="22"/>
      <c r="CL158" s="22"/>
      <c r="CM158" s="22"/>
      <c r="CN158" s="22"/>
      <c r="CO158" s="22"/>
      <c r="CP158" s="22"/>
      <c r="CQ158" s="22"/>
      <c r="CR158" s="22"/>
      <c r="CS158" s="22"/>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13"/>
      <c r="DV158" s="13"/>
      <c r="DW158" s="13"/>
      <c r="DX158" s="13"/>
      <c r="DY158" s="13"/>
      <c r="DZ158" s="13"/>
      <c r="EA158" s="21"/>
      <c r="EB158" s="21"/>
      <c r="EC158" s="13"/>
      <c r="ED158" s="13"/>
      <c r="EE158" s="13"/>
      <c r="EF158" s="13"/>
      <c r="EG158" s="13"/>
      <c r="EH158" s="13"/>
      <c r="EI158" s="13"/>
      <c r="EJ158" s="13"/>
      <c r="EK158" s="13"/>
      <c r="EL158" s="13"/>
      <c r="EM158" s="13"/>
      <c r="EN158" s="13"/>
      <c r="EO158" s="13"/>
      <c r="EP158" s="13"/>
      <c r="EQ158" s="13"/>
      <c r="ER158" s="13"/>
      <c r="ES158" s="13"/>
      <c r="ET158" s="13"/>
      <c r="EU158" s="13"/>
      <c r="EV158" s="13"/>
      <c r="EW158" s="13"/>
    </row>
    <row r="159" spans="1:153" s="14" customFormat="1" ht="18.75" customHeight="1">
      <c r="A159" s="22"/>
      <c r="B159" s="22"/>
      <c r="C159" s="101"/>
      <c r="D159" s="101"/>
      <c r="E159" s="101"/>
      <c r="F159" s="101"/>
      <c r="G159" s="142"/>
      <c r="H159" s="12"/>
      <c r="I159" s="12"/>
      <c r="J159" s="12"/>
      <c r="K159" s="12"/>
      <c r="L159" s="12"/>
      <c r="M159" s="12"/>
      <c r="N159" s="143"/>
      <c r="O159" s="144"/>
      <c r="P159" s="144"/>
      <c r="Q159" s="144"/>
      <c r="R159" s="144"/>
      <c r="S159" s="144"/>
      <c r="T159" s="145"/>
      <c r="V159" s="144"/>
      <c r="W159" s="7" t="s">
        <v>210</v>
      </c>
      <c r="X159" s="7"/>
      <c r="Y159" s="7"/>
      <c r="Z159" s="7"/>
      <c r="AA159" s="7" t="s">
        <v>329</v>
      </c>
      <c r="AB159" s="211"/>
      <c r="AC159" s="211"/>
      <c r="AD159" s="211"/>
      <c r="AE159" s="144"/>
      <c r="AF159" s="144"/>
      <c r="AG159" s="143"/>
      <c r="AH159" s="144"/>
      <c r="AI159" s="144"/>
      <c r="AJ159" s="144"/>
      <c r="AK159" s="144"/>
      <c r="AL159" s="144"/>
      <c r="AN159" s="144"/>
      <c r="AO159" s="101"/>
      <c r="AP159" s="144"/>
      <c r="AQ159" s="101"/>
      <c r="AR159" s="12"/>
      <c r="AS159" s="12"/>
      <c r="AT159" s="12"/>
      <c r="AU159" s="12"/>
      <c r="AV159" s="12"/>
      <c r="AW159" s="12"/>
      <c r="AX159" s="12"/>
      <c r="AY159" s="12"/>
      <c r="AZ159" s="143"/>
      <c r="BA159" s="144"/>
      <c r="BB159" s="144"/>
      <c r="BC159" s="144"/>
      <c r="BD159" s="144"/>
      <c r="BE159" s="144"/>
      <c r="BF159" s="144"/>
      <c r="BG159" s="22"/>
      <c r="BH159" s="145"/>
      <c r="BI159" s="145"/>
      <c r="BJ159" s="13"/>
      <c r="BK159" s="13"/>
      <c r="BO159" s="145"/>
      <c r="BP159" s="145"/>
      <c r="BQ159" s="145"/>
      <c r="BR159" s="145"/>
      <c r="BS159" s="145"/>
      <c r="BT159" s="145"/>
      <c r="BU159" s="145"/>
      <c r="BV159" s="145"/>
      <c r="BW159" s="145"/>
      <c r="BX159" s="145"/>
      <c r="BY159" s="145"/>
      <c r="BZ159" s="22"/>
      <c r="CA159" s="22"/>
      <c r="CB159" s="22"/>
      <c r="CC159" s="22"/>
      <c r="CD159" s="22"/>
      <c r="CE159" s="22"/>
      <c r="CF159" s="22"/>
      <c r="CG159" s="22"/>
      <c r="CH159" s="22"/>
      <c r="CI159" s="22"/>
      <c r="CJ159" s="22"/>
      <c r="CK159" s="22"/>
      <c r="CL159" s="22"/>
      <c r="CM159" s="22"/>
      <c r="CN159" s="22"/>
      <c r="CO159" s="22"/>
      <c r="CP159" s="22"/>
      <c r="CQ159" s="22"/>
      <c r="CR159" s="22"/>
      <c r="CS159" s="22"/>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21"/>
      <c r="EB159" s="21"/>
      <c r="EC159" s="13"/>
      <c r="ED159" s="13"/>
      <c r="EE159" s="13"/>
      <c r="EF159" s="13"/>
      <c r="EG159" s="13"/>
      <c r="EH159" s="13"/>
      <c r="EI159" s="13"/>
      <c r="EJ159" s="13"/>
      <c r="EK159" s="13"/>
      <c r="EL159" s="13"/>
      <c r="EM159" s="13"/>
      <c r="EN159" s="13"/>
      <c r="EO159" s="13"/>
      <c r="EP159" s="13"/>
      <c r="EQ159" s="13"/>
      <c r="ER159" s="13"/>
      <c r="ES159" s="13"/>
      <c r="ET159" s="13"/>
      <c r="EU159" s="13"/>
      <c r="EV159" s="13"/>
      <c r="EW159" s="13"/>
    </row>
    <row r="160" spans="1:153" s="14" customFormat="1" ht="18.75" customHeight="1">
      <c r="A160" s="22"/>
      <c r="B160" s="22"/>
      <c r="C160" s="101"/>
      <c r="D160" s="101"/>
      <c r="E160" s="101"/>
      <c r="F160" s="101"/>
      <c r="G160" s="142"/>
      <c r="H160" s="12"/>
      <c r="I160" s="12"/>
      <c r="J160" s="12"/>
      <c r="K160" s="12"/>
      <c r="L160" s="12"/>
      <c r="M160" s="12"/>
      <c r="N160" s="143"/>
      <c r="O160" s="144"/>
      <c r="P160" s="144"/>
      <c r="Q160" s="144"/>
      <c r="R160" s="144"/>
      <c r="S160" s="144"/>
      <c r="T160" s="145"/>
      <c r="V160" s="144"/>
      <c r="W160" s="7"/>
      <c r="X160" s="7"/>
      <c r="Y160" s="7"/>
      <c r="Z160" s="7"/>
      <c r="AA160" s="7"/>
      <c r="AB160" s="7" t="s">
        <v>336</v>
      </c>
      <c r="AC160" s="211"/>
      <c r="AD160" s="211"/>
      <c r="AE160" s="144"/>
      <c r="AF160" s="144"/>
      <c r="AG160" s="143"/>
      <c r="AH160" s="144"/>
      <c r="AI160" s="144"/>
      <c r="AJ160" s="144"/>
      <c r="AK160" s="144"/>
      <c r="AL160" s="144"/>
      <c r="AN160" s="144"/>
      <c r="AO160" s="101"/>
      <c r="AP160" s="144"/>
      <c r="AQ160" s="101"/>
      <c r="AR160" s="12"/>
      <c r="AS160" s="12"/>
      <c r="AT160" s="12"/>
      <c r="AU160" s="12"/>
      <c r="AV160" s="12"/>
      <c r="AW160" s="12"/>
      <c r="AX160" s="12"/>
      <c r="AY160" s="12"/>
      <c r="AZ160" s="143"/>
      <c r="BA160" s="144"/>
      <c r="BB160" s="144"/>
      <c r="BC160" s="144"/>
      <c r="BD160" s="144"/>
      <c r="BE160" s="144"/>
      <c r="BF160" s="144"/>
      <c r="BG160" s="22"/>
      <c r="BH160" s="145"/>
      <c r="BI160" s="145"/>
      <c r="BJ160" s="13"/>
      <c r="BK160" s="13"/>
      <c r="BO160" s="145"/>
      <c r="BP160" s="145"/>
      <c r="BQ160" s="145"/>
      <c r="BR160" s="145"/>
      <c r="BS160" s="145"/>
      <c r="BT160" s="145"/>
      <c r="BU160" s="145"/>
      <c r="BV160" s="145"/>
      <c r="BW160" s="145"/>
      <c r="BX160" s="145"/>
      <c r="BY160" s="145"/>
      <c r="BZ160" s="22"/>
      <c r="CA160" s="22"/>
      <c r="CB160" s="22"/>
      <c r="CC160" s="22"/>
      <c r="CD160" s="22"/>
      <c r="CE160" s="22"/>
      <c r="CF160" s="22"/>
      <c r="CG160" s="22"/>
      <c r="CH160" s="22"/>
      <c r="CI160" s="22"/>
      <c r="CJ160" s="22"/>
      <c r="CK160" s="22"/>
      <c r="CL160" s="22"/>
      <c r="CM160" s="22"/>
      <c r="CN160" s="22"/>
      <c r="CO160" s="22"/>
      <c r="CP160" s="22"/>
      <c r="CQ160" s="22"/>
      <c r="CR160" s="22"/>
      <c r="CS160" s="22"/>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c r="DX160" s="13"/>
      <c r="DY160" s="13"/>
      <c r="DZ160" s="13"/>
      <c r="EA160" s="21"/>
      <c r="EB160" s="21"/>
      <c r="EC160" s="13"/>
      <c r="ED160" s="13"/>
      <c r="EE160" s="13"/>
      <c r="EF160" s="13"/>
      <c r="EG160" s="13"/>
      <c r="EH160" s="13"/>
      <c r="EI160" s="13"/>
      <c r="EJ160" s="13"/>
      <c r="EK160" s="13"/>
      <c r="EL160" s="13"/>
      <c r="EM160" s="13"/>
      <c r="EN160" s="13"/>
      <c r="EO160" s="13"/>
      <c r="EP160" s="13"/>
      <c r="EQ160" s="13"/>
      <c r="ER160" s="13"/>
      <c r="ES160" s="13"/>
      <c r="ET160" s="13"/>
      <c r="EU160" s="13"/>
      <c r="EV160" s="13"/>
      <c r="EW160" s="13"/>
    </row>
    <row r="161" spans="1:153" s="14" customFormat="1" ht="18.75" customHeight="1">
      <c r="A161" s="22"/>
      <c r="B161" s="22"/>
      <c r="C161" s="101"/>
      <c r="D161" s="101"/>
      <c r="E161" s="101"/>
      <c r="F161" s="101"/>
      <c r="G161" s="142"/>
      <c r="H161" s="12"/>
      <c r="I161" s="12"/>
      <c r="J161" s="12"/>
      <c r="K161" s="12"/>
      <c r="L161" s="12"/>
      <c r="M161" s="12"/>
      <c r="N161" s="143"/>
      <c r="O161" s="144"/>
      <c r="P161" s="144"/>
      <c r="Q161" s="144"/>
      <c r="R161" s="144"/>
      <c r="S161" s="144"/>
      <c r="T161" s="145"/>
      <c r="V161" s="144"/>
      <c r="AA161" s="14" t="s">
        <v>330</v>
      </c>
      <c r="AB161" s="211"/>
      <c r="AC161" s="211"/>
      <c r="AD161" s="211"/>
      <c r="AE161" s="144"/>
      <c r="AF161" s="144"/>
      <c r="AG161" s="143"/>
      <c r="AH161" s="144"/>
      <c r="AI161" s="144"/>
      <c r="AJ161" s="144"/>
      <c r="AK161" s="144"/>
      <c r="AL161" s="144"/>
      <c r="AN161" s="144"/>
      <c r="AO161" s="101"/>
      <c r="AP161" s="144"/>
      <c r="AQ161" s="101"/>
      <c r="AR161" s="12"/>
      <c r="AS161" s="12"/>
      <c r="AT161" s="12"/>
      <c r="AU161" s="12"/>
      <c r="AV161" s="12"/>
      <c r="AW161" s="12"/>
      <c r="AX161" s="12"/>
      <c r="AY161" s="12"/>
      <c r="AZ161" s="143"/>
      <c r="BA161" s="144"/>
      <c r="BB161" s="144"/>
      <c r="BC161" s="144"/>
      <c r="BD161" s="144"/>
      <c r="BE161" s="144"/>
      <c r="BF161" s="144"/>
      <c r="BG161" s="22"/>
      <c r="BH161" s="145"/>
      <c r="BI161" s="145"/>
      <c r="BJ161" s="13"/>
      <c r="BK161" s="13"/>
      <c r="BO161" s="145"/>
      <c r="BP161" s="145"/>
      <c r="BQ161" s="145"/>
      <c r="BR161" s="145"/>
      <c r="BS161" s="145"/>
      <c r="BT161" s="145"/>
      <c r="BU161" s="145"/>
      <c r="BV161" s="145"/>
      <c r="BW161" s="145"/>
      <c r="BX161" s="145"/>
      <c r="BY161" s="145"/>
      <c r="BZ161" s="22"/>
      <c r="CA161" s="22"/>
      <c r="CB161" s="22"/>
      <c r="CC161" s="22"/>
      <c r="CD161" s="22"/>
      <c r="CE161" s="22"/>
      <c r="CF161" s="22"/>
      <c r="CG161" s="22"/>
      <c r="CH161" s="22"/>
      <c r="CI161" s="22"/>
      <c r="CJ161" s="22"/>
      <c r="CK161" s="22"/>
      <c r="CL161" s="22"/>
      <c r="CM161" s="22"/>
      <c r="CN161" s="22"/>
      <c r="CO161" s="22"/>
      <c r="CP161" s="22"/>
      <c r="CQ161" s="22"/>
      <c r="CR161" s="22"/>
      <c r="CS161" s="22"/>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13"/>
      <c r="DY161" s="13"/>
      <c r="DZ161" s="13"/>
      <c r="EA161" s="21"/>
      <c r="EB161" s="21"/>
      <c r="EC161" s="13"/>
      <c r="ED161" s="13"/>
      <c r="EE161" s="13"/>
      <c r="EF161" s="13"/>
      <c r="EG161" s="13"/>
      <c r="EH161" s="13"/>
      <c r="EI161" s="13"/>
      <c r="EJ161" s="13"/>
      <c r="EK161" s="13"/>
      <c r="EL161" s="13"/>
      <c r="EM161" s="13"/>
      <c r="EN161" s="13"/>
      <c r="EO161" s="13"/>
      <c r="EP161" s="13"/>
      <c r="EQ161" s="13"/>
      <c r="ER161" s="13"/>
      <c r="ES161" s="13"/>
      <c r="ET161" s="13"/>
      <c r="EU161" s="13"/>
      <c r="EV161" s="13"/>
      <c r="EW161" s="13"/>
    </row>
    <row r="162" spans="1:153" s="14" customFormat="1" ht="18.75" customHeight="1">
      <c r="A162" s="22"/>
      <c r="B162" s="22"/>
      <c r="C162" s="101"/>
      <c r="D162" s="101"/>
      <c r="E162" s="101"/>
      <c r="F162" s="101"/>
      <c r="G162" s="142"/>
      <c r="H162" s="12"/>
      <c r="I162" s="12"/>
      <c r="J162" s="12"/>
      <c r="K162" s="12"/>
      <c r="L162" s="12"/>
      <c r="M162" s="12"/>
      <c r="N162" s="143"/>
      <c r="O162" s="144"/>
      <c r="P162" s="144"/>
      <c r="Q162" s="144"/>
      <c r="R162" s="144"/>
      <c r="S162" s="144"/>
      <c r="T162" s="145"/>
      <c r="V162" s="144"/>
      <c r="AB162" s="7" t="s">
        <v>337</v>
      </c>
      <c r="AC162" s="211"/>
      <c r="AD162" s="211"/>
      <c r="AE162" s="144"/>
      <c r="AF162" s="144"/>
      <c r="AG162" s="143"/>
      <c r="AH162" s="144"/>
      <c r="AI162" s="144"/>
      <c r="AJ162" s="144"/>
      <c r="AK162" s="144"/>
      <c r="AL162" s="144"/>
      <c r="AN162" s="144"/>
      <c r="AO162" s="101"/>
      <c r="AP162" s="144"/>
      <c r="AQ162" s="101"/>
      <c r="AR162" s="12"/>
      <c r="AS162" s="12"/>
      <c r="AT162" s="12"/>
      <c r="AU162" s="12"/>
      <c r="AV162" s="12"/>
      <c r="AW162" s="12"/>
      <c r="AX162" s="12"/>
      <c r="AY162" s="12"/>
      <c r="AZ162" s="143"/>
      <c r="BA162" s="144"/>
      <c r="BB162" s="144"/>
      <c r="BC162" s="144"/>
      <c r="BD162" s="144"/>
      <c r="BE162" s="144"/>
      <c r="BF162" s="144"/>
      <c r="BG162" s="22"/>
      <c r="BH162" s="145"/>
      <c r="BI162" s="145"/>
      <c r="BJ162" s="13"/>
      <c r="BK162" s="13"/>
      <c r="BO162" s="145"/>
      <c r="BP162" s="145"/>
      <c r="BQ162" s="145"/>
      <c r="BR162" s="145"/>
      <c r="BS162" s="145"/>
      <c r="BT162" s="145"/>
      <c r="BU162" s="145"/>
      <c r="BV162" s="145"/>
      <c r="BW162" s="145"/>
      <c r="BX162" s="145"/>
      <c r="BY162" s="145"/>
      <c r="BZ162" s="22"/>
      <c r="CA162" s="22"/>
      <c r="CB162" s="22"/>
      <c r="CC162" s="22"/>
      <c r="CD162" s="22"/>
      <c r="CE162" s="22"/>
      <c r="CF162" s="22"/>
      <c r="CG162" s="22"/>
      <c r="CH162" s="22"/>
      <c r="CI162" s="22"/>
      <c r="CJ162" s="22"/>
      <c r="CK162" s="22"/>
      <c r="CL162" s="22"/>
      <c r="CM162" s="22"/>
      <c r="CN162" s="22"/>
      <c r="CO162" s="22"/>
      <c r="CP162" s="22"/>
      <c r="CQ162" s="22"/>
      <c r="CR162" s="22"/>
      <c r="CS162" s="22"/>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c r="DX162" s="13"/>
      <c r="DY162" s="13"/>
      <c r="DZ162" s="13"/>
      <c r="EA162" s="21"/>
      <c r="EB162" s="21"/>
      <c r="EC162" s="13"/>
      <c r="ED162" s="13"/>
      <c r="EE162" s="13"/>
      <c r="EF162" s="13"/>
      <c r="EG162" s="13"/>
      <c r="EH162" s="13"/>
      <c r="EI162" s="13"/>
      <c r="EJ162" s="13"/>
      <c r="EK162" s="13"/>
      <c r="EL162" s="13"/>
      <c r="EM162" s="13"/>
      <c r="EN162" s="13"/>
      <c r="EO162" s="13"/>
      <c r="EP162" s="13"/>
      <c r="EQ162" s="13"/>
      <c r="ER162" s="13"/>
      <c r="ES162" s="13"/>
      <c r="ET162" s="13"/>
      <c r="EU162" s="13"/>
      <c r="EV162" s="13"/>
      <c r="EW162" s="13"/>
    </row>
    <row r="163" spans="1:153" s="14" customFormat="1" ht="18.75" customHeight="1">
      <c r="A163" s="22"/>
      <c r="B163" s="22"/>
      <c r="C163" s="101"/>
      <c r="D163" s="101"/>
      <c r="E163" s="101"/>
      <c r="F163" s="101"/>
      <c r="G163" s="142"/>
      <c r="H163" s="12"/>
      <c r="I163" s="12"/>
      <c r="J163" s="12"/>
      <c r="K163" s="12"/>
      <c r="L163" s="12"/>
      <c r="M163" s="12"/>
      <c r="N163" s="143"/>
      <c r="O163" s="144"/>
      <c r="P163" s="144"/>
      <c r="Q163" s="144"/>
      <c r="R163" s="144"/>
      <c r="S163" s="144"/>
      <c r="T163" s="145"/>
      <c r="V163" s="144"/>
      <c r="W163" s="144"/>
      <c r="X163" s="144"/>
      <c r="Y163" s="144"/>
      <c r="Z163" s="144"/>
      <c r="AA163" s="144"/>
      <c r="AB163" s="211"/>
      <c r="AC163" s="211"/>
      <c r="AD163" s="211"/>
      <c r="AE163" s="144"/>
      <c r="AF163" s="144"/>
      <c r="AG163" s="143"/>
      <c r="AH163" s="144"/>
      <c r="AI163" s="144"/>
      <c r="AJ163" s="144"/>
      <c r="AK163" s="144"/>
      <c r="AL163" s="144"/>
      <c r="AN163" s="144"/>
      <c r="AO163" s="101"/>
      <c r="AP163" s="144"/>
      <c r="AQ163" s="101"/>
      <c r="AR163" s="12"/>
      <c r="AS163" s="12"/>
      <c r="AT163" s="12"/>
      <c r="AU163" s="12"/>
      <c r="AV163" s="12"/>
      <c r="AW163" s="12"/>
      <c r="AX163" s="12"/>
      <c r="AY163" s="12"/>
      <c r="AZ163" s="143"/>
      <c r="BA163" s="144"/>
      <c r="BB163" s="144"/>
      <c r="BC163" s="144"/>
      <c r="BD163" s="144"/>
      <c r="BE163" s="144"/>
      <c r="BF163" s="144"/>
      <c r="BG163" s="22"/>
      <c r="BH163" s="145"/>
      <c r="BI163" s="145"/>
      <c r="BJ163" s="13"/>
      <c r="BK163" s="13"/>
      <c r="BO163" s="145"/>
      <c r="BP163" s="145"/>
      <c r="BQ163" s="145"/>
      <c r="BR163" s="145"/>
      <c r="BS163" s="145"/>
      <c r="BT163" s="145"/>
      <c r="BU163" s="145"/>
      <c r="BV163" s="145"/>
      <c r="BW163" s="145"/>
      <c r="BX163" s="145"/>
      <c r="BY163" s="145"/>
      <c r="BZ163" s="22"/>
      <c r="CA163" s="22"/>
      <c r="CB163" s="22"/>
      <c r="CC163" s="22"/>
      <c r="CD163" s="22"/>
      <c r="CE163" s="22"/>
      <c r="CF163" s="22"/>
      <c r="CG163" s="22"/>
      <c r="CH163" s="22"/>
      <c r="CI163" s="22"/>
      <c r="CJ163" s="22"/>
      <c r="CK163" s="22"/>
      <c r="CL163" s="22"/>
      <c r="CM163" s="22"/>
      <c r="CN163" s="22"/>
      <c r="CO163" s="22"/>
      <c r="CP163" s="22"/>
      <c r="CQ163" s="22"/>
      <c r="CR163" s="22"/>
      <c r="CS163" s="22"/>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21"/>
      <c r="EB163" s="21"/>
      <c r="EC163" s="13"/>
      <c r="ED163" s="13"/>
      <c r="EE163" s="13"/>
      <c r="EF163" s="13"/>
      <c r="EG163" s="13"/>
      <c r="EH163" s="13"/>
      <c r="EI163" s="13"/>
      <c r="EJ163" s="13"/>
      <c r="EK163" s="13"/>
      <c r="EL163" s="13"/>
      <c r="EM163" s="13"/>
      <c r="EN163" s="13"/>
      <c r="EO163" s="13"/>
      <c r="EP163" s="13"/>
      <c r="EQ163" s="13"/>
      <c r="ER163" s="13"/>
      <c r="ES163" s="13"/>
      <c r="ET163" s="13"/>
      <c r="EU163" s="13"/>
      <c r="EV163" s="13"/>
      <c r="EW163" s="13"/>
    </row>
    <row r="164" spans="1:153" s="14" customFormat="1" ht="18.75" customHeight="1">
      <c r="A164" s="22"/>
      <c r="B164" s="22"/>
      <c r="C164" s="101"/>
      <c r="D164" s="101"/>
      <c r="E164" s="101"/>
      <c r="F164" s="101"/>
      <c r="G164" s="142"/>
      <c r="H164" s="12"/>
      <c r="I164" s="12"/>
      <c r="J164" s="12"/>
      <c r="K164" s="12"/>
      <c r="L164" s="12"/>
      <c r="M164" s="12"/>
      <c r="N164" s="143"/>
      <c r="O164" s="144"/>
      <c r="P164" s="144"/>
      <c r="Q164" s="144"/>
      <c r="R164" s="144"/>
      <c r="S164" s="144"/>
      <c r="T164" s="145"/>
      <c r="V164" s="144"/>
      <c r="W164" s="144"/>
      <c r="X164" s="144"/>
      <c r="Y164" s="144"/>
      <c r="Z164" s="144"/>
      <c r="AA164" s="144"/>
      <c r="AB164" s="211"/>
      <c r="AC164" s="211"/>
      <c r="AD164" s="211"/>
      <c r="AE164" s="144"/>
      <c r="AF164" s="144"/>
      <c r="AG164" s="143"/>
      <c r="AH164" s="144"/>
      <c r="AI164" s="144"/>
      <c r="AJ164" s="144"/>
      <c r="AK164" s="144"/>
      <c r="AL164" s="144"/>
      <c r="AN164" s="144"/>
      <c r="AO164" s="101"/>
      <c r="AP164" s="144"/>
      <c r="AQ164" s="101"/>
      <c r="AR164" s="12"/>
      <c r="AS164" s="12"/>
      <c r="AT164" s="12"/>
      <c r="AU164" s="12"/>
      <c r="AV164" s="12"/>
      <c r="AW164" s="12"/>
      <c r="AX164" s="12"/>
      <c r="AY164" s="12"/>
      <c r="AZ164" s="143"/>
      <c r="BA164" s="144"/>
      <c r="BB164" s="144"/>
      <c r="BC164" s="144"/>
      <c r="BD164" s="144"/>
      <c r="BE164" s="144"/>
      <c r="BF164" s="144"/>
      <c r="BG164" s="22"/>
      <c r="BH164" s="145"/>
      <c r="BI164" s="145"/>
      <c r="BJ164" s="13"/>
      <c r="BK164" s="13"/>
      <c r="BO164" s="145"/>
      <c r="BP164" s="145"/>
      <c r="BQ164" s="145"/>
      <c r="BR164" s="145"/>
      <c r="BS164" s="145"/>
      <c r="BT164" s="145"/>
      <c r="BU164" s="145"/>
      <c r="BV164" s="145"/>
      <c r="BW164" s="145"/>
      <c r="BX164" s="145"/>
      <c r="BY164" s="145"/>
      <c r="BZ164" s="22"/>
      <c r="CA164" s="22"/>
      <c r="CB164" s="22"/>
      <c r="CC164" s="22"/>
      <c r="CD164" s="22"/>
      <c r="CE164" s="22"/>
      <c r="CF164" s="22"/>
      <c r="CG164" s="22"/>
      <c r="CH164" s="22"/>
      <c r="CI164" s="22"/>
      <c r="CJ164" s="22"/>
      <c r="CK164" s="22"/>
      <c r="CL164" s="22"/>
      <c r="CM164" s="22"/>
      <c r="CN164" s="22"/>
      <c r="CO164" s="22"/>
      <c r="CP164" s="22"/>
      <c r="CQ164" s="22"/>
      <c r="CR164" s="22"/>
      <c r="CS164" s="22"/>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c r="DX164" s="13"/>
      <c r="DY164" s="13"/>
      <c r="DZ164" s="13"/>
      <c r="EA164" s="21"/>
      <c r="EB164" s="21"/>
      <c r="EC164" s="13"/>
      <c r="ED164" s="13"/>
      <c r="EE164" s="13"/>
      <c r="EF164" s="13"/>
      <c r="EG164" s="13"/>
      <c r="EH164" s="13"/>
      <c r="EI164" s="13"/>
      <c r="EJ164" s="13"/>
      <c r="EK164" s="13"/>
      <c r="EL164" s="13"/>
      <c r="EM164" s="13"/>
      <c r="EN164" s="13"/>
      <c r="EO164" s="13"/>
      <c r="EP164" s="13"/>
      <c r="EQ164" s="13"/>
      <c r="ER164" s="13"/>
      <c r="ES164" s="13"/>
      <c r="ET164" s="13"/>
      <c r="EU164" s="13"/>
      <c r="EV164" s="13"/>
      <c r="EW164" s="13"/>
    </row>
    <row r="165" spans="1:153" s="14" customFormat="1" ht="18.75" customHeight="1">
      <c r="A165" s="22"/>
      <c r="B165" s="22"/>
      <c r="C165" s="101"/>
      <c r="D165" s="101"/>
      <c r="E165" s="101"/>
      <c r="F165" s="101"/>
      <c r="G165" s="142"/>
      <c r="H165" s="12"/>
      <c r="I165" s="12"/>
      <c r="J165" s="12"/>
      <c r="K165" s="12"/>
      <c r="L165" s="12"/>
      <c r="M165" s="12"/>
      <c r="N165" s="143"/>
      <c r="O165" s="144"/>
      <c r="P165" s="144"/>
      <c r="Q165" s="144"/>
      <c r="R165" s="144"/>
      <c r="S165" s="144"/>
      <c r="T165" s="143"/>
      <c r="V165" s="144"/>
      <c r="W165" s="144"/>
      <c r="X165" s="144"/>
      <c r="Y165" s="144"/>
      <c r="Z165" s="144"/>
      <c r="AA165" s="144"/>
      <c r="AB165" s="211"/>
      <c r="AC165" s="211"/>
      <c r="AD165" s="211"/>
      <c r="AE165" s="144"/>
      <c r="AF165" s="144"/>
      <c r="AG165" s="143"/>
      <c r="AH165" s="144"/>
      <c r="AI165" s="144"/>
      <c r="AJ165" s="144"/>
      <c r="AK165" s="144"/>
      <c r="AL165" s="144"/>
      <c r="AN165" s="144"/>
      <c r="AO165" s="101"/>
      <c r="AP165" s="143"/>
      <c r="AQ165" s="101"/>
      <c r="AR165" s="12"/>
      <c r="AS165" s="12"/>
      <c r="AT165" s="12"/>
      <c r="AU165" s="12"/>
      <c r="AV165" s="12"/>
      <c r="AW165" s="12"/>
      <c r="AX165" s="12"/>
      <c r="AY165" s="12"/>
      <c r="AZ165" s="143"/>
      <c r="BA165" s="144"/>
      <c r="BB165" s="144"/>
      <c r="BC165" s="144"/>
      <c r="BD165" s="144"/>
      <c r="BE165" s="144"/>
      <c r="BF165" s="144"/>
      <c r="BG165" s="22"/>
      <c r="BH165" s="145"/>
      <c r="BI165" s="145"/>
      <c r="BJ165" s="13"/>
      <c r="BK165" s="13"/>
      <c r="BO165" s="145"/>
      <c r="BP165" s="145"/>
      <c r="BQ165" s="145"/>
      <c r="BR165" s="145"/>
      <c r="BS165" s="145"/>
      <c r="BT165" s="145"/>
      <c r="BU165" s="145"/>
      <c r="BV165" s="145"/>
      <c r="BW165" s="145"/>
      <c r="BX165" s="145"/>
      <c r="BY165" s="145"/>
      <c r="BZ165" s="22"/>
      <c r="CA165" s="22"/>
      <c r="CB165" s="22"/>
      <c r="CC165" s="22"/>
      <c r="CD165" s="22"/>
      <c r="CE165" s="22"/>
      <c r="CF165" s="22"/>
      <c r="CG165" s="22"/>
      <c r="CH165" s="22"/>
      <c r="CI165" s="22"/>
      <c r="CJ165" s="22"/>
      <c r="CK165" s="22"/>
      <c r="CL165" s="22"/>
      <c r="CM165" s="22"/>
      <c r="CN165" s="22"/>
      <c r="CO165" s="22"/>
      <c r="CP165" s="22"/>
      <c r="CQ165" s="22"/>
      <c r="CR165" s="22"/>
      <c r="CS165" s="22"/>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13"/>
      <c r="DV165" s="13"/>
      <c r="DW165" s="13"/>
      <c r="DX165" s="13"/>
      <c r="DY165" s="13"/>
      <c r="DZ165" s="13"/>
      <c r="EA165" s="21"/>
      <c r="EB165" s="21"/>
      <c r="EC165" s="13"/>
      <c r="ED165" s="13"/>
      <c r="EE165" s="13"/>
      <c r="EF165" s="13"/>
      <c r="EG165" s="13"/>
      <c r="EH165" s="13"/>
      <c r="EI165" s="13"/>
      <c r="EJ165" s="13"/>
      <c r="EK165" s="13"/>
      <c r="EL165" s="13"/>
      <c r="EM165" s="13"/>
      <c r="EN165" s="13"/>
      <c r="EO165" s="13"/>
      <c r="EP165" s="13"/>
      <c r="EQ165" s="13"/>
      <c r="ER165" s="13"/>
      <c r="ES165" s="13"/>
      <c r="ET165" s="13"/>
      <c r="EU165" s="13"/>
      <c r="EV165" s="13"/>
      <c r="EW165" s="13"/>
    </row>
    <row r="166" spans="1:153" s="14" customFormat="1" ht="18.75" customHeight="1">
      <c r="A166" s="22"/>
      <c r="B166" s="22"/>
      <c r="C166" s="101"/>
      <c r="D166" s="101"/>
      <c r="E166" s="101"/>
      <c r="F166" s="101"/>
      <c r="G166" s="142"/>
      <c r="H166" s="12"/>
      <c r="I166" s="12"/>
      <c r="J166" s="12"/>
      <c r="K166" s="12"/>
      <c r="L166" s="12"/>
      <c r="M166" s="12"/>
      <c r="N166" s="143"/>
      <c r="O166" s="144"/>
      <c r="P166" s="144"/>
      <c r="Q166" s="144"/>
      <c r="R166" s="144"/>
      <c r="S166" s="144"/>
      <c r="V166" s="144"/>
      <c r="W166" s="144"/>
      <c r="X166" s="144"/>
      <c r="Y166" s="144"/>
      <c r="Z166" s="144"/>
      <c r="AA166" s="144"/>
      <c r="AB166" s="211"/>
      <c r="AC166" s="211"/>
      <c r="AD166" s="211"/>
      <c r="AE166" s="144"/>
      <c r="AF166" s="144"/>
      <c r="AG166" s="143"/>
      <c r="AH166" s="144"/>
      <c r="AI166" s="144"/>
      <c r="AJ166" s="144"/>
      <c r="AK166" s="144"/>
      <c r="AL166" s="144"/>
      <c r="AN166" s="144"/>
      <c r="AO166" s="101"/>
      <c r="AP166" s="149"/>
      <c r="AQ166" s="101"/>
      <c r="AR166" s="12"/>
      <c r="AS166" s="12"/>
      <c r="AT166" s="12"/>
      <c r="AU166" s="12"/>
      <c r="AV166" s="12"/>
      <c r="AW166" s="12"/>
      <c r="AX166" s="12"/>
      <c r="AY166" s="12"/>
      <c r="AZ166" s="143"/>
      <c r="BA166" s="144"/>
      <c r="BB166" s="144"/>
      <c r="BC166" s="144"/>
      <c r="BD166" s="144"/>
      <c r="BE166" s="144"/>
      <c r="BF166" s="144"/>
      <c r="BG166" s="22"/>
      <c r="BH166" s="145"/>
      <c r="BI166" s="145"/>
      <c r="BJ166" s="13"/>
      <c r="BK166" s="13"/>
      <c r="BO166" s="145"/>
      <c r="BP166" s="145"/>
      <c r="BQ166" s="145"/>
      <c r="BR166" s="145"/>
      <c r="BS166" s="145"/>
      <c r="BT166" s="145"/>
      <c r="BU166" s="145"/>
      <c r="BV166" s="145"/>
      <c r="BW166" s="145"/>
      <c r="BX166" s="145"/>
      <c r="BY166" s="145"/>
      <c r="BZ166" s="22"/>
      <c r="CA166" s="22"/>
      <c r="CB166" s="22"/>
      <c r="CC166" s="22"/>
      <c r="CD166" s="22"/>
      <c r="CE166" s="22"/>
      <c r="CF166" s="22"/>
      <c r="CG166" s="22"/>
      <c r="CH166" s="22"/>
      <c r="CI166" s="22"/>
      <c r="CJ166" s="22"/>
      <c r="CK166" s="22"/>
      <c r="CL166" s="22"/>
      <c r="CM166" s="22"/>
      <c r="CN166" s="22"/>
      <c r="CO166" s="22"/>
      <c r="CP166" s="22"/>
      <c r="CQ166" s="22"/>
      <c r="CR166" s="22"/>
      <c r="CS166" s="22"/>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13"/>
      <c r="DY166" s="13"/>
      <c r="DZ166" s="13"/>
      <c r="EA166" s="21"/>
      <c r="EB166" s="21"/>
      <c r="EC166" s="13"/>
      <c r="ED166" s="13"/>
      <c r="EE166" s="13"/>
      <c r="EF166" s="13"/>
      <c r="EG166" s="13"/>
      <c r="EH166" s="13"/>
      <c r="EI166" s="13"/>
      <c r="EJ166" s="13"/>
      <c r="EK166" s="13"/>
      <c r="EL166" s="13"/>
      <c r="EM166" s="13"/>
      <c r="EN166" s="13"/>
      <c r="EO166" s="13"/>
      <c r="EP166" s="13"/>
      <c r="EQ166" s="13"/>
      <c r="ER166" s="13"/>
      <c r="ES166" s="13"/>
      <c r="ET166" s="13"/>
      <c r="EU166" s="13"/>
      <c r="EV166" s="13"/>
      <c r="EW166" s="13"/>
    </row>
    <row r="167" spans="1:153" s="14" customFormat="1" ht="18.75" customHeight="1">
      <c r="A167" s="22"/>
      <c r="B167" s="22"/>
      <c r="C167" s="101"/>
      <c r="D167" s="101"/>
      <c r="E167" s="101"/>
      <c r="F167" s="101"/>
      <c r="G167" s="142"/>
      <c r="H167" s="12"/>
      <c r="I167" s="12"/>
      <c r="J167" s="12"/>
      <c r="K167" s="12"/>
      <c r="L167" s="12"/>
      <c r="M167" s="12"/>
      <c r="N167" s="143"/>
      <c r="O167" s="144"/>
      <c r="P167" s="144"/>
      <c r="Q167" s="144"/>
      <c r="R167" s="144"/>
      <c r="S167" s="144"/>
      <c r="T167" s="143"/>
      <c r="U167" s="143"/>
      <c r="V167" s="144"/>
      <c r="W167" s="144"/>
      <c r="X167" s="144"/>
      <c r="Y167" s="144"/>
      <c r="Z167" s="144"/>
      <c r="AA167" s="144"/>
      <c r="AB167" s="144"/>
      <c r="AC167" s="144"/>
      <c r="AD167" s="144"/>
      <c r="AE167" s="144"/>
      <c r="AF167" s="144"/>
      <c r="AG167" s="143"/>
      <c r="AH167" s="144"/>
      <c r="AI167" s="144"/>
      <c r="AJ167" s="144"/>
      <c r="AK167" s="144"/>
      <c r="AL167" s="144"/>
      <c r="AN167" s="144"/>
      <c r="AO167" s="101"/>
      <c r="AP167" s="144"/>
      <c r="AQ167" s="101"/>
      <c r="AR167" s="12"/>
      <c r="AS167" s="12"/>
      <c r="AT167" s="12"/>
      <c r="AU167" s="12"/>
      <c r="AV167" s="12"/>
      <c r="AW167" s="12"/>
      <c r="AX167" s="12"/>
      <c r="AY167" s="12"/>
      <c r="AZ167" s="143"/>
      <c r="BA167" s="144"/>
      <c r="BB167" s="144"/>
      <c r="BC167" s="144"/>
      <c r="BD167" s="144"/>
      <c r="BE167" s="144"/>
      <c r="BF167" s="144"/>
      <c r="BG167" s="22"/>
      <c r="BH167" s="145"/>
      <c r="BI167" s="145"/>
      <c r="BJ167" s="13"/>
      <c r="BK167" s="13"/>
      <c r="BO167" s="145"/>
      <c r="BP167" s="145"/>
      <c r="BQ167" s="145"/>
      <c r="BR167" s="145"/>
      <c r="BS167" s="145"/>
      <c r="BT167" s="145"/>
      <c r="BU167" s="145"/>
      <c r="BV167" s="145"/>
      <c r="BW167" s="145"/>
      <c r="BX167" s="145"/>
      <c r="BY167" s="145"/>
      <c r="BZ167" s="22"/>
      <c r="CA167" s="22"/>
      <c r="CB167" s="22"/>
      <c r="CC167" s="22"/>
      <c r="CD167" s="22"/>
      <c r="CE167" s="22"/>
      <c r="CF167" s="22"/>
      <c r="CG167" s="22"/>
      <c r="CH167" s="22"/>
      <c r="CI167" s="22"/>
      <c r="CJ167" s="22"/>
      <c r="CK167" s="22"/>
      <c r="CL167" s="22"/>
      <c r="CM167" s="22"/>
      <c r="CN167" s="22"/>
      <c r="CO167" s="22"/>
      <c r="CP167" s="22"/>
      <c r="CQ167" s="22"/>
      <c r="CR167" s="22"/>
      <c r="CS167" s="22"/>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21"/>
      <c r="EB167" s="21"/>
      <c r="EC167" s="13"/>
      <c r="ED167" s="13"/>
      <c r="EE167" s="13"/>
      <c r="EF167" s="13"/>
      <c r="EG167" s="13"/>
      <c r="EH167" s="13"/>
      <c r="EI167" s="13"/>
      <c r="EJ167" s="13"/>
      <c r="EK167" s="13"/>
      <c r="EL167" s="13"/>
      <c r="EM167" s="13"/>
      <c r="EN167" s="13"/>
      <c r="EO167" s="13"/>
      <c r="EP167" s="13"/>
      <c r="EQ167" s="13"/>
      <c r="ER167" s="13"/>
      <c r="ES167" s="13"/>
      <c r="ET167" s="13"/>
      <c r="EU167" s="13"/>
      <c r="EV167" s="13"/>
      <c r="EW167" s="13"/>
    </row>
    <row r="168" spans="1:153" s="14" customFormat="1" ht="18.75" customHeight="1">
      <c r="A168" s="22"/>
      <c r="B168" s="22"/>
      <c r="C168" s="101"/>
      <c r="D168" s="101"/>
      <c r="E168" s="101"/>
      <c r="F168" s="101"/>
      <c r="G168" s="142"/>
      <c r="H168" s="12"/>
      <c r="I168" s="12"/>
      <c r="J168" s="12"/>
      <c r="K168" s="12"/>
      <c r="L168" s="12"/>
      <c r="M168" s="12"/>
      <c r="N168" s="143"/>
      <c r="O168" s="144"/>
      <c r="P168" s="144"/>
      <c r="Q168" s="144"/>
      <c r="R168" s="144"/>
      <c r="S168" s="144"/>
      <c r="T168" s="143"/>
      <c r="U168" s="143"/>
      <c r="V168" s="144"/>
      <c r="W168" s="144"/>
      <c r="X168" s="144"/>
      <c r="Y168" s="144"/>
      <c r="Z168" s="144"/>
      <c r="AA168" s="144"/>
      <c r="AB168" s="144"/>
      <c r="AC168" s="144"/>
      <c r="AD168" s="144"/>
      <c r="AE168" s="144"/>
      <c r="AF168" s="144"/>
      <c r="AG168" s="143"/>
      <c r="AH168" s="144"/>
      <c r="AI168" s="144"/>
      <c r="AJ168" s="144"/>
      <c r="AK168" s="144"/>
      <c r="AL168" s="144"/>
      <c r="AN168" s="144"/>
      <c r="AO168" s="101"/>
      <c r="AP168" s="144"/>
      <c r="AQ168" s="101"/>
      <c r="AR168" s="12"/>
      <c r="AS168" s="12"/>
      <c r="AT168" s="12"/>
      <c r="AU168" s="12"/>
      <c r="AV168" s="12"/>
      <c r="AW168" s="12"/>
      <c r="AX168" s="12"/>
      <c r="AY168" s="12"/>
      <c r="AZ168" s="143"/>
      <c r="BA168" s="144"/>
      <c r="BB168" s="144"/>
      <c r="BC168" s="144"/>
      <c r="BD168" s="144"/>
      <c r="BE168" s="144"/>
      <c r="BF168" s="144"/>
      <c r="BG168" s="22"/>
      <c r="BH168" s="145"/>
      <c r="BI168" s="145"/>
      <c r="BJ168" s="13"/>
      <c r="BK168" s="13"/>
      <c r="BO168" s="145"/>
      <c r="BP168" s="145"/>
      <c r="BQ168" s="145"/>
      <c r="BR168" s="145"/>
      <c r="BS168" s="145"/>
      <c r="BT168" s="145"/>
      <c r="BU168" s="145"/>
      <c r="BV168" s="145"/>
      <c r="BW168" s="145"/>
      <c r="BX168" s="145"/>
      <c r="BY168" s="145"/>
      <c r="BZ168" s="22"/>
      <c r="CA168" s="22"/>
      <c r="CB168" s="22"/>
      <c r="CC168" s="22"/>
      <c r="CD168" s="22"/>
      <c r="CE168" s="22"/>
      <c r="CF168" s="22"/>
      <c r="CG168" s="22"/>
      <c r="CH168" s="22"/>
      <c r="CI168" s="22"/>
      <c r="CJ168" s="22"/>
      <c r="CK168" s="22"/>
      <c r="CL168" s="22"/>
      <c r="CM168" s="22"/>
      <c r="CN168" s="22"/>
      <c r="CO168" s="22"/>
      <c r="CP168" s="22"/>
      <c r="CQ168" s="22"/>
      <c r="CR168" s="22"/>
      <c r="CS168" s="22"/>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c r="DX168" s="13"/>
      <c r="DY168" s="13"/>
      <c r="DZ168" s="13"/>
      <c r="EA168" s="21"/>
      <c r="EB168" s="21"/>
      <c r="EC168" s="13"/>
      <c r="ED168" s="13"/>
      <c r="EE168" s="13"/>
      <c r="EF168" s="13"/>
      <c r="EG168" s="13"/>
      <c r="EH168" s="13"/>
      <c r="EI168" s="13"/>
      <c r="EJ168" s="13"/>
      <c r="EK168" s="13"/>
      <c r="EL168" s="13"/>
      <c r="EM168" s="13"/>
      <c r="EN168" s="13"/>
      <c r="EO168" s="13"/>
      <c r="EP168" s="13"/>
      <c r="EQ168" s="13"/>
      <c r="ER168" s="13"/>
      <c r="ES168" s="13"/>
      <c r="ET168" s="13"/>
      <c r="EU168" s="13"/>
      <c r="EV168" s="13"/>
      <c r="EW168" s="13"/>
    </row>
    <row r="169" spans="1:153" s="4" customFormat="1" ht="43.5" customHeight="1">
      <c r="A169" s="3"/>
      <c r="B169" s="3"/>
      <c r="C169" s="62" t="s">
        <v>44</v>
      </c>
      <c r="D169" s="63"/>
      <c r="E169" s="63"/>
      <c r="F169" s="63"/>
      <c r="G169" s="96" t="s">
        <v>35</v>
      </c>
      <c r="H169" s="97"/>
      <c r="I169" s="97"/>
      <c r="J169" s="97"/>
      <c r="K169" s="97"/>
      <c r="L169" s="97"/>
      <c r="M169" s="98"/>
      <c r="N169" s="15" t="s">
        <v>50</v>
      </c>
      <c r="O169" s="16"/>
      <c r="P169" s="16"/>
      <c r="Q169" s="16"/>
      <c r="R169" s="16"/>
      <c r="S169" s="16"/>
      <c r="T169" s="16"/>
      <c r="U169" s="15" t="s">
        <v>51</v>
      </c>
      <c r="V169" s="16"/>
      <c r="W169" s="16"/>
      <c r="X169" s="16"/>
      <c r="Y169" s="16"/>
      <c r="Z169" s="16"/>
      <c r="AA169" s="16"/>
      <c r="AB169" s="16"/>
      <c r="AC169" s="16"/>
      <c r="AD169" s="16"/>
      <c r="AE169" s="16"/>
      <c r="AF169" s="16"/>
      <c r="AG169" s="246"/>
      <c r="AH169" s="144"/>
      <c r="AI169" s="144"/>
      <c r="AJ169" s="144"/>
      <c r="AK169" s="144"/>
      <c r="AL169" s="144"/>
      <c r="AM169" s="144"/>
      <c r="AN169" s="144"/>
      <c r="AO169" s="101"/>
      <c r="AP169" s="101"/>
      <c r="AQ169" s="101"/>
      <c r="AR169" s="12"/>
      <c r="AS169" s="12"/>
      <c r="AT169" s="12"/>
      <c r="AU169" s="12"/>
      <c r="AV169" s="12"/>
      <c r="AW169" s="12"/>
      <c r="AX169" s="12"/>
      <c r="AY169" s="12"/>
      <c r="AZ169" s="143"/>
      <c r="BA169" s="144"/>
      <c r="BB169" s="144"/>
      <c r="BC169" s="144"/>
      <c r="BD169" s="144"/>
      <c r="BE169" s="144"/>
      <c r="BF169" s="144"/>
      <c r="BG169" s="90"/>
      <c r="BJ169" s="3"/>
      <c r="BK169" s="3"/>
      <c r="BM169" s="14"/>
      <c r="BV169" s="112"/>
      <c r="BW169" s="112"/>
      <c r="BX169" s="112"/>
      <c r="BY169" s="112"/>
      <c r="BZ169" s="90"/>
      <c r="CA169" s="90"/>
      <c r="CB169" s="90"/>
      <c r="CC169" s="90"/>
      <c r="CD169" s="90"/>
      <c r="CE169" s="90"/>
      <c r="CF169" s="90"/>
      <c r="CG169" s="90"/>
      <c r="CH169" s="91"/>
      <c r="CI169" s="91"/>
      <c r="CJ169" s="91"/>
      <c r="CK169" s="91"/>
      <c r="CL169" s="91"/>
      <c r="CM169" s="90"/>
      <c r="CN169" s="90"/>
      <c r="CO169" s="90"/>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7"/>
      <c r="EB169" s="7"/>
      <c r="EC169" s="3"/>
      <c r="ED169" s="3"/>
      <c r="EE169" s="3"/>
      <c r="EF169" s="3"/>
      <c r="EG169" s="3"/>
      <c r="EH169" s="3"/>
      <c r="EI169" s="3"/>
      <c r="EJ169" s="3"/>
      <c r="EK169" s="3"/>
      <c r="EL169" s="3"/>
      <c r="EM169" s="3"/>
      <c r="EN169" s="3"/>
      <c r="EO169" s="3"/>
      <c r="EP169" s="3"/>
      <c r="EQ169" s="3"/>
      <c r="ER169" s="3"/>
      <c r="ES169" s="3"/>
      <c r="ET169" s="3"/>
      <c r="EU169" s="3"/>
      <c r="EV169" s="3"/>
      <c r="EW169" s="3"/>
    </row>
    <row r="170" spans="1:153" s="14" customFormat="1" ht="28.5" customHeight="1">
      <c r="A170" s="13"/>
      <c r="B170" s="13"/>
      <c r="C170" s="48" t="s">
        <v>326</v>
      </c>
      <c r="D170" s="228"/>
      <c r="E170" s="228"/>
      <c r="F170" s="229"/>
      <c r="G170" s="352" t="s">
        <v>301</v>
      </c>
      <c r="H170" s="350"/>
      <c r="I170" s="350"/>
      <c r="J170" s="350"/>
      <c r="K170" s="350"/>
      <c r="L170" s="350"/>
      <c r="M170" s="350"/>
      <c r="N170" s="353" t="s">
        <v>244</v>
      </c>
      <c r="O170" s="354"/>
      <c r="P170" s="354"/>
      <c r="Q170" s="354"/>
      <c r="R170" s="354"/>
      <c r="S170" s="354"/>
      <c r="T170" s="354"/>
      <c r="U170" s="330" t="s">
        <v>331</v>
      </c>
      <c r="V170" s="94"/>
      <c r="W170" s="94"/>
      <c r="X170" s="94"/>
      <c r="Y170" s="94"/>
      <c r="Z170" s="94"/>
      <c r="AA170" s="94"/>
      <c r="AB170" s="94"/>
      <c r="AC170" s="94"/>
      <c r="AD170" s="94"/>
      <c r="AE170" s="94"/>
      <c r="AF170" s="94"/>
      <c r="AG170" s="246"/>
      <c r="AH170" s="144"/>
      <c r="AI170" s="144"/>
      <c r="AJ170" s="144"/>
      <c r="AK170" s="144"/>
      <c r="AL170" s="144"/>
      <c r="AM170" s="144"/>
      <c r="AN170" s="144"/>
      <c r="AO170" s="101"/>
      <c r="AP170" s="101"/>
      <c r="AQ170" s="101"/>
      <c r="AR170" s="12"/>
      <c r="AS170" s="12"/>
      <c r="AT170" s="12"/>
      <c r="AU170" s="12"/>
      <c r="AV170" s="12"/>
      <c r="AW170" s="12"/>
      <c r="AX170" s="12"/>
      <c r="AY170" s="12"/>
      <c r="AZ170" s="143"/>
      <c r="BA170" s="144"/>
      <c r="BB170" s="144"/>
      <c r="BC170" s="144"/>
      <c r="BD170" s="144"/>
      <c r="BE170" s="144"/>
      <c r="BF170" s="144"/>
      <c r="BG170" s="91"/>
      <c r="BJ170" s="13"/>
      <c r="BK170" s="13"/>
      <c r="BZ170" s="13"/>
      <c r="CA170" s="13"/>
      <c r="CB170" s="13"/>
      <c r="CC170" s="13"/>
      <c r="CD170" s="13"/>
      <c r="CE170" s="13"/>
      <c r="CF170" s="13"/>
      <c r="CG170" s="13"/>
      <c r="CH170" s="22"/>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21"/>
      <c r="EB170" s="21"/>
      <c r="EC170" s="13"/>
      <c r="ED170" s="13"/>
      <c r="EE170" s="13"/>
      <c r="EF170" s="13"/>
      <c r="EG170" s="13"/>
      <c r="EH170" s="13"/>
      <c r="EI170" s="13"/>
      <c r="EJ170" s="13"/>
      <c r="EK170" s="13"/>
      <c r="EL170" s="13"/>
      <c r="EM170" s="13"/>
      <c r="EN170" s="13"/>
      <c r="EO170" s="13"/>
      <c r="EP170" s="13"/>
      <c r="EQ170" s="13"/>
      <c r="ER170" s="13"/>
      <c r="ES170" s="13"/>
      <c r="ET170" s="13"/>
      <c r="EU170" s="13"/>
      <c r="EV170" s="13"/>
      <c r="EW170" s="13"/>
    </row>
    <row r="171" spans="1:153" s="14" customFormat="1" ht="18.75" customHeight="1">
      <c r="A171" s="22"/>
      <c r="B171" s="22"/>
      <c r="C171" s="101"/>
      <c r="D171" s="101"/>
      <c r="E171" s="101"/>
      <c r="F171" s="101"/>
      <c r="G171" s="142"/>
      <c r="H171" s="12"/>
      <c r="I171" s="12"/>
      <c r="J171" s="12"/>
      <c r="K171" s="12"/>
      <c r="L171" s="12"/>
      <c r="M171" s="12"/>
      <c r="N171" s="143"/>
      <c r="O171" s="144"/>
      <c r="P171" s="144"/>
      <c r="Q171" s="144"/>
      <c r="R171" s="144"/>
      <c r="S171" s="144"/>
      <c r="T171" s="143"/>
      <c r="U171" s="143"/>
      <c r="V171" s="144"/>
      <c r="W171" s="144"/>
      <c r="X171" s="144"/>
      <c r="Y171" s="144"/>
      <c r="Z171" s="144"/>
      <c r="AA171" s="144"/>
      <c r="AB171" s="144"/>
      <c r="AC171" s="144"/>
      <c r="AD171" s="144"/>
      <c r="AE171" s="144"/>
      <c r="AF171" s="144"/>
      <c r="AG171" s="143"/>
      <c r="AH171" s="144"/>
      <c r="AI171" s="144"/>
      <c r="AJ171" s="144"/>
      <c r="AK171" s="144"/>
      <c r="AL171" s="144"/>
      <c r="AN171" s="144"/>
      <c r="AO171" s="101"/>
      <c r="AP171" s="144"/>
      <c r="AQ171" s="101"/>
      <c r="AR171" s="12"/>
      <c r="AS171" s="12"/>
      <c r="AT171" s="12"/>
      <c r="AU171" s="12"/>
      <c r="AV171" s="12"/>
      <c r="AW171" s="12"/>
      <c r="AX171" s="12"/>
      <c r="AY171" s="12"/>
      <c r="AZ171" s="143"/>
      <c r="BA171" s="144"/>
      <c r="BB171" s="144"/>
      <c r="BC171" s="144"/>
      <c r="BD171" s="144"/>
      <c r="BE171" s="144"/>
      <c r="BF171" s="144"/>
      <c r="BG171" s="22"/>
      <c r="BH171" s="145"/>
      <c r="BI171" s="145"/>
      <c r="BJ171" s="13"/>
      <c r="BK171" s="13"/>
      <c r="BO171" s="145"/>
      <c r="BP171" s="145"/>
      <c r="BQ171" s="145"/>
      <c r="BR171" s="145"/>
      <c r="BS171" s="145"/>
      <c r="BT171" s="145"/>
      <c r="BU171" s="145"/>
      <c r="BV171" s="145"/>
      <c r="BW171" s="145"/>
      <c r="BX171" s="145"/>
      <c r="BY171" s="145"/>
      <c r="BZ171" s="22"/>
      <c r="CA171" s="22"/>
      <c r="CB171" s="22"/>
      <c r="CC171" s="22"/>
      <c r="CD171" s="22"/>
      <c r="CE171" s="22"/>
      <c r="CF171" s="22"/>
      <c r="CG171" s="22"/>
      <c r="CH171" s="22"/>
      <c r="CI171" s="22"/>
      <c r="CJ171" s="22"/>
      <c r="CK171" s="22"/>
      <c r="CL171" s="22"/>
      <c r="CM171" s="22"/>
      <c r="CN171" s="22"/>
      <c r="CO171" s="22"/>
      <c r="CP171" s="22"/>
      <c r="CQ171" s="22"/>
      <c r="CR171" s="22"/>
      <c r="CS171" s="22"/>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21"/>
      <c r="EB171" s="21"/>
      <c r="EC171" s="13"/>
      <c r="ED171" s="13"/>
      <c r="EE171" s="13"/>
      <c r="EF171" s="13"/>
      <c r="EG171" s="13"/>
      <c r="EH171" s="13"/>
      <c r="EI171" s="13"/>
      <c r="EJ171" s="13"/>
      <c r="EK171" s="13"/>
      <c r="EL171" s="13"/>
      <c r="EM171" s="13"/>
      <c r="EN171" s="13"/>
      <c r="EO171" s="13"/>
      <c r="EP171" s="13"/>
      <c r="EQ171" s="13"/>
      <c r="ER171" s="13"/>
      <c r="ES171" s="13"/>
      <c r="ET171" s="13"/>
      <c r="EU171" s="13"/>
      <c r="EV171" s="13"/>
      <c r="EW171" s="13"/>
    </row>
    <row r="172" spans="1:153" s="14" customFormat="1" ht="18.75" customHeight="1">
      <c r="A172" s="22"/>
      <c r="B172" s="22"/>
      <c r="C172" s="101"/>
      <c r="D172" s="101"/>
      <c r="E172" s="101"/>
      <c r="F172" s="101"/>
      <c r="G172" s="142"/>
      <c r="H172" s="12"/>
      <c r="I172" s="12"/>
      <c r="J172" s="12"/>
      <c r="K172" s="12"/>
      <c r="L172" s="12"/>
      <c r="M172" s="12"/>
      <c r="N172" s="143"/>
      <c r="O172" s="144"/>
      <c r="P172" s="144"/>
      <c r="Q172" s="144"/>
      <c r="R172" s="144"/>
      <c r="S172" s="144"/>
      <c r="T172" s="145"/>
      <c r="V172" s="144"/>
      <c r="AA172" s="144"/>
      <c r="AB172" s="211"/>
      <c r="AC172" s="211"/>
      <c r="AD172" s="211"/>
      <c r="AE172" s="144"/>
      <c r="AF172" s="144"/>
      <c r="AG172" s="143"/>
      <c r="AH172" s="144"/>
      <c r="AI172" s="144"/>
      <c r="AJ172" s="144"/>
      <c r="AK172" s="144"/>
      <c r="AL172" s="144"/>
      <c r="AN172" s="144"/>
      <c r="AO172" s="101"/>
      <c r="AP172" s="144"/>
      <c r="AQ172" s="101"/>
      <c r="AR172" s="12"/>
      <c r="AS172" s="12"/>
      <c r="AT172" s="12"/>
      <c r="AU172" s="12"/>
      <c r="AV172" s="12"/>
      <c r="AW172" s="12"/>
      <c r="AX172" s="12"/>
      <c r="AY172" s="12"/>
      <c r="AZ172" s="143"/>
      <c r="BA172" s="144"/>
      <c r="BB172" s="144"/>
      <c r="BC172" s="144"/>
      <c r="BD172" s="144"/>
      <c r="BE172" s="144"/>
      <c r="BF172" s="144"/>
      <c r="BG172" s="22"/>
      <c r="BH172" s="145"/>
      <c r="BI172" s="145"/>
      <c r="BJ172" s="13"/>
      <c r="BK172" s="13"/>
      <c r="BO172" s="145"/>
      <c r="BP172" s="145"/>
      <c r="BQ172" s="145"/>
      <c r="BR172" s="145"/>
      <c r="BS172" s="145"/>
      <c r="BT172" s="145"/>
      <c r="BU172" s="145"/>
      <c r="BV172" s="145"/>
      <c r="BW172" s="145"/>
      <c r="BX172" s="145"/>
      <c r="BY172" s="145"/>
      <c r="BZ172" s="22"/>
      <c r="CA172" s="22"/>
      <c r="CB172" s="22"/>
      <c r="CC172" s="22"/>
      <c r="CD172" s="22"/>
      <c r="CE172" s="22"/>
      <c r="CF172" s="22"/>
      <c r="CG172" s="22"/>
      <c r="CH172" s="22"/>
      <c r="CI172" s="22"/>
      <c r="CJ172" s="22"/>
      <c r="CK172" s="22"/>
      <c r="CL172" s="22"/>
      <c r="CM172" s="22"/>
      <c r="CN172" s="22"/>
      <c r="CO172" s="22"/>
      <c r="CP172" s="22"/>
      <c r="CQ172" s="22"/>
      <c r="CR172" s="22"/>
      <c r="CS172" s="22"/>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21"/>
      <c r="EB172" s="21"/>
      <c r="EC172" s="13"/>
      <c r="ED172" s="13"/>
      <c r="EE172" s="13"/>
      <c r="EF172" s="13"/>
      <c r="EG172" s="13"/>
      <c r="EH172" s="13"/>
      <c r="EI172" s="13"/>
      <c r="EJ172" s="13"/>
      <c r="EK172" s="13"/>
      <c r="EL172" s="13"/>
      <c r="EM172" s="13"/>
      <c r="EN172" s="13"/>
      <c r="EO172" s="13"/>
      <c r="EP172" s="13"/>
      <c r="EQ172" s="13"/>
      <c r="ER172" s="13"/>
      <c r="ES172" s="13"/>
      <c r="ET172" s="13"/>
      <c r="EU172" s="13"/>
      <c r="EV172" s="13"/>
      <c r="EW172" s="13"/>
    </row>
    <row r="173" spans="1:153" s="14" customFormat="1" ht="18.75" customHeight="1">
      <c r="A173" s="22"/>
      <c r="B173" s="22"/>
      <c r="C173" s="101"/>
      <c r="D173" s="101"/>
      <c r="E173" s="101"/>
      <c r="F173" s="101"/>
      <c r="G173" s="142"/>
      <c r="H173" s="12"/>
      <c r="I173" s="12"/>
      <c r="J173" s="12"/>
      <c r="K173" s="12"/>
      <c r="L173" s="12"/>
      <c r="M173" s="12"/>
      <c r="N173" s="143"/>
      <c r="O173" s="144"/>
      <c r="P173" s="144"/>
      <c r="Q173" s="144"/>
      <c r="R173" s="144"/>
      <c r="S173" s="144"/>
      <c r="T173" s="145"/>
      <c r="V173" s="144"/>
      <c r="AA173" s="144"/>
      <c r="AB173" s="211"/>
      <c r="AC173" s="211"/>
      <c r="AD173" s="211"/>
      <c r="AE173" s="144"/>
      <c r="AF173" s="144"/>
      <c r="AG173" s="143"/>
      <c r="AH173" s="144"/>
      <c r="AI173" s="144"/>
      <c r="AJ173" s="144"/>
      <c r="AK173" s="144"/>
      <c r="AL173" s="144"/>
      <c r="AN173" s="144"/>
      <c r="AO173" s="101"/>
      <c r="AP173" s="144"/>
      <c r="AQ173" s="101"/>
      <c r="AR173" s="12"/>
      <c r="AS173" s="12"/>
      <c r="AT173" s="12"/>
      <c r="AU173" s="12"/>
      <c r="AV173" s="12"/>
      <c r="AW173" s="12"/>
      <c r="AX173" s="12"/>
      <c r="AY173" s="12"/>
      <c r="AZ173" s="143"/>
      <c r="BA173" s="144"/>
      <c r="BB173" s="144"/>
      <c r="BC173" s="144"/>
      <c r="BD173" s="144"/>
      <c r="BE173" s="144"/>
      <c r="BF173" s="144"/>
      <c r="BG173" s="22"/>
      <c r="BH173" s="145"/>
      <c r="BI173" s="145"/>
      <c r="BJ173" s="13"/>
      <c r="BK173" s="13"/>
      <c r="BO173" s="145"/>
      <c r="BP173" s="145"/>
      <c r="BQ173" s="145"/>
      <c r="BR173" s="145"/>
      <c r="BS173" s="145"/>
      <c r="BT173" s="145"/>
      <c r="BU173" s="145"/>
      <c r="BV173" s="145"/>
      <c r="BW173" s="145"/>
      <c r="BX173" s="145"/>
      <c r="BY173" s="145"/>
      <c r="BZ173" s="22"/>
      <c r="CA173" s="22"/>
      <c r="CB173" s="22"/>
      <c r="CC173" s="22"/>
      <c r="CD173" s="22"/>
      <c r="CE173" s="22"/>
      <c r="CF173" s="22"/>
      <c r="CG173" s="22"/>
      <c r="CH173" s="22"/>
      <c r="CI173" s="22"/>
      <c r="CJ173" s="22"/>
      <c r="CK173" s="22"/>
      <c r="CL173" s="22"/>
      <c r="CM173" s="22"/>
      <c r="CN173" s="22"/>
      <c r="CO173" s="22"/>
      <c r="CP173" s="22"/>
      <c r="CQ173" s="22"/>
      <c r="CR173" s="22"/>
      <c r="CS173" s="22"/>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c r="DZ173" s="13"/>
      <c r="EA173" s="21"/>
      <c r="EB173" s="21"/>
      <c r="EC173" s="13"/>
      <c r="ED173" s="13"/>
      <c r="EE173" s="13"/>
      <c r="EF173" s="13"/>
      <c r="EG173" s="13"/>
      <c r="EH173" s="13"/>
      <c r="EI173" s="13"/>
      <c r="EJ173" s="13"/>
      <c r="EK173" s="13"/>
      <c r="EL173" s="13"/>
      <c r="EM173" s="13"/>
      <c r="EN173" s="13"/>
      <c r="EO173" s="13"/>
      <c r="EP173" s="13"/>
      <c r="EQ173" s="13"/>
      <c r="ER173" s="13"/>
      <c r="ES173" s="13"/>
      <c r="ET173" s="13"/>
      <c r="EU173" s="13"/>
      <c r="EV173" s="13"/>
      <c r="EW173" s="13"/>
    </row>
    <row r="174" spans="1:153" s="14" customFormat="1" ht="18.75" customHeight="1">
      <c r="A174" s="22"/>
      <c r="B174" s="22"/>
      <c r="C174" s="101"/>
      <c r="D174" s="101"/>
      <c r="E174" s="101"/>
      <c r="F174" s="101"/>
      <c r="G174" s="142"/>
      <c r="H174" s="12"/>
      <c r="I174" s="12"/>
      <c r="J174" s="12"/>
      <c r="K174" s="12"/>
      <c r="L174" s="12"/>
      <c r="M174" s="12"/>
      <c r="N174" s="143"/>
      <c r="O174" s="144"/>
      <c r="P174" s="144"/>
      <c r="Q174" s="144"/>
      <c r="R174" s="144"/>
      <c r="S174" s="144"/>
      <c r="T174" s="145"/>
      <c r="V174" s="144"/>
      <c r="W174" s="7" t="s">
        <v>212</v>
      </c>
      <c r="X174" s="7"/>
      <c r="Y174" s="7"/>
      <c r="AC174" s="211"/>
      <c r="AD174" s="211"/>
      <c r="AE174" s="144"/>
      <c r="AF174" s="144"/>
      <c r="AG174" s="143"/>
      <c r="AH174" s="144"/>
      <c r="AI174" s="144"/>
      <c r="AJ174" s="144"/>
      <c r="AK174" s="144"/>
      <c r="AL174" s="144"/>
      <c r="AN174" s="144"/>
      <c r="AO174" s="101"/>
      <c r="AP174" s="144"/>
      <c r="AQ174" s="101"/>
      <c r="AR174" s="12"/>
      <c r="AS174" s="12"/>
      <c r="AT174" s="12"/>
      <c r="AU174" s="12"/>
      <c r="AV174" s="12"/>
      <c r="AW174" s="12"/>
      <c r="AX174" s="12"/>
      <c r="AY174" s="12"/>
      <c r="AZ174" s="143"/>
      <c r="BA174" s="144"/>
      <c r="BB174" s="144"/>
      <c r="BC174" s="144"/>
      <c r="BD174" s="144"/>
      <c r="BE174" s="144"/>
      <c r="BF174" s="144"/>
      <c r="BG174" s="22"/>
      <c r="BH174" s="145"/>
      <c r="BI174" s="145"/>
      <c r="BJ174" s="13"/>
      <c r="BK174" s="13"/>
      <c r="BO174" s="145"/>
      <c r="BP174" s="145"/>
      <c r="BQ174" s="145"/>
      <c r="BR174" s="145"/>
      <c r="BS174" s="145"/>
      <c r="BT174" s="145"/>
      <c r="BU174" s="145"/>
      <c r="BV174" s="145"/>
      <c r="BW174" s="145"/>
      <c r="BX174" s="145"/>
      <c r="BY174" s="145"/>
      <c r="BZ174" s="22"/>
      <c r="CA174" s="22"/>
      <c r="CB174" s="22"/>
      <c r="CC174" s="22"/>
      <c r="CD174" s="22"/>
      <c r="CE174" s="22"/>
      <c r="CF174" s="22"/>
      <c r="CG174" s="22"/>
      <c r="CH174" s="22"/>
      <c r="CI174" s="22"/>
      <c r="CJ174" s="22"/>
      <c r="CK174" s="22"/>
      <c r="CL174" s="22"/>
      <c r="CM174" s="22"/>
      <c r="CN174" s="22"/>
      <c r="CO174" s="22"/>
      <c r="CP174" s="22"/>
      <c r="CQ174" s="22"/>
      <c r="CR174" s="22"/>
      <c r="CS174" s="22"/>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13"/>
      <c r="DV174" s="13"/>
      <c r="DW174" s="13"/>
      <c r="DX174" s="13"/>
      <c r="DY174" s="13"/>
      <c r="DZ174" s="13"/>
      <c r="EA174" s="21"/>
      <c r="EB174" s="21"/>
      <c r="EC174" s="13"/>
      <c r="ED174" s="13"/>
      <c r="EE174" s="13"/>
      <c r="EF174" s="13"/>
      <c r="EG174" s="13"/>
      <c r="EH174" s="13"/>
      <c r="EI174" s="13"/>
      <c r="EJ174" s="13"/>
      <c r="EK174" s="13"/>
      <c r="EL174" s="13"/>
      <c r="EM174" s="13"/>
      <c r="EN174" s="13"/>
      <c r="EO174" s="13"/>
      <c r="EP174" s="13"/>
      <c r="EQ174" s="13"/>
      <c r="ER174" s="13"/>
      <c r="ES174" s="13"/>
      <c r="ET174" s="13"/>
      <c r="EU174" s="13"/>
      <c r="EV174" s="13"/>
      <c r="EW174" s="13"/>
    </row>
    <row r="175" spans="1:153" s="14" customFormat="1" ht="18.75" customHeight="1">
      <c r="A175" s="22"/>
      <c r="B175" s="22"/>
      <c r="C175" s="101"/>
      <c r="D175" s="101"/>
      <c r="E175" s="101"/>
      <c r="F175" s="101"/>
      <c r="G175" s="142"/>
      <c r="H175" s="12"/>
      <c r="I175" s="12"/>
      <c r="J175" s="12"/>
      <c r="K175" s="12"/>
      <c r="L175" s="12"/>
      <c r="M175" s="12"/>
      <c r="N175" s="143"/>
      <c r="O175" s="144"/>
      <c r="P175" s="144"/>
      <c r="Q175" s="144"/>
      <c r="R175" s="144"/>
      <c r="S175" s="144"/>
      <c r="T175" s="145"/>
      <c r="V175" s="144"/>
      <c r="W175" s="7"/>
      <c r="X175" s="7"/>
      <c r="Y175" s="7" t="s">
        <v>341</v>
      </c>
      <c r="AC175" s="211"/>
      <c r="AD175" s="211"/>
      <c r="AE175" s="144"/>
      <c r="AF175" s="144"/>
      <c r="AG175" s="143"/>
      <c r="AH175" s="144"/>
      <c r="AI175" s="144"/>
      <c r="AJ175" s="144"/>
      <c r="AK175" s="144"/>
      <c r="AL175" s="144"/>
      <c r="AN175" s="144"/>
      <c r="AO175" s="101"/>
      <c r="AP175" s="144"/>
      <c r="AQ175" s="101"/>
      <c r="AR175" s="12"/>
      <c r="AS175" s="12"/>
      <c r="AT175" s="12"/>
      <c r="AU175" s="12"/>
      <c r="AV175" s="12"/>
      <c r="AW175" s="12"/>
      <c r="AX175" s="12"/>
      <c r="AY175" s="12"/>
      <c r="AZ175" s="143"/>
      <c r="BA175" s="144"/>
      <c r="BB175" s="144"/>
      <c r="BC175" s="144"/>
      <c r="BD175" s="144"/>
      <c r="BE175" s="144"/>
      <c r="BF175" s="144"/>
      <c r="BG175" s="22"/>
      <c r="BH175" s="145"/>
      <c r="BI175" s="145"/>
      <c r="BJ175" s="13"/>
      <c r="BK175" s="13"/>
      <c r="BO175" s="145"/>
      <c r="BP175" s="145"/>
      <c r="BQ175" s="145"/>
      <c r="BR175" s="145"/>
      <c r="BS175" s="145"/>
      <c r="BT175" s="145"/>
      <c r="BU175" s="145"/>
      <c r="BV175" s="145"/>
      <c r="BW175" s="145"/>
      <c r="BX175" s="145"/>
      <c r="BY175" s="145"/>
      <c r="BZ175" s="22"/>
      <c r="CA175" s="22"/>
      <c r="CB175" s="22"/>
      <c r="CC175" s="22"/>
      <c r="CD175" s="22"/>
      <c r="CE175" s="22"/>
      <c r="CF175" s="22"/>
      <c r="CG175" s="22"/>
      <c r="CH175" s="22"/>
      <c r="CI175" s="22"/>
      <c r="CJ175" s="22"/>
      <c r="CK175" s="22"/>
      <c r="CL175" s="22"/>
      <c r="CM175" s="22"/>
      <c r="CN175" s="22"/>
      <c r="CO175" s="22"/>
      <c r="CP175" s="22"/>
      <c r="CQ175" s="22"/>
      <c r="CR175" s="22"/>
      <c r="CS175" s="22"/>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13"/>
      <c r="DV175" s="13"/>
      <c r="DW175" s="13"/>
      <c r="DX175" s="13"/>
      <c r="DY175" s="13"/>
      <c r="DZ175" s="13"/>
      <c r="EA175" s="21"/>
      <c r="EB175" s="21"/>
      <c r="EC175" s="13"/>
      <c r="ED175" s="13"/>
      <c r="EE175" s="13"/>
      <c r="EF175" s="13"/>
      <c r="EG175" s="13"/>
      <c r="EH175" s="13"/>
      <c r="EI175" s="13"/>
      <c r="EJ175" s="13"/>
      <c r="EK175" s="13"/>
      <c r="EL175" s="13"/>
      <c r="EM175" s="13"/>
      <c r="EN175" s="13"/>
      <c r="EO175" s="13"/>
      <c r="EP175" s="13"/>
      <c r="EQ175" s="13"/>
      <c r="ER175" s="13"/>
      <c r="ES175" s="13"/>
      <c r="ET175" s="13"/>
      <c r="EU175" s="13"/>
      <c r="EV175" s="13"/>
      <c r="EW175" s="13"/>
    </row>
    <row r="176" spans="1:153" s="14" customFormat="1" ht="18.75" customHeight="1">
      <c r="A176" s="22"/>
      <c r="B176" s="22"/>
      <c r="C176" s="101"/>
      <c r="D176" s="101"/>
      <c r="E176" s="101"/>
      <c r="F176" s="101"/>
      <c r="G176" s="142"/>
      <c r="H176" s="12"/>
      <c r="I176" s="12"/>
      <c r="J176" s="12"/>
      <c r="K176" s="12"/>
      <c r="L176" s="12"/>
      <c r="M176" s="12"/>
      <c r="N176" s="143"/>
      <c r="O176" s="144"/>
      <c r="P176" s="144"/>
      <c r="Q176" s="144"/>
      <c r="R176" s="144"/>
      <c r="S176" s="144"/>
      <c r="T176" s="145"/>
      <c r="V176" s="144"/>
      <c r="W176" s="7"/>
      <c r="X176" s="7"/>
      <c r="Y176" s="7"/>
      <c r="AA176" s="144"/>
      <c r="AB176" s="211"/>
      <c r="AC176" s="211"/>
      <c r="AD176" s="211"/>
      <c r="AE176" s="144"/>
      <c r="AF176" s="144"/>
      <c r="AG176" s="143"/>
      <c r="AH176" s="144"/>
      <c r="AI176" s="144"/>
      <c r="AJ176" s="144"/>
      <c r="AK176" s="144"/>
      <c r="AL176" s="144"/>
      <c r="AN176" s="144"/>
      <c r="AO176" s="101"/>
      <c r="AP176" s="144"/>
      <c r="AQ176" s="101"/>
      <c r="AR176" s="12"/>
      <c r="AS176" s="12"/>
      <c r="AT176" s="12"/>
      <c r="AU176" s="12"/>
      <c r="AV176" s="12"/>
      <c r="AW176" s="12"/>
      <c r="AX176" s="12"/>
      <c r="AY176" s="12"/>
      <c r="AZ176" s="143"/>
      <c r="BA176" s="144"/>
      <c r="BB176" s="144"/>
      <c r="BC176" s="144"/>
      <c r="BD176" s="144"/>
      <c r="BE176" s="144"/>
      <c r="BF176" s="144"/>
      <c r="BG176" s="22"/>
      <c r="BH176" s="145"/>
      <c r="BI176" s="145"/>
      <c r="BJ176" s="13"/>
      <c r="BK176" s="13"/>
      <c r="BO176" s="145"/>
      <c r="BP176" s="145"/>
      <c r="BQ176" s="145"/>
      <c r="BR176" s="145"/>
      <c r="BS176" s="145"/>
      <c r="BT176" s="145"/>
      <c r="BU176" s="145"/>
      <c r="BV176" s="145"/>
      <c r="BW176" s="145"/>
      <c r="BX176" s="145"/>
      <c r="BY176" s="145"/>
      <c r="BZ176" s="22"/>
      <c r="CA176" s="22"/>
      <c r="CB176" s="22"/>
      <c r="CC176" s="22"/>
      <c r="CD176" s="22"/>
      <c r="CE176" s="22"/>
      <c r="CF176" s="22"/>
      <c r="CG176" s="22"/>
      <c r="CH176" s="22"/>
      <c r="CI176" s="22"/>
      <c r="CJ176" s="22"/>
      <c r="CK176" s="22"/>
      <c r="CL176" s="22"/>
      <c r="CM176" s="22"/>
      <c r="CN176" s="22"/>
      <c r="CO176" s="22"/>
      <c r="CP176" s="22"/>
      <c r="CQ176" s="22"/>
      <c r="CR176" s="22"/>
      <c r="CS176" s="22"/>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21"/>
      <c r="EB176" s="21"/>
      <c r="EC176" s="13"/>
      <c r="ED176" s="13"/>
      <c r="EE176" s="13"/>
      <c r="EF176" s="13"/>
      <c r="EG176" s="13"/>
      <c r="EH176" s="13"/>
      <c r="EI176" s="13"/>
      <c r="EJ176" s="13"/>
      <c r="EK176" s="13"/>
      <c r="EL176" s="13"/>
      <c r="EM176" s="13"/>
      <c r="EN176" s="13"/>
      <c r="EO176" s="13"/>
      <c r="EP176" s="13"/>
      <c r="EQ176" s="13"/>
      <c r="ER176" s="13"/>
      <c r="ES176" s="13"/>
      <c r="ET176" s="13"/>
      <c r="EU176" s="13"/>
      <c r="EV176" s="13"/>
      <c r="EW176" s="13"/>
    </row>
    <row r="177" spans="1:153" s="14" customFormat="1" ht="18.75" customHeight="1">
      <c r="A177" s="22"/>
      <c r="B177" s="22"/>
      <c r="C177" s="101"/>
      <c r="D177" s="101"/>
      <c r="E177" s="101"/>
      <c r="F177" s="101"/>
      <c r="G177" s="142"/>
      <c r="H177" s="12"/>
      <c r="I177" s="12"/>
      <c r="J177" s="12"/>
      <c r="K177" s="12"/>
      <c r="L177" s="12"/>
      <c r="M177" s="12"/>
      <c r="N177" s="143"/>
      <c r="O177" s="144"/>
      <c r="P177" s="144"/>
      <c r="Q177" s="144"/>
      <c r="R177" s="144"/>
      <c r="S177" s="144"/>
      <c r="T177" s="145"/>
      <c r="V177" s="144"/>
      <c r="W177" s="7" t="s">
        <v>213</v>
      </c>
      <c r="X177" s="7"/>
      <c r="Y177" s="7"/>
      <c r="AA177" s="144"/>
      <c r="AB177" s="211"/>
      <c r="AC177" s="211"/>
      <c r="AD177" s="211"/>
      <c r="AE177" s="144"/>
      <c r="AF177" s="144"/>
      <c r="AG177" s="143"/>
      <c r="AH177" s="144"/>
      <c r="AI177" s="144"/>
      <c r="AJ177" s="144"/>
      <c r="AK177" s="144"/>
      <c r="AL177" s="144"/>
      <c r="AN177" s="144"/>
      <c r="AO177" s="101"/>
      <c r="AP177" s="144"/>
      <c r="AQ177" s="101"/>
      <c r="AR177" s="12"/>
      <c r="AS177" s="12"/>
      <c r="AT177" s="12"/>
      <c r="AU177" s="12"/>
      <c r="AV177" s="12"/>
      <c r="AW177" s="12"/>
      <c r="AX177" s="12"/>
      <c r="AY177" s="12"/>
      <c r="AZ177" s="143"/>
      <c r="BA177" s="144"/>
      <c r="BB177" s="144"/>
      <c r="BC177" s="144"/>
      <c r="BD177" s="144"/>
      <c r="BE177" s="144"/>
      <c r="BF177" s="144"/>
      <c r="BG177" s="22"/>
      <c r="BH177" s="145"/>
      <c r="BI177" s="145"/>
      <c r="BJ177" s="13"/>
      <c r="BK177" s="13"/>
      <c r="BO177" s="145"/>
      <c r="BP177" s="145"/>
      <c r="BQ177" s="145"/>
      <c r="BR177" s="145"/>
      <c r="BS177" s="145"/>
      <c r="BT177" s="145"/>
      <c r="BU177" s="145"/>
      <c r="BV177" s="145"/>
      <c r="BW177" s="145"/>
      <c r="BX177" s="145"/>
      <c r="BY177" s="145"/>
      <c r="BZ177" s="22"/>
      <c r="CA177" s="22"/>
      <c r="CB177" s="22"/>
      <c r="CC177" s="22"/>
      <c r="CD177" s="22"/>
      <c r="CE177" s="22"/>
      <c r="CF177" s="22"/>
      <c r="CG177" s="22"/>
      <c r="CH177" s="22"/>
      <c r="CI177" s="22"/>
      <c r="CJ177" s="22"/>
      <c r="CK177" s="22"/>
      <c r="CL177" s="22"/>
      <c r="CM177" s="22"/>
      <c r="CN177" s="22"/>
      <c r="CO177" s="22"/>
      <c r="CP177" s="22"/>
      <c r="CQ177" s="22"/>
      <c r="CR177" s="22"/>
      <c r="CS177" s="22"/>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13"/>
      <c r="DV177" s="13"/>
      <c r="DW177" s="13"/>
      <c r="DX177" s="13"/>
      <c r="DY177" s="13"/>
      <c r="DZ177" s="13"/>
      <c r="EA177" s="21"/>
      <c r="EB177" s="21"/>
      <c r="EC177" s="13"/>
      <c r="ED177" s="13"/>
      <c r="EE177" s="13"/>
      <c r="EF177" s="13"/>
      <c r="EG177" s="13"/>
      <c r="EH177" s="13"/>
      <c r="EI177" s="13"/>
      <c r="EJ177" s="13"/>
      <c r="EK177" s="13"/>
      <c r="EL177" s="13"/>
      <c r="EM177" s="13"/>
      <c r="EN177" s="13"/>
      <c r="EO177" s="13"/>
      <c r="EP177" s="13"/>
      <c r="EQ177" s="13"/>
      <c r="ER177" s="13"/>
      <c r="ES177" s="13"/>
      <c r="ET177" s="13"/>
      <c r="EU177" s="13"/>
      <c r="EV177" s="13"/>
      <c r="EW177" s="13"/>
    </row>
    <row r="178" spans="1:153" s="14" customFormat="1" ht="18.75" customHeight="1">
      <c r="A178" s="22"/>
      <c r="B178" s="22"/>
      <c r="C178" s="101"/>
      <c r="D178" s="101"/>
      <c r="E178" s="101"/>
      <c r="F178" s="101"/>
      <c r="G178" s="142"/>
      <c r="H178" s="12"/>
      <c r="I178" s="12"/>
      <c r="J178" s="12"/>
      <c r="K178" s="12"/>
      <c r="L178" s="12"/>
      <c r="M178" s="12"/>
      <c r="N178" s="143"/>
      <c r="O178" s="144"/>
      <c r="P178" s="144"/>
      <c r="Q178" s="144"/>
      <c r="R178" s="144"/>
      <c r="S178" s="144"/>
      <c r="T178" s="145"/>
      <c r="V178" s="144"/>
      <c r="W178" s="249"/>
      <c r="X178" s="249"/>
      <c r="Y178" s="7" t="s">
        <v>217</v>
      </c>
      <c r="AC178" s="211"/>
      <c r="AD178" s="211"/>
      <c r="AE178" s="144"/>
      <c r="AF178" s="144"/>
      <c r="AG178" s="143"/>
      <c r="AH178" s="144"/>
      <c r="AI178" s="144"/>
      <c r="AJ178" s="144"/>
      <c r="AK178" s="144"/>
      <c r="AL178" s="144"/>
      <c r="AN178" s="144"/>
      <c r="AO178" s="101"/>
      <c r="AP178" s="144"/>
      <c r="AQ178" s="101"/>
      <c r="AR178" s="12"/>
      <c r="AS178" s="12"/>
      <c r="AT178" s="12"/>
      <c r="AU178" s="12"/>
      <c r="AV178" s="12"/>
      <c r="AW178" s="12"/>
      <c r="AX178" s="12"/>
      <c r="AY178" s="12"/>
      <c r="AZ178" s="143"/>
      <c r="BA178" s="144"/>
      <c r="BB178" s="144"/>
      <c r="BC178" s="144"/>
      <c r="BD178" s="144"/>
      <c r="BE178" s="144"/>
      <c r="BF178" s="144"/>
      <c r="BG178" s="22"/>
      <c r="BH178" s="145"/>
      <c r="BI178" s="145"/>
      <c r="BJ178" s="13"/>
      <c r="BK178" s="13"/>
      <c r="BO178" s="145"/>
      <c r="BP178" s="145"/>
      <c r="BQ178" s="145"/>
      <c r="BR178" s="145"/>
      <c r="BS178" s="145"/>
      <c r="BT178" s="145"/>
      <c r="BU178" s="145"/>
      <c r="BV178" s="145"/>
      <c r="BW178" s="145"/>
      <c r="BX178" s="145"/>
      <c r="BY178" s="145"/>
      <c r="BZ178" s="22"/>
      <c r="CA178" s="22"/>
      <c r="CB178" s="22"/>
      <c r="CC178" s="22"/>
      <c r="CD178" s="22"/>
      <c r="CE178" s="22"/>
      <c r="CF178" s="22"/>
      <c r="CG178" s="22"/>
      <c r="CH178" s="22"/>
      <c r="CI178" s="22"/>
      <c r="CJ178" s="22"/>
      <c r="CK178" s="22"/>
      <c r="CL178" s="22"/>
      <c r="CM178" s="22"/>
      <c r="CN178" s="22"/>
      <c r="CO178" s="22"/>
      <c r="CP178" s="22"/>
      <c r="CQ178" s="22"/>
      <c r="CR178" s="22"/>
      <c r="CS178" s="22"/>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3"/>
      <c r="DS178" s="13"/>
      <c r="DT178" s="13"/>
      <c r="DU178" s="13"/>
      <c r="DV178" s="13"/>
      <c r="DW178" s="13"/>
      <c r="DX178" s="13"/>
      <c r="DY178" s="13"/>
      <c r="DZ178" s="13"/>
      <c r="EA178" s="21"/>
      <c r="EB178" s="21"/>
      <c r="EC178" s="13"/>
      <c r="ED178" s="13"/>
      <c r="EE178" s="13"/>
      <c r="EF178" s="13"/>
      <c r="EG178" s="13"/>
      <c r="EH178" s="13"/>
      <c r="EI178" s="13"/>
      <c r="EJ178" s="13"/>
      <c r="EK178" s="13"/>
      <c r="EL178" s="13"/>
      <c r="EM178" s="13"/>
      <c r="EN178" s="13"/>
      <c r="EO178" s="13"/>
      <c r="EP178" s="13"/>
      <c r="EQ178" s="13"/>
      <c r="ER178" s="13"/>
      <c r="ES178" s="13"/>
      <c r="ET178" s="13"/>
      <c r="EU178" s="13"/>
      <c r="EV178" s="13"/>
      <c r="EW178" s="13"/>
    </row>
    <row r="179" spans="1:153" s="14" customFormat="1" ht="18.75" customHeight="1">
      <c r="A179" s="22"/>
      <c r="B179" s="22"/>
      <c r="C179" s="101"/>
      <c r="D179" s="101"/>
      <c r="E179" s="101"/>
      <c r="F179" s="101"/>
      <c r="G179" s="142"/>
      <c r="H179" s="12"/>
      <c r="I179" s="12"/>
      <c r="J179" s="12"/>
      <c r="K179" s="12"/>
      <c r="L179" s="12"/>
      <c r="M179" s="12"/>
      <c r="N179" s="143"/>
      <c r="O179" s="144"/>
      <c r="P179" s="144"/>
      <c r="Q179" s="144"/>
      <c r="R179" s="144"/>
      <c r="S179" s="144"/>
      <c r="T179" s="145"/>
      <c r="V179" s="144"/>
      <c r="W179" s="249"/>
      <c r="X179" s="247"/>
      <c r="Y179" s="7"/>
      <c r="AC179" s="211"/>
      <c r="AD179" s="211"/>
      <c r="AE179" s="144"/>
      <c r="AF179" s="144"/>
      <c r="AG179" s="143"/>
      <c r="AH179" s="144"/>
      <c r="AI179" s="144"/>
      <c r="AJ179" s="144"/>
      <c r="AK179" s="144"/>
      <c r="AL179" s="144"/>
      <c r="AN179" s="144"/>
      <c r="AO179" s="101"/>
      <c r="AP179" s="144"/>
      <c r="AQ179" s="101"/>
      <c r="AR179" s="12"/>
      <c r="AS179" s="12"/>
      <c r="AT179" s="12"/>
      <c r="AU179" s="12"/>
      <c r="AV179" s="12"/>
      <c r="AW179" s="12"/>
      <c r="AX179" s="12"/>
      <c r="AY179" s="12"/>
      <c r="AZ179" s="143"/>
      <c r="BA179" s="144"/>
      <c r="BB179" s="144"/>
      <c r="BC179" s="144"/>
      <c r="BD179" s="144"/>
      <c r="BE179" s="144"/>
      <c r="BF179" s="144"/>
      <c r="BG179" s="22"/>
      <c r="BH179" s="145"/>
      <c r="BI179" s="145"/>
      <c r="BJ179" s="13"/>
      <c r="BK179" s="13"/>
      <c r="BO179" s="145"/>
      <c r="BP179" s="145"/>
      <c r="BQ179" s="145"/>
      <c r="BR179" s="145"/>
      <c r="BS179" s="145"/>
      <c r="BT179" s="145"/>
      <c r="BU179" s="145"/>
      <c r="BV179" s="145"/>
      <c r="BW179" s="145"/>
      <c r="BX179" s="145"/>
      <c r="BY179" s="145"/>
      <c r="BZ179" s="22"/>
      <c r="CA179" s="22"/>
      <c r="CB179" s="22"/>
      <c r="CC179" s="22"/>
      <c r="CD179" s="22"/>
      <c r="CE179" s="22"/>
      <c r="CF179" s="22"/>
      <c r="CG179" s="22"/>
      <c r="CH179" s="22"/>
      <c r="CI179" s="22"/>
      <c r="CJ179" s="22"/>
      <c r="CK179" s="22"/>
      <c r="CL179" s="22"/>
      <c r="CM179" s="22"/>
      <c r="CN179" s="22"/>
      <c r="CO179" s="22"/>
      <c r="CP179" s="22"/>
      <c r="CQ179" s="22"/>
      <c r="CR179" s="22"/>
      <c r="CS179" s="22"/>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13"/>
      <c r="DV179" s="13"/>
      <c r="DW179" s="13"/>
      <c r="DX179" s="13"/>
      <c r="DY179" s="13"/>
      <c r="DZ179" s="13"/>
      <c r="EA179" s="21"/>
      <c r="EB179" s="21"/>
      <c r="EC179" s="13"/>
      <c r="ED179" s="13"/>
      <c r="EE179" s="13"/>
      <c r="EF179" s="13"/>
      <c r="EG179" s="13"/>
      <c r="EH179" s="13"/>
      <c r="EI179" s="13"/>
      <c r="EJ179" s="13"/>
      <c r="EK179" s="13"/>
      <c r="EL179" s="13"/>
      <c r="EM179" s="13"/>
      <c r="EN179" s="13"/>
      <c r="EO179" s="13"/>
      <c r="EP179" s="13"/>
      <c r="EQ179" s="13"/>
      <c r="ER179" s="13"/>
      <c r="ES179" s="13"/>
      <c r="ET179" s="13"/>
      <c r="EU179" s="13"/>
      <c r="EV179" s="13"/>
      <c r="EW179" s="13"/>
    </row>
    <row r="180" spans="1:153" s="14" customFormat="1" ht="18.75" customHeight="1">
      <c r="A180" s="22"/>
      <c r="B180" s="22"/>
      <c r="C180" s="101"/>
      <c r="D180" s="101"/>
      <c r="E180" s="101"/>
      <c r="F180" s="101"/>
      <c r="G180" s="142"/>
      <c r="H180" s="12"/>
      <c r="I180" s="12"/>
      <c r="J180" s="12"/>
      <c r="K180" s="12"/>
      <c r="L180" s="12"/>
      <c r="M180" s="12"/>
      <c r="N180" s="143"/>
      <c r="O180" s="144"/>
      <c r="P180" s="144"/>
      <c r="Q180" s="144"/>
      <c r="R180" s="144"/>
      <c r="S180" s="144"/>
      <c r="T180" s="145"/>
      <c r="V180" s="144"/>
      <c r="W180" s="144"/>
      <c r="X180" s="144"/>
      <c r="Y180" s="144"/>
      <c r="Z180" s="144"/>
      <c r="AA180" s="144"/>
      <c r="AB180" s="211"/>
      <c r="AC180" s="211"/>
      <c r="AD180" s="211"/>
      <c r="AE180" s="144"/>
      <c r="AF180" s="144"/>
      <c r="AG180" s="143"/>
      <c r="AH180" s="144"/>
      <c r="AI180" s="144"/>
      <c r="AJ180" s="144"/>
      <c r="AK180" s="144"/>
      <c r="AL180" s="144"/>
      <c r="AN180" s="144"/>
      <c r="AO180" s="101"/>
      <c r="AP180" s="144"/>
      <c r="AQ180" s="101"/>
      <c r="AR180" s="12"/>
      <c r="AS180" s="12"/>
      <c r="AT180" s="12"/>
      <c r="AU180" s="12"/>
      <c r="AV180" s="12"/>
      <c r="AW180" s="12"/>
      <c r="AX180" s="12"/>
      <c r="AY180" s="12"/>
      <c r="AZ180" s="143"/>
      <c r="BA180" s="144"/>
      <c r="BB180" s="144"/>
      <c r="BC180" s="144"/>
      <c r="BD180" s="144"/>
      <c r="BE180" s="144"/>
      <c r="BF180" s="144"/>
      <c r="BG180" s="22"/>
      <c r="BH180" s="145"/>
      <c r="BI180" s="145"/>
      <c r="BJ180" s="13"/>
      <c r="BK180" s="13"/>
      <c r="BO180" s="145"/>
      <c r="BP180" s="145"/>
      <c r="BQ180" s="145"/>
      <c r="BR180" s="145"/>
      <c r="BS180" s="145"/>
      <c r="BT180" s="145"/>
      <c r="BU180" s="145"/>
      <c r="BV180" s="145"/>
      <c r="BW180" s="145"/>
      <c r="BX180" s="145"/>
      <c r="BY180" s="145"/>
      <c r="BZ180" s="22"/>
      <c r="CA180" s="22"/>
      <c r="CB180" s="22"/>
      <c r="CC180" s="22"/>
      <c r="CD180" s="22"/>
      <c r="CE180" s="22"/>
      <c r="CF180" s="22"/>
      <c r="CG180" s="22"/>
      <c r="CH180" s="22"/>
      <c r="CI180" s="22"/>
      <c r="CJ180" s="22"/>
      <c r="CK180" s="22"/>
      <c r="CL180" s="22"/>
      <c r="CM180" s="22"/>
      <c r="CN180" s="22"/>
      <c r="CO180" s="22"/>
      <c r="CP180" s="22"/>
      <c r="CQ180" s="22"/>
      <c r="CR180" s="22"/>
      <c r="CS180" s="22"/>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21"/>
      <c r="EB180" s="21"/>
      <c r="EC180" s="13"/>
      <c r="ED180" s="13"/>
      <c r="EE180" s="13"/>
      <c r="EF180" s="13"/>
      <c r="EG180" s="13"/>
      <c r="EH180" s="13"/>
      <c r="EI180" s="13"/>
      <c r="EJ180" s="13"/>
      <c r="EK180" s="13"/>
      <c r="EL180" s="13"/>
      <c r="EM180" s="13"/>
      <c r="EN180" s="13"/>
      <c r="EO180" s="13"/>
      <c r="EP180" s="13"/>
      <c r="EQ180" s="13"/>
      <c r="ER180" s="13"/>
      <c r="ES180" s="13"/>
      <c r="ET180" s="13"/>
      <c r="EU180" s="13"/>
      <c r="EV180" s="13"/>
      <c r="EW180" s="13"/>
    </row>
    <row r="181" spans="1:153" s="14" customFormat="1" ht="18.75" customHeight="1">
      <c r="A181" s="22"/>
      <c r="B181" s="22"/>
      <c r="C181" s="101"/>
      <c r="D181" s="101"/>
      <c r="E181" s="101"/>
      <c r="F181" s="101"/>
      <c r="G181" s="142"/>
      <c r="H181" s="12"/>
      <c r="I181" s="12"/>
      <c r="J181" s="12"/>
      <c r="K181" s="12"/>
      <c r="L181" s="12"/>
      <c r="M181" s="12"/>
      <c r="N181" s="143"/>
      <c r="O181" s="144"/>
      <c r="P181" s="144"/>
      <c r="Q181" s="144"/>
      <c r="R181" s="144"/>
      <c r="S181" s="144"/>
      <c r="T181" s="145"/>
      <c r="V181" s="144"/>
      <c r="W181" s="144"/>
      <c r="X181" s="144"/>
      <c r="Y181" s="144"/>
      <c r="Z181" s="144"/>
      <c r="AA181" s="144"/>
      <c r="AB181" s="211"/>
      <c r="AC181" s="211"/>
      <c r="AD181" s="211"/>
      <c r="AE181" s="144"/>
      <c r="AF181" s="144"/>
      <c r="AG181" s="143"/>
      <c r="AH181" s="144"/>
      <c r="AI181" s="144"/>
      <c r="AJ181" s="144"/>
      <c r="AK181" s="144"/>
      <c r="AL181" s="144"/>
      <c r="AN181" s="144"/>
      <c r="AO181" s="101"/>
      <c r="AP181" s="144"/>
      <c r="AQ181" s="101"/>
      <c r="AR181" s="12"/>
      <c r="AS181" s="12"/>
      <c r="AT181" s="12"/>
      <c r="AU181" s="12"/>
      <c r="AV181" s="12"/>
      <c r="AW181" s="12"/>
      <c r="AX181" s="12"/>
      <c r="AY181" s="12"/>
      <c r="AZ181" s="143"/>
      <c r="BA181" s="144"/>
      <c r="BB181" s="144"/>
      <c r="BC181" s="144"/>
      <c r="BD181" s="144"/>
      <c r="BE181" s="144"/>
      <c r="BF181" s="144"/>
      <c r="BG181" s="22"/>
      <c r="BH181" s="145"/>
      <c r="BI181" s="145"/>
      <c r="BJ181" s="13"/>
      <c r="BK181" s="13"/>
      <c r="BO181" s="145"/>
      <c r="BP181" s="145"/>
      <c r="BQ181" s="145"/>
      <c r="BR181" s="145"/>
      <c r="BS181" s="145"/>
      <c r="BT181" s="145"/>
      <c r="BU181" s="145"/>
      <c r="BV181" s="145"/>
      <c r="BW181" s="145"/>
      <c r="BX181" s="145"/>
      <c r="BY181" s="145"/>
      <c r="BZ181" s="22"/>
      <c r="CA181" s="22"/>
      <c r="CB181" s="22"/>
      <c r="CC181" s="22"/>
      <c r="CD181" s="22"/>
      <c r="CE181" s="22"/>
      <c r="CF181" s="22"/>
      <c r="CG181" s="22"/>
      <c r="CH181" s="22"/>
      <c r="CI181" s="22"/>
      <c r="CJ181" s="22"/>
      <c r="CK181" s="22"/>
      <c r="CL181" s="22"/>
      <c r="CM181" s="22"/>
      <c r="CN181" s="22"/>
      <c r="CO181" s="22"/>
      <c r="CP181" s="22"/>
      <c r="CQ181" s="22"/>
      <c r="CR181" s="22"/>
      <c r="CS181" s="22"/>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c r="DX181" s="13"/>
      <c r="DY181" s="13"/>
      <c r="DZ181" s="13"/>
      <c r="EA181" s="21"/>
      <c r="EB181" s="21"/>
      <c r="EC181" s="13"/>
      <c r="ED181" s="13"/>
      <c r="EE181" s="13"/>
      <c r="EF181" s="13"/>
      <c r="EG181" s="13"/>
      <c r="EH181" s="13"/>
      <c r="EI181" s="13"/>
      <c r="EJ181" s="13"/>
      <c r="EK181" s="13"/>
      <c r="EL181" s="13"/>
      <c r="EM181" s="13"/>
      <c r="EN181" s="13"/>
      <c r="EO181" s="13"/>
      <c r="EP181" s="13"/>
      <c r="EQ181" s="13"/>
      <c r="ER181" s="13"/>
      <c r="ES181" s="13"/>
      <c r="ET181" s="13"/>
      <c r="EU181" s="13"/>
      <c r="EV181" s="13"/>
      <c r="EW181" s="13"/>
    </row>
    <row r="182" spans="1:153" s="14" customFormat="1" ht="18.75" customHeight="1">
      <c r="A182" s="22"/>
      <c r="B182" s="22"/>
      <c r="C182" s="101"/>
      <c r="D182" s="101"/>
      <c r="E182" s="101"/>
      <c r="F182" s="101"/>
      <c r="G182" s="142"/>
      <c r="H182" s="12"/>
      <c r="I182" s="12"/>
      <c r="J182" s="12"/>
      <c r="K182" s="12"/>
      <c r="L182" s="12"/>
      <c r="M182" s="12"/>
      <c r="N182" s="143"/>
      <c r="O182" s="144"/>
      <c r="P182" s="144"/>
      <c r="Q182" s="144"/>
      <c r="R182" s="144"/>
      <c r="S182" s="144"/>
      <c r="T182" s="145"/>
      <c r="V182" s="144"/>
      <c r="W182" s="7" t="s">
        <v>210</v>
      </c>
      <c r="X182" s="7"/>
      <c r="Y182" s="7"/>
      <c r="Z182" s="7"/>
      <c r="AA182" s="7" t="s">
        <v>332</v>
      </c>
      <c r="AB182" s="211"/>
      <c r="AC182" s="211"/>
      <c r="AD182" s="211"/>
      <c r="AE182" s="144"/>
      <c r="AF182" s="144"/>
      <c r="AG182" s="143"/>
      <c r="AH182" s="144"/>
      <c r="AI182" s="144"/>
      <c r="AJ182" s="144"/>
      <c r="AK182" s="144"/>
      <c r="AL182" s="144"/>
      <c r="AN182" s="144"/>
      <c r="AO182" s="101"/>
      <c r="AP182" s="144"/>
      <c r="AQ182" s="101"/>
      <c r="AR182" s="12"/>
      <c r="AS182" s="12"/>
      <c r="AT182" s="12"/>
      <c r="AU182" s="12"/>
      <c r="AV182" s="12"/>
      <c r="AW182" s="12"/>
      <c r="AX182" s="12"/>
      <c r="AY182" s="12"/>
      <c r="AZ182" s="143"/>
      <c r="BA182" s="144"/>
      <c r="BB182" s="144"/>
      <c r="BC182" s="144"/>
      <c r="BD182" s="144"/>
      <c r="BE182" s="144"/>
      <c r="BF182" s="144"/>
      <c r="BG182" s="22"/>
      <c r="BH182" s="145"/>
      <c r="BI182" s="145"/>
      <c r="BJ182" s="13"/>
      <c r="BK182" s="13"/>
      <c r="BO182" s="145"/>
      <c r="BP182" s="145"/>
      <c r="BQ182" s="145"/>
      <c r="BR182" s="145"/>
      <c r="BS182" s="145"/>
      <c r="BT182" s="145"/>
      <c r="BU182" s="145"/>
      <c r="BV182" s="145"/>
      <c r="BW182" s="145"/>
      <c r="BX182" s="145"/>
      <c r="BY182" s="145"/>
      <c r="BZ182" s="22"/>
      <c r="CA182" s="22"/>
      <c r="CB182" s="22"/>
      <c r="CC182" s="22"/>
      <c r="CD182" s="22"/>
      <c r="CE182" s="22"/>
      <c r="CF182" s="22"/>
      <c r="CG182" s="22"/>
      <c r="CH182" s="22"/>
      <c r="CI182" s="22"/>
      <c r="CJ182" s="22"/>
      <c r="CK182" s="22"/>
      <c r="CL182" s="22"/>
      <c r="CM182" s="22"/>
      <c r="CN182" s="22"/>
      <c r="CO182" s="22"/>
      <c r="CP182" s="22"/>
      <c r="CQ182" s="22"/>
      <c r="CR182" s="22"/>
      <c r="CS182" s="22"/>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13"/>
      <c r="DV182" s="13"/>
      <c r="DW182" s="13"/>
      <c r="DX182" s="13"/>
      <c r="DY182" s="13"/>
      <c r="DZ182" s="13"/>
      <c r="EA182" s="21"/>
      <c r="EB182" s="21"/>
      <c r="EC182" s="13"/>
      <c r="ED182" s="13"/>
      <c r="EE182" s="13"/>
      <c r="EF182" s="13"/>
      <c r="EG182" s="13"/>
      <c r="EH182" s="13"/>
      <c r="EI182" s="13"/>
      <c r="EJ182" s="13"/>
      <c r="EK182" s="13"/>
      <c r="EL182" s="13"/>
      <c r="EM182" s="13"/>
      <c r="EN182" s="13"/>
      <c r="EO182" s="13"/>
      <c r="EP182" s="13"/>
      <c r="EQ182" s="13"/>
      <c r="ER182" s="13"/>
      <c r="ES182" s="13"/>
      <c r="ET182" s="13"/>
      <c r="EU182" s="13"/>
      <c r="EV182" s="13"/>
      <c r="EW182" s="13"/>
    </row>
    <row r="183" spans="1:153" s="14" customFormat="1" ht="18.75" customHeight="1">
      <c r="A183" s="22"/>
      <c r="B183" s="22"/>
      <c r="C183" s="101"/>
      <c r="D183" s="101"/>
      <c r="E183" s="101"/>
      <c r="F183" s="101"/>
      <c r="G183" s="142"/>
      <c r="H183" s="12"/>
      <c r="I183" s="12"/>
      <c r="J183" s="12"/>
      <c r="K183" s="12"/>
      <c r="L183" s="12"/>
      <c r="M183" s="12"/>
      <c r="N183" s="143"/>
      <c r="O183" s="144"/>
      <c r="P183" s="144"/>
      <c r="Q183" s="144"/>
      <c r="R183" s="144"/>
      <c r="S183" s="144"/>
      <c r="T183" s="145"/>
      <c r="V183" s="144"/>
      <c r="W183" s="7"/>
      <c r="X183" s="7"/>
      <c r="Y183" s="7"/>
      <c r="Z183" s="7"/>
      <c r="AA183" s="7"/>
      <c r="AB183" s="7" t="s">
        <v>338</v>
      </c>
      <c r="AC183" s="211"/>
      <c r="AD183" s="211"/>
      <c r="AE183" s="144"/>
      <c r="AF183" s="144"/>
      <c r="AG183" s="143"/>
      <c r="AH183" s="144"/>
      <c r="AI183" s="144"/>
      <c r="AJ183" s="144"/>
      <c r="AK183" s="144"/>
      <c r="AL183" s="144"/>
      <c r="AN183" s="144"/>
      <c r="AO183" s="101"/>
      <c r="AP183" s="144"/>
      <c r="AQ183" s="101"/>
      <c r="AR183" s="12"/>
      <c r="AS183" s="12"/>
      <c r="AT183" s="12"/>
      <c r="AU183" s="12"/>
      <c r="AV183" s="12"/>
      <c r="AW183" s="12"/>
      <c r="AX183" s="12"/>
      <c r="AY183" s="12"/>
      <c r="AZ183" s="143"/>
      <c r="BA183" s="144"/>
      <c r="BB183" s="144"/>
      <c r="BC183" s="144"/>
      <c r="BD183" s="144"/>
      <c r="BE183" s="144"/>
      <c r="BF183" s="144"/>
      <c r="BG183" s="22"/>
      <c r="BH183" s="145"/>
      <c r="BI183" s="145"/>
      <c r="BJ183" s="13"/>
      <c r="BK183" s="13"/>
      <c r="BO183" s="145"/>
      <c r="BP183" s="145"/>
      <c r="BQ183" s="145"/>
      <c r="BR183" s="145"/>
      <c r="BS183" s="145"/>
      <c r="BT183" s="145"/>
      <c r="BU183" s="145"/>
      <c r="BV183" s="145"/>
      <c r="BW183" s="145"/>
      <c r="BX183" s="145"/>
      <c r="BY183" s="145"/>
      <c r="BZ183" s="22"/>
      <c r="CA183" s="22"/>
      <c r="CB183" s="22"/>
      <c r="CC183" s="22"/>
      <c r="CD183" s="22"/>
      <c r="CE183" s="22"/>
      <c r="CF183" s="22"/>
      <c r="CG183" s="22"/>
      <c r="CH183" s="22"/>
      <c r="CI183" s="22"/>
      <c r="CJ183" s="22"/>
      <c r="CK183" s="22"/>
      <c r="CL183" s="22"/>
      <c r="CM183" s="22"/>
      <c r="CN183" s="22"/>
      <c r="CO183" s="22"/>
      <c r="CP183" s="22"/>
      <c r="CQ183" s="22"/>
      <c r="CR183" s="22"/>
      <c r="CS183" s="22"/>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13"/>
      <c r="DX183" s="13"/>
      <c r="DY183" s="13"/>
      <c r="DZ183" s="13"/>
      <c r="EA183" s="21"/>
      <c r="EB183" s="21"/>
      <c r="EC183" s="13"/>
      <c r="ED183" s="13"/>
      <c r="EE183" s="13"/>
      <c r="EF183" s="13"/>
      <c r="EG183" s="13"/>
      <c r="EH183" s="13"/>
      <c r="EI183" s="13"/>
      <c r="EJ183" s="13"/>
      <c r="EK183" s="13"/>
      <c r="EL183" s="13"/>
      <c r="EM183" s="13"/>
      <c r="EN183" s="13"/>
      <c r="EO183" s="13"/>
      <c r="EP183" s="13"/>
      <c r="EQ183" s="13"/>
      <c r="ER183" s="13"/>
      <c r="ES183" s="13"/>
      <c r="ET183" s="13"/>
      <c r="EU183" s="13"/>
      <c r="EV183" s="13"/>
      <c r="EW183" s="13"/>
    </row>
    <row r="184" spans="1:153" s="14" customFormat="1" ht="18.75" customHeight="1">
      <c r="A184" s="22"/>
      <c r="B184" s="22"/>
      <c r="C184" s="101"/>
      <c r="D184" s="101"/>
      <c r="E184" s="101"/>
      <c r="F184" s="101"/>
      <c r="G184" s="142"/>
      <c r="H184" s="12"/>
      <c r="I184" s="12"/>
      <c r="J184" s="12"/>
      <c r="K184" s="12"/>
      <c r="L184" s="12"/>
      <c r="M184" s="12"/>
      <c r="N184" s="143"/>
      <c r="O184" s="144"/>
      <c r="P184" s="144"/>
      <c r="Q184" s="144"/>
      <c r="R184" s="144"/>
      <c r="S184" s="144"/>
      <c r="T184" s="145"/>
      <c r="V184" s="144"/>
      <c r="AA184" s="14" t="s">
        <v>333</v>
      </c>
      <c r="AB184" s="211"/>
      <c r="AC184" s="211"/>
      <c r="AD184" s="211"/>
      <c r="AE184" s="144"/>
      <c r="AF184" s="144"/>
      <c r="AG184" s="143"/>
      <c r="AH184" s="144"/>
      <c r="AI184" s="144"/>
      <c r="AJ184" s="144"/>
      <c r="AK184" s="144"/>
      <c r="AL184" s="144"/>
      <c r="AN184" s="144"/>
      <c r="AO184" s="101"/>
      <c r="AP184" s="144"/>
      <c r="AQ184" s="101"/>
      <c r="AR184" s="12"/>
      <c r="AS184" s="12"/>
      <c r="AT184" s="12"/>
      <c r="AU184" s="12"/>
      <c r="AV184" s="12"/>
      <c r="AW184" s="12"/>
      <c r="AX184" s="12"/>
      <c r="AY184" s="12"/>
      <c r="AZ184" s="143"/>
      <c r="BA184" s="144"/>
      <c r="BB184" s="144"/>
      <c r="BC184" s="144"/>
      <c r="BD184" s="144"/>
      <c r="BE184" s="144"/>
      <c r="BF184" s="144"/>
      <c r="BG184" s="22"/>
      <c r="BH184" s="145"/>
      <c r="BI184" s="145"/>
      <c r="BJ184" s="13"/>
      <c r="BK184" s="13"/>
      <c r="BO184" s="145"/>
      <c r="BP184" s="145"/>
      <c r="BQ184" s="145"/>
      <c r="BR184" s="145"/>
      <c r="BS184" s="145"/>
      <c r="BT184" s="145"/>
      <c r="BU184" s="145"/>
      <c r="BV184" s="145"/>
      <c r="BW184" s="145"/>
      <c r="BX184" s="145"/>
      <c r="BY184" s="145"/>
      <c r="BZ184" s="22"/>
      <c r="CA184" s="22"/>
      <c r="CB184" s="22"/>
      <c r="CC184" s="22"/>
      <c r="CD184" s="22"/>
      <c r="CE184" s="22"/>
      <c r="CF184" s="22"/>
      <c r="CG184" s="22"/>
      <c r="CH184" s="22"/>
      <c r="CI184" s="22"/>
      <c r="CJ184" s="22"/>
      <c r="CK184" s="22"/>
      <c r="CL184" s="22"/>
      <c r="CM184" s="22"/>
      <c r="CN184" s="22"/>
      <c r="CO184" s="22"/>
      <c r="CP184" s="22"/>
      <c r="CQ184" s="22"/>
      <c r="CR184" s="22"/>
      <c r="CS184" s="22"/>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13"/>
      <c r="DX184" s="13"/>
      <c r="DY184" s="13"/>
      <c r="DZ184" s="13"/>
      <c r="EA184" s="21"/>
      <c r="EB184" s="21"/>
      <c r="EC184" s="13"/>
      <c r="ED184" s="13"/>
      <c r="EE184" s="13"/>
      <c r="EF184" s="13"/>
      <c r="EG184" s="13"/>
      <c r="EH184" s="13"/>
      <c r="EI184" s="13"/>
      <c r="EJ184" s="13"/>
      <c r="EK184" s="13"/>
      <c r="EL184" s="13"/>
      <c r="EM184" s="13"/>
      <c r="EN184" s="13"/>
      <c r="EO184" s="13"/>
      <c r="EP184" s="13"/>
      <c r="EQ184" s="13"/>
      <c r="ER184" s="13"/>
      <c r="ES184" s="13"/>
      <c r="ET184" s="13"/>
      <c r="EU184" s="13"/>
      <c r="EV184" s="13"/>
      <c r="EW184" s="13"/>
    </row>
    <row r="185" spans="1:153" s="14" customFormat="1" ht="18.75" customHeight="1">
      <c r="A185" s="22"/>
      <c r="B185" s="22"/>
      <c r="C185" s="101"/>
      <c r="D185" s="101"/>
      <c r="E185" s="101"/>
      <c r="F185" s="101"/>
      <c r="G185" s="142"/>
      <c r="H185" s="12"/>
      <c r="I185" s="12"/>
      <c r="J185" s="12"/>
      <c r="K185" s="12"/>
      <c r="L185" s="12"/>
      <c r="M185" s="12"/>
      <c r="N185" s="143"/>
      <c r="O185" s="144"/>
      <c r="P185" s="144"/>
      <c r="Q185" s="144"/>
      <c r="R185" s="144"/>
      <c r="S185" s="144"/>
      <c r="T185" s="145"/>
      <c r="V185" s="144"/>
      <c r="AB185" s="7" t="s">
        <v>339</v>
      </c>
      <c r="AC185" s="211"/>
      <c r="AD185" s="211"/>
      <c r="AE185" s="144"/>
      <c r="AF185" s="144"/>
      <c r="AG185" s="143"/>
      <c r="AH185" s="144"/>
      <c r="AI185" s="144"/>
      <c r="AJ185" s="144"/>
      <c r="AK185" s="144"/>
      <c r="AL185" s="144"/>
      <c r="AN185" s="144"/>
      <c r="AO185" s="101"/>
      <c r="AP185" s="144"/>
      <c r="AQ185" s="101"/>
      <c r="AR185" s="12"/>
      <c r="AS185" s="12"/>
      <c r="AT185" s="12"/>
      <c r="AU185" s="12"/>
      <c r="AV185" s="12"/>
      <c r="AW185" s="12"/>
      <c r="AX185" s="12"/>
      <c r="AY185" s="12"/>
      <c r="AZ185" s="143"/>
      <c r="BA185" s="144"/>
      <c r="BB185" s="144"/>
      <c r="BC185" s="144"/>
      <c r="BD185" s="144"/>
      <c r="BE185" s="144"/>
      <c r="BF185" s="144"/>
      <c r="BG185" s="22"/>
      <c r="BH185" s="145"/>
      <c r="BI185" s="145"/>
      <c r="BJ185" s="13"/>
      <c r="BK185" s="13"/>
      <c r="BO185" s="145"/>
      <c r="BP185" s="145"/>
      <c r="BQ185" s="145"/>
      <c r="BR185" s="145"/>
      <c r="BS185" s="145"/>
      <c r="BT185" s="145"/>
      <c r="BU185" s="145"/>
      <c r="BV185" s="145"/>
      <c r="BW185" s="145"/>
      <c r="BX185" s="145"/>
      <c r="BY185" s="145"/>
      <c r="BZ185" s="22"/>
      <c r="CA185" s="22"/>
      <c r="CB185" s="22"/>
      <c r="CC185" s="22"/>
      <c r="CD185" s="22"/>
      <c r="CE185" s="22"/>
      <c r="CF185" s="22"/>
      <c r="CG185" s="22"/>
      <c r="CH185" s="22"/>
      <c r="CI185" s="22"/>
      <c r="CJ185" s="22"/>
      <c r="CK185" s="22"/>
      <c r="CL185" s="22"/>
      <c r="CM185" s="22"/>
      <c r="CN185" s="22"/>
      <c r="CO185" s="22"/>
      <c r="CP185" s="22"/>
      <c r="CQ185" s="22"/>
      <c r="CR185" s="22"/>
      <c r="CS185" s="22"/>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13"/>
      <c r="DX185" s="13"/>
      <c r="DY185" s="13"/>
      <c r="DZ185" s="13"/>
      <c r="EA185" s="21"/>
      <c r="EB185" s="21"/>
      <c r="EC185" s="13"/>
      <c r="ED185" s="13"/>
      <c r="EE185" s="13"/>
      <c r="EF185" s="13"/>
      <c r="EG185" s="13"/>
      <c r="EH185" s="13"/>
      <c r="EI185" s="13"/>
      <c r="EJ185" s="13"/>
      <c r="EK185" s="13"/>
      <c r="EL185" s="13"/>
      <c r="EM185" s="13"/>
      <c r="EN185" s="13"/>
      <c r="EO185" s="13"/>
      <c r="EP185" s="13"/>
      <c r="EQ185" s="13"/>
      <c r="ER185" s="13"/>
      <c r="ES185" s="13"/>
      <c r="ET185" s="13"/>
      <c r="EU185" s="13"/>
      <c r="EV185" s="13"/>
      <c r="EW185" s="13"/>
    </row>
    <row r="186" spans="1:153" s="14" customFormat="1" ht="18.75" customHeight="1">
      <c r="A186" s="22"/>
      <c r="B186" s="22"/>
      <c r="C186" s="101"/>
      <c r="D186" s="101"/>
      <c r="E186" s="101"/>
      <c r="F186" s="101"/>
      <c r="G186" s="142"/>
      <c r="H186" s="12"/>
      <c r="I186" s="12"/>
      <c r="J186" s="12"/>
      <c r="K186" s="12"/>
      <c r="L186" s="12"/>
      <c r="M186" s="12"/>
      <c r="N186" s="143"/>
      <c r="O186" s="144"/>
      <c r="P186" s="144"/>
      <c r="Q186" s="144"/>
      <c r="R186" s="144"/>
      <c r="S186" s="144"/>
      <c r="T186" s="145"/>
      <c r="V186" s="144"/>
      <c r="W186" s="144"/>
      <c r="X186" s="144"/>
      <c r="Y186" s="144"/>
      <c r="Z186" s="144"/>
      <c r="AA186" s="144"/>
      <c r="AB186" s="211"/>
      <c r="AC186" s="211"/>
      <c r="AD186" s="211"/>
      <c r="AE186" s="144"/>
      <c r="AF186" s="144"/>
      <c r="AG186" s="143"/>
      <c r="AH186" s="144"/>
      <c r="AI186" s="144"/>
      <c r="AJ186" s="144"/>
      <c r="AK186" s="144"/>
      <c r="AL186" s="144"/>
      <c r="AN186" s="144"/>
      <c r="AO186" s="101"/>
      <c r="AP186" s="144"/>
      <c r="AQ186" s="101"/>
      <c r="AR186" s="12"/>
      <c r="AS186" s="12"/>
      <c r="AT186" s="12"/>
      <c r="AU186" s="12"/>
      <c r="AV186" s="12"/>
      <c r="AW186" s="12"/>
      <c r="AX186" s="12"/>
      <c r="AY186" s="12"/>
      <c r="AZ186" s="143"/>
      <c r="BA186" s="144"/>
      <c r="BB186" s="144"/>
      <c r="BC186" s="144"/>
      <c r="BD186" s="144"/>
      <c r="BE186" s="144"/>
      <c r="BF186" s="144"/>
      <c r="BG186" s="22"/>
      <c r="BH186" s="145"/>
      <c r="BI186" s="145"/>
      <c r="BJ186" s="13"/>
      <c r="BK186" s="13"/>
      <c r="BO186" s="145"/>
      <c r="BP186" s="145"/>
      <c r="BQ186" s="145"/>
      <c r="BR186" s="145"/>
      <c r="BS186" s="145"/>
      <c r="BT186" s="145"/>
      <c r="BU186" s="145"/>
      <c r="BV186" s="145"/>
      <c r="BW186" s="145"/>
      <c r="BX186" s="145"/>
      <c r="BY186" s="145"/>
      <c r="BZ186" s="22"/>
      <c r="CA186" s="22"/>
      <c r="CB186" s="22"/>
      <c r="CC186" s="22"/>
      <c r="CD186" s="22"/>
      <c r="CE186" s="22"/>
      <c r="CF186" s="22"/>
      <c r="CG186" s="22"/>
      <c r="CH186" s="22"/>
      <c r="CI186" s="22"/>
      <c r="CJ186" s="22"/>
      <c r="CK186" s="22"/>
      <c r="CL186" s="22"/>
      <c r="CM186" s="22"/>
      <c r="CN186" s="22"/>
      <c r="CO186" s="22"/>
      <c r="CP186" s="22"/>
      <c r="CQ186" s="22"/>
      <c r="CR186" s="22"/>
      <c r="CS186" s="22"/>
      <c r="CT186" s="13"/>
      <c r="CU186" s="13"/>
      <c r="CV186" s="13"/>
      <c r="CW186" s="13"/>
      <c r="CX186" s="13"/>
      <c r="CY186" s="13"/>
      <c r="CZ186" s="13"/>
      <c r="DA186" s="13"/>
      <c r="DB186" s="13"/>
      <c r="DC186" s="13"/>
      <c r="DD186" s="13"/>
      <c r="DE186" s="13"/>
      <c r="DF186" s="13"/>
      <c r="DG186" s="13"/>
      <c r="DH186" s="13"/>
      <c r="DI186" s="13"/>
      <c r="DJ186" s="13"/>
      <c r="DK186" s="13"/>
      <c r="DL186" s="13"/>
      <c r="DM186" s="13"/>
      <c r="DN186" s="13"/>
      <c r="DO186" s="13"/>
      <c r="DP186" s="13"/>
      <c r="DQ186" s="13"/>
      <c r="DR186" s="13"/>
      <c r="DS186" s="13"/>
      <c r="DT186" s="13"/>
      <c r="DU186" s="13"/>
      <c r="DV186" s="13"/>
      <c r="DW186" s="13"/>
      <c r="DX186" s="13"/>
      <c r="DY186" s="13"/>
      <c r="DZ186" s="13"/>
      <c r="EA186" s="21"/>
      <c r="EB186" s="21"/>
      <c r="EC186" s="13"/>
      <c r="ED186" s="13"/>
      <c r="EE186" s="13"/>
      <c r="EF186" s="13"/>
      <c r="EG186" s="13"/>
      <c r="EH186" s="13"/>
      <c r="EI186" s="13"/>
      <c r="EJ186" s="13"/>
      <c r="EK186" s="13"/>
      <c r="EL186" s="13"/>
      <c r="EM186" s="13"/>
      <c r="EN186" s="13"/>
      <c r="EO186" s="13"/>
      <c r="EP186" s="13"/>
      <c r="EQ186" s="13"/>
      <c r="ER186" s="13"/>
      <c r="ES186" s="13"/>
      <c r="ET186" s="13"/>
      <c r="EU186" s="13"/>
      <c r="EV186" s="13"/>
      <c r="EW186" s="13"/>
    </row>
    <row r="187" spans="1:153" s="14" customFormat="1" ht="18.75" customHeight="1">
      <c r="A187" s="22"/>
      <c r="B187" s="22"/>
      <c r="C187" s="101"/>
      <c r="D187" s="101"/>
      <c r="E187" s="101"/>
      <c r="F187" s="101"/>
      <c r="G187" s="142"/>
      <c r="H187" s="12"/>
      <c r="I187" s="12"/>
      <c r="J187" s="12"/>
      <c r="K187" s="12"/>
      <c r="L187" s="12"/>
      <c r="M187" s="12"/>
      <c r="N187" s="143"/>
      <c r="O187" s="144"/>
      <c r="P187" s="144"/>
      <c r="Q187" s="144"/>
      <c r="R187" s="144"/>
      <c r="S187" s="144"/>
      <c r="T187" s="145"/>
      <c r="V187" s="144"/>
      <c r="W187" s="144"/>
      <c r="X187" s="144"/>
      <c r="Y187" s="144"/>
      <c r="Z187" s="144"/>
      <c r="AA187" s="144"/>
      <c r="AB187" s="211"/>
      <c r="AC187" s="211"/>
      <c r="AD187" s="211"/>
      <c r="AE187" s="144"/>
      <c r="AF187" s="144"/>
      <c r="AG187" s="143"/>
      <c r="AH187" s="144"/>
      <c r="AI187" s="144"/>
      <c r="AJ187" s="144"/>
      <c r="AK187" s="144"/>
      <c r="AL187" s="144"/>
      <c r="AN187" s="144"/>
      <c r="AO187" s="101"/>
      <c r="AP187" s="144"/>
      <c r="AQ187" s="101"/>
      <c r="AR187" s="12"/>
      <c r="AS187" s="12"/>
      <c r="AT187" s="12"/>
      <c r="AU187" s="12"/>
      <c r="AV187" s="12"/>
      <c r="AW187" s="12"/>
      <c r="AX187" s="12"/>
      <c r="AY187" s="12"/>
      <c r="AZ187" s="143"/>
      <c r="BA187" s="144"/>
      <c r="BB187" s="144"/>
      <c r="BC187" s="144"/>
      <c r="BD187" s="144"/>
      <c r="BE187" s="144"/>
      <c r="BF187" s="144"/>
      <c r="BG187" s="22"/>
      <c r="BH187" s="145"/>
      <c r="BI187" s="145"/>
      <c r="BJ187" s="13"/>
      <c r="BK187" s="13"/>
      <c r="BO187" s="145"/>
      <c r="BP187" s="145"/>
      <c r="BQ187" s="145"/>
      <c r="BR187" s="145"/>
      <c r="BS187" s="145"/>
      <c r="BT187" s="145"/>
      <c r="BU187" s="145"/>
      <c r="BV187" s="145"/>
      <c r="BW187" s="145"/>
      <c r="BX187" s="145"/>
      <c r="BY187" s="145"/>
      <c r="BZ187" s="22"/>
      <c r="CA187" s="22"/>
      <c r="CB187" s="22"/>
      <c r="CC187" s="22"/>
      <c r="CD187" s="22"/>
      <c r="CE187" s="22"/>
      <c r="CF187" s="22"/>
      <c r="CG187" s="22"/>
      <c r="CH187" s="22"/>
      <c r="CI187" s="22"/>
      <c r="CJ187" s="22"/>
      <c r="CK187" s="22"/>
      <c r="CL187" s="22"/>
      <c r="CM187" s="22"/>
      <c r="CN187" s="22"/>
      <c r="CO187" s="22"/>
      <c r="CP187" s="22"/>
      <c r="CQ187" s="22"/>
      <c r="CR187" s="22"/>
      <c r="CS187" s="22"/>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3"/>
      <c r="DS187" s="13"/>
      <c r="DT187" s="13"/>
      <c r="DU187" s="13"/>
      <c r="DV187" s="13"/>
      <c r="DW187" s="13"/>
      <c r="DX187" s="13"/>
      <c r="DY187" s="13"/>
      <c r="DZ187" s="13"/>
      <c r="EA187" s="21"/>
      <c r="EB187" s="21"/>
      <c r="EC187" s="13"/>
      <c r="ED187" s="13"/>
      <c r="EE187" s="13"/>
      <c r="EF187" s="13"/>
      <c r="EG187" s="13"/>
      <c r="EH187" s="13"/>
      <c r="EI187" s="13"/>
      <c r="EJ187" s="13"/>
      <c r="EK187" s="13"/>
      <c r="EL187" s="13"/>
      <c r="EM187" s="13"/>
      <c r="EN187" s="13"/>
      <c r="EO187" s="13"/>
      <c r="EP187" s="13"/>
      <c r="EQ187" s="13"/>
      <c r="ER187" s="13"/>
      <c r="ES187" s="13"/>
      <c r="ET187" s="13"/>
      <c r="EU187" s="13"/>
      <c r="EV187" s="13"/>
      <c r="EW187" s="13"/>
    </row>
    <row r="188" spans="1:153" s="14" customFormat="1" ht="18.75" customHeight="1">
      <c r="A188" s="22"/>
      <c r="B188" s="22"/>
      <c r="C188" s="101"/>
      <c r="D188" s="101"/>
      <c r="E188" s="101"/>
      <c r="F188" s="101"/>
      <c r="G188" s="142"/>
      <c r="H188" s="12"/>
      <c r="I188" s="12"/>
      <c r="J188" s="12"/>
      <c r="K188" s="12"/>
      <c r="L188" s="12"/>
      <c r="M188" s="12"/>
      <c r="N188" s="143"/>
      <c r="O188" s="144"/>
      <c r="P188" s="144"/>
      <c r="Q188" s="144"/>
      <c r="R188" s="144"/>
      <c r="S188" s="144"/>
      <c r="T188" s="143"/>
      <c r="V188" s="144"/>
      <c r="W188" s="144"/>
      <c r="X188" s="144"/>
      <c r="Y188" s="144"/>
      <c r="Z188" s="144"/>
      <c r="AA188" s="144"/>
      <c r="AB188" s="211"/>
      <c r="AC188" s="211"/>
      <c r="AD188" s="211"/>
      <c r="AE188" s="144"/>
      <c r="AF188" s="144"/>
      <c r="AG188" s="143"/>
      <c r="AH188" s="144"/>
      <c r="AI188" s="144"/>
      <c r="AJ188" s="144"/>
      <c r="AK188" s="144"/>
      <c r="AL188" s="144"/>
      <c r="AN188" s="144"/>
      <c r="AO188" s="101"/>
      <c r="AP188" s="143"/>
      <c r="AQ188" s="101"/>
      <c r="AR188" s="12"/>
      <c r="AS188" s="12"/>
      <c r="AT188" s="12"/>
      <c r="AU188" s="12"/>
      <c r="AV188" s="12"/>
      <c r="AW188" s="12"/>
      <c r="AX188" s="12"/>
      <c r="AY188" s="12"/>
      <c r="AZ188" s="143"/>
      <c r="BA188" s="144"/>
      <c r="BB188" s="144"/>
      <c r="BC188" s="144"/>
      <c r="BD188" s="144"/>
      <c r="BE188" s="144"/>
      <c r="BF188" s="144"/>
      <c r="BG188" s="22"/>
      <c r="BH188" s="145"/>
      <c r="BI188" s="145"/>
      <c r="BJ188" s="13"/>
      <c r="BK188" s="13"/>
      <c r="BO188" s="145"/>
      <c r="BP188" s="145"/>
      <c r="BQ188" s="145"/>
      <c r="BR188" s="145"/>
      <c r="BS188" s="145"/>
      <c r="BT188" s="145"/>
      <c r="BU188" s="145"/>
      <c r="BV188" s="145"/>
      <c r="BW188" s="145"/>
      <c r="BX188" s="145"/>
      <c r="BY188" s="145"/>
      <c r="BZ188" s="22"/>
      <c r="CA188" s="22"/>
      <c r="CB188" s="22"/>
      <c r="CC188" s="22"/>
      <c r="CD188" s="22"/>
      <c r="CE188" s="22"/>
      <c r="CF188" s="22"/>
      <c r="CG188" s="22"/>
      <c r="CH188" s="22"/>
      <c r="CI188" s="22"/>
      <c r="CJ188" s="22"/>
      <c r="CK188" s="22"/>
      <c r="CL188" s="22"/>
      <c r="CM188" s="22"/>
      <c r="CN188" s="22"/>
      <c r="CO188" s="22"/>
      <c r="CP188" s="22"/>
      <c r="CQ188" s="22"/>
      <c r="CR188" s="22"/>
      <c r="CS188" s="22"/>
      <c r="CT188" s="13"/>
      <c r="CU188" s="13"/>
      <c r="CV188" s="13"/>
      <c r="CW188" s="13"/>
      <c r="CX188" s="13"/>
      <c r="CY188" s="13"/>
      <c r="CZ188" s="13"/>
      <c r="DA188" s="13"/>
      <c r="DB188" s="13"/>
      <c r="DC188" s="13"/>
      <c r="DD188" s="13"/>
      <c r="DE188" s="13"/>
      <c r="DF188" s="13"/>
      <c r="DG188" s="13"/>
      <c r="DH188" s="13"/>
      <c r="DI188" s="13"/>
      <c r="DJ188" s="13"/>
      <c r="DK188" s="13"/>
      <c r="DL188" s="13"/>
      <c r="DM188" s="13"/>
      <c r="DN188" s="13"/>
      <c r="DO188" s="13"/>
      <c r="DP188" s="13"/>
      <c r="DQ188" s="13"/>
      <c r="DR188" s="13"/>
      <c r="DS188" s="13"/>
      <c r="DT188" s="13"/>
      <c r="DU188" s="13"/>
      <c r="DV188" s="13"/>
      <c r="DW188" s="13"/>
      <c r="DX188" s="13"/>
      <c r="DY188" s="13"/>
      <c r="DZ188" s="13"/>
      <c r="EA188" s="21"/>
      <c r="EB188" s="21"/>
      <c r="EC188" s="13"/>
      <c r="ED188" s="13"/>
      <c r="EE188" s="13"/>
      <c r="EF188" s="13"/>
      <c r="EG188" s="13"/>
      <c r="EH188" s="13"/>
      <c r="EI188" s="13"/>
      <c r="EJ188" s="13"/>
      <c r="EK188" s="13"/>
      <c r="EL188" s="13"/>
      <c r="EM188" s="13"/>
      <c r="EN188" s="13"/>
      <c r="EO188" s="13"/>
      <c r="EP188" s="13"/>
      <c r="EQ188" s="13"/>
      <c r="ER188" s="13"/>
      <c r="ES188" s="13"/>
      <c r="ET188" s="13"/>
      <c r="EU188" s="13"/>
      <c r="EV188" s="13"/>
      <c r="EW188" s="13"/>
    </row>
    <row r="189" spans="1:153" s="14" customFormat="1" ht="18.75" customHeight="1">
      <c r="A189" s="22"/>
      <c r="B189" s="22"/>
      <c r="C189" s="101"/>
      <c r="D189" s="101"/>
      <c r="E189" s="101"/>
      <c r="F189" s="101"/>
      <c r="G189" s="142"/>
      <c r="H189" s="12"/>
      <c r="I189" s="12"/>
      <c r="J189" s="12"/>
      <c r="K189" s="12"/>
      <c r="L189" s="12"/>
      <c r="M189" s="12"/>
      <c r="N189" s="143"/>
      <c r="O189" s="144"/>
      <c r="P189" s="144"/>
      <c r="Q189" s="144"/>
      <c r="R189" s="144"/>
      <c r="S189" s="144"/>
      <c r="V189" s="144"/>
      <c r="W189" s="144"/>
      <c r="X189" s="144"/>
      <c r="Y189" s="144"/>
      <c r="Z189" s="144"/>
      <c r="AA189" s="144"/>
      <c r="AB189" s="211"/>
      <c r="AC189" s="211"/>
      <c r="AD189" s="211"/>
      <c r="AE189" s="144"/>
      <c r="AF189" s="144"/>
      <c r="AG189" s="143"/>
      <c r="AH189" s="144"/>
      <c r="AI189" s="144"/>
      <c r="AJ189" s="144"/>
      <c r="AK189" s="144"/>
      <c r="AL189" s="144"/>
      <c r="AN189" s="144"/>
      <c r="AO189" s="101"/>
      <c r="AP189" s="149"/>
      <c r="AQ189" s="101"/>
      <c r="AR189" s="12"/>
      <c r="AS189" s="12"/>
      <c r="AT189" s="12"/>
      <c r="AU189" s="12"/>
      <c r="AV189" s="12"/>
      <c r="AW189" s="12"/>
      <c r="AX189" s="12"/>
      <c r="AY189" s="12"/>
      <c r="AZ189" s="143"/>
      <c r="BA189" s="144"/>
      <c r="BB189" s="144"/>
      <c r="BC189" s="144"/>
      <c r="BD189" s="144"/>
      <c r="BE189" s="144"/>
      <c r="BF189" s="144"/>
      <c r="BG189" s="22"/>
      <c r="BH189" s="145"/>
      <c r="BI189" s="145"/>
      <c r="BJ189" s="13"/>
      <c r="BK189" s="13"/>
      <c r="BO189" s="145"/>
      <c r="BP189" s="145"/>
      <c r="BQ189" s="145"/>
      <c r="BR189" s="145"/>
      <c r="BS189" s="145"/>
      <c r="BT189" s="145"/>
      <c r="BU189" s="145"/>
      <c r="BV189" s="145"/>
      <c r="BW189" s="145"/>
      <c r="BX189" s="145"/>
      <c r="BY189" s="145"/>
      <c r="BZ189" s="22"/>
      <c r="CA189" s="22"/>
      <c r="CB189" s="22"/>
      <c r="CC189" s="22"/>
      <c r="CD189" s="22"/>
      <c r="CE189" s="22"/>
      <c r="CF189" s="22"/>
      <c r="CG189" s="22"/>
      <c r="CH189" s="22"/>
      <c r="CI189" s="22"/>
      <c r="CJ189" s="22"/>
      <c r="CK189" s="22"/>
      <c r="CL189" s="22"/>
      <c r="CM189" s="22"/>
      <c r="CN189" s="22"/>
      <c r="CO189" s="22"/>
      <c r="CP189" s="22"/>
      <c r="CQ189" s="22"/>
      <c r="CR189" s="22"/>
      <c r="CS189" s="22"/>
      <c r="CT189" s="13"/>
      <c r="CU189" s="13"/>
      <c r="CV189" s="13"/>
      <c r="CW189" s="13"/>
      <c r="CX189" s="13"/>
      <c r="CY189" s="13"/>
      <c r="CZ189" s="13"/>
      <c r="DA189" s="13"/>
      <c r="DB189" s="13"/>
      <c r="DC189" s="13"/>
      <c r="DD189" s="13"/>
      <c r="DE189" s="13"/>
      <c r="DF189" s="13"/>
      <c r="DG189" s="13"/>
      <c r="DH189" s="13"/>
      <c r="DI189" s="13"/>
      <c r="DJ189" s="13"/>
      <c r="DK189" s="13"/>
      <c r="DL189" s="13"/>
      <c r="DM189" s="13"/>
      <c r="DN189" s="13"/>
      <c r="DO189" s="13"/>
      <c r="DP189" s="13"/>
      <c r="DQ189" s="13"/>
      <c r="DR189" s="13"/>
      <c r="DS189" s="13"/>
      <c r="DT189" s="13"/>
      <c r="DU189" s="13"/>
      <c r="DV189" s="13"/>
      <c r="DW189" s="13"/>
      <c r="DX189" s="13"/>
      <c r="DY189" s="13"/>
      <c r="DZ189" s="13"/>
      <c r="EA189" s="21"/>
      <c r="EB189" s="21"/>
      <c r="EC189" s="13"/>
      <c r="ED189" s="13"/>
      <c r="EE189" s="13"/>
      <c r="EF189" s="13"/>
      <c r="EG189" s="13"/>
      <c r="EH189" s="13"/>
      <c r="EI189" s="13"/>
      <c r="EJ189" s="13"/>
      <c r="EK189" s="13"/>
      <c r="EL189" s="13"/>
      <c r="EM189" s="13"/>
      <c r="EN189" s="13"/>
      <c r="EO189" s="13"/>
      <c r="EP189" s="13"/>
      <c r="EQ189" s="13"/>
      <c r="ER189" s="13"/>
      <c r="ES189" s="13"/>
      <c r="ET189" s="13"/>
      <c r="EU189" s="13"/>
      <c r="EV189" s="13"/>
      <c r="EW189" s="13"/>
    </row>
    <row r="190" spans="1:153" s="14" customFormat="1" ht="18.75" customHeight="1">
      <c r="A190" s="22"/>
      <c r="B190" s="22"/>
      <c r="C190" s="101"/>
      <c r="D190" s="101"/>
      <c r="E190" s="101"/>
      <c r="F190" s="101"/>
      <c r="G190" s="142"/>
      <c r="H190" s="12"/>
      <c r="I190" s="12"/>
      <c r="J190" s="12"/>
      <c r="K190" s="12"/>
      <c r="L190" s="12"/>
      <c r="M190" s="12"/>
      <c r="N190" s="143"/>
      <c r="O190" s="144"/>
      <c r="P190" s="144"/>
      <c r="Q190" s="144"/>
      <c r="R190" s="144"/>
      <c r="S190" s="144"/>
      <c r="T190" s="143"/>
      <c r="U190" s="143"/>
      <c r="V190" s="144"/>
      <c r="W190" s="144"/>
      <c r="X190" s="144"/>
      <c r="Y190" s="144"/>
      <c r="Z190" s="144"/>
      <c r="AA190" s="144"/>
      <c r="AB190" s="144"/>
      <c r="AC190" s="144"/>
      <c r="AD190" s="144"/>
      <c r="AE190" s="144"/>
      <c r="AF190" s="144"/>
      <c r="AG190" s="143"/>
      <c r="AH190" s="144"/>
      <c r="AI190" s="144"/>
      <c r="AJ190" s="144"/>
      <c r="AK190" s="144"/>
      <c r="AL190" s="144"/>
      <c r="AN190" s="144"/>
      <c r="AO190" s="101"/>
      <c r="AP190" s="144"/>
      <c r="AQ190" s="101"/>
      <c r="AR190" s="12"/>
      <c r="AS190" s="12"/>
      <c r="AT190" s="12"/>
      <c r="AU190" s="12"/>
      <c r="AV190" s="12"/>
      <c r="AW190" s="12"/>
      <c r="AX190" s="12"/>
      <c r="AY190" s="12"/>
      <c r="AZ190" s="143"/>
      <c r="BA190" s="144"/>
      <c r="BB190" s="144"/>
      <c r="BC190" s="144"/>
      <c r="BD190" s="144"/>
      <c r="BE190" s="144"/>
      <c r="BF190" s="144"/>
      <c r="BG190" s="22"/>
      <c r="BH190" s="145"/>
      <c r="BI190" s="145"/>
      <c r="BJ190" s="13"/>
      <c r="BK190" s="13"/>
      <c r="BO190" s="145"/>
      <c r="BP190" s="145"/>
      <c r="BQ190" s="145"/>
      <c r="BR190" s="145"/>
      <c r="BS190" s="145"/>
      <c r="BT190" s="145"/>
      <c r="BU190" s="145"/>
      <c r="BV190" s="145"/>
      <c r="BW190" s="145"/>
      <c r="BX190" s="145"/>
      <c r="BY190" s="145"/>
      <c r="BZ190" s="22"/>
      <c r="CA190" s="22"/>
      <c r="CB190" s="22"/>
      <c r="CC190" s="22"/>
      <c r="CD190" s="22"/>
      <c r="CE190" s="22"/>
      <c r="CF190" s="22"/>
      <c r="CG190" s="22"/>
      <c r="CH190" s="22"/>
      <c r="CI190" s="22"/>
      <c r="CJ190" s="22"/>
      <c r="CK190" s="22"/>
      <c r="CL190" s="22"/>
      <c r="CM190" s="22"/>
      <c r="CN190" s="22"/>
      <c r="CO190" s="22"/>
      <c r="CP190" s="22"/>
      <c r="CQ190" s="22"/>
      <c r="CR190" s="22"/>
      <c r="CS190" s="22"/>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3"/>
      <c r="DS190" s="13"/>
      <c r="DT190" s="13"/>
      <c r="DU190" s="13"/>
      <c r="DV190" s="13"/>
      <c r="DW190" s="13"/>
      <c r="DX190" s="13"/>
      <c r="DY190" s="13"/>
      <c r="DZ190" s="13"/>
      <c r="EA190" s="21"/>
      <c r="EB190" s="21"/>
      <c r="EC190" s="13"/>
      <c r="ED190" s="13"/>
      <c r="EE190" s="13"/>
      <c r="EF190" s="13"/>
      <c r="EG190" s="13"/>
      <c r="EH190" s="13"/>
      <c r="EI190" s="13"/>
      <c r="EJ190" s="13"/>
      <c r="EK190" s="13"/>
      <c r="EL190" s="13"/>
      <c r="EM190" s="13"/>
      <c r="EN190" s="13"/>
      <c r="EO190" s="13"/>
      <c r="EP190" s="13"/>
      <c r="EQ190" s="13"/>
      <c r="ER190" s="13"/>
      <c r="ES190" s="13"/>
      <c r="ET190" s="13"/>
      <c r="EU190" s="13"/>
      <c r="EV190" s="13"/>
      <c r="EW190" s="13"/>
    </row>
    <row r="191" spans="1:153" s="4" customFormat="1" ht="43.5" customHeight="1">
      <c r="A191" s="3"/>
      <c r="B191" s="3"/>
      <c r="C191" s="62" t="s">
        <v>44</v>
      </c>
      <c r="D191" s="63"/>
      <c r="E191" s="63"/>
      <c r="F191" s="63"/>
      <c r="G191" s="96" t="s">
        <v>35</v>
      </c>
      <c r="H191" s="97"/>
      <c r="I191" s="97"/>
      <c r="J191" s="97"/>
      <c r="K191" s="97"/>
      <c r="L191" s="97"/>
      <c r="M191" s="98"/>
      <c r="N191" s="15" t="s">
        <v>50</v>
      </c>
      <c r="O191" s="16"/>
      <c r="P191" s="16"/>
      <c r="Q191" s="16"/>
      <c r="R191" s="16"/>
      <c r="S191" s="16"/>
      <c r="T191" s="16"/>
      <c r="U191" s="15" t="s">
        <v>51</v>
      </c>
      <c r="V191" s="16"/>
      <c r="W191" s="16"/>
      <c r="X191" s="16"/>
      <c r="Y191" s="16"/>
      <c r="Z191" s="16"/>
      <c r="AA191" s="16"/>
      <c r="AB191" s="16"/>
      <c r="AC191" s="16"/>
      <c r="AD191" s="16"/>
      <c r="AE191" s="16"/>
      <c r="AF191" s="16"/>
      <c r="AG191" s="246"/>
      <c r="AH191" s="144"/>
      <c r="AI191" s="144"/>
      <c r="AJ191" s="144"/>
      <c r="AK191" s="144"/>
      <c r="AL191" s="144"/>
      <c r="AM191" s="144"/>
      <c r="AN191" s="144"/>
      <c r="AO191" s="101"/>
      <c r="AP191" s="101"/>
      <c r="AQ191" s="101"/>
      <c r="AR191" s="12"/>
      <c r="AS191" s="12"/>
      <c r="AT191" s="12"/>
      <c r="AU191" s="12"/>
      <c r="AV191" s="12"/>
      <c r="AW191" s="12"/>
      <c r="AX191" s="12"/>
      <c r="AY191" s="12"/>
      <c r="AZ191" s="143"/>
      <c r="BA191" s="144"/>
      <c r="BB191" s="144"/>
      <c r="BC191" s="144"/>
      <c r="BD191" s="144"/>
      <c r="BE191" s="144"/>
      <c r="BF191" s="144"/>
      <c r="BG191" s="90"/>
      <c r="BJ191" s="3"/>
      <c r="BK191" s="3"/>
      <c r="BM191" s="14"/>
      <c r="BV191" s="112"/>
      <c r="BW191" s="112"/>
      <c r="BX191" s="112"/>
      <c r="BY191" s="112"/>
      <c r="BZ191" s="90"/>
      <c r="CA191" s="90"/>
      <c r="CB191" s="90"/>
      <c r="CC191" s="90"/>
      <c r="CD191" s="90"/>
      <c r="CE191" s="90"/>
      <c r="CF191" s="90"/>
      <c r="CG191" s="90"/>
      <c r="CH191" s="91"/>
      <c r="CI191" s="91"/>
      <c r="CJ191" s="91"/>
      <c r="CK191" s="91"/>
      <c r="CL191" s="91"/>
      <c r="CM191" s="90"/>
      <c r="CN191" s="90"/>
      <c r="CO191" s="90"/>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7"/>
      <c r="EB191" s="7"/>
      <c r="EC191" s="3"/>
      <c r="ED191" s="3"/>
      <c r="EE191" s="3"/>
      <c r="EF191" s="3"/>
      <c r="EG191" s="3"/>
      <c r="EH191" s="3"/>
      <c r="EI191" s="3"/>
      <c r="EJ191" s="3"/>
      <c r="EK191" s="3"/>
      <c r="EL191" s="3"/>
      <c r="EM191" s="3"/>
      <c r="EN191" s="3"/>
      <c r="EO191" s="3"/>
      <c r="EP191" s="3"/>
      <c r="EQ191" s="3"/>
      <c r="ER191" s="3"/>
      <c r="ES191" s="3"/>
      <c r="ET191" s="3"/>
      <c r="EU191" s="3"/>
      <c r="EV191" s="3"/>
      <c r="EW191" s="3"/>
    </row>
    <row r="192" spans="1:153" s="14" customFormat="1" ht="28.5" customHeight="1">
      <c r="A192" s="13"/>
      <c r="B192" s="13"/>
      <c r="C192" s="349" t="s">
        <v>359</v>
      </c>
      <c r="D192" s="350"/>
      <c r="E192" s="350"/>
      <c r="F192" s="351"/>
      <c r="G192" s="352" t="s">
        <v>361</v>
      </c>
      <c r="H192" s="350"/>
      <c r="I192" s="350"/>
      <c r="J192" s="350"/>
      <c r="K192" s="350"/>
      <c r="L192" s="350"/>
      <c r="M192" s="350"/>
      <c r="N192" s="353" t="s">
        <v>244</v>
      </c>
      <c r="O192" s="354"/>
      <c r="P192" s="354"/>
      <c r="Q192" s="354"/>
      <c r="R192" s="354"/>
      <c r="S192" s="354"/>
      <c r="T192" s="354"/>
      <c r="U192" s="330" t="s">
        <v>362</v>
      </c>
      <c r="V192" s="94"/>
      <c r="W192" s="94"/>
      <c r="X192" s="94"/>
      <c r="Y192" s="94"/>
      <c r="Z192" s="94"/>
      <c r="AA192" s="94"/>
      <c r="AB192" s="94"/>
      <c r="AC192" s="94"/>
      <c r="AD192" s="94"/>
      <c r="AE192" s="94"/>
      <c r="AF192" s="94"/>
      <c r="AG192" s="246"/>
      <c r="AH192" s="144"/>
      <c r="AI192" s="144"/>
      <c r="AJ192" s="144"/>
      <c r="AK192" s="144"/>
      <c r="AL192" s="144"/>
      <c r="AM192" s="144"/>
      <c r="AN192" s="144"/>
      <c r="AO192" s="101"/>
      <c r="AP192" s="101"/>
      <c r="AQ192" s="101"/>
      <c r="AR192" s="12"/>
      <c r="AS192" s="12"/>
      <c r="AT192" s="12"/>
      <c r="AU192" s="12"/>
      <c r="AV192" s="12"/>
      <c r="AW192" s="12"/>
      <c r="AX192" s="12"/>
      <c r="AY192" s="12"/>
      <c r="AZ192" s="143"/>
      <c r="BA192" s="144"/>
      <c r="BB192" s="144"/>
      <c r="BC192" s="144"/>
      <c r="BD192" s="144"/>
      <c r="BE192" s="144"/>
      <c r="BF192" s="144"/>
      <c r="BG192" s="91"/>
      <c r="BJ192" s="13"/>
      <c r="BK192" s="13"/>
      <c r="BZ192" s="13"/>
      <c r="CA192" s="13"/>
      <c r="CB192" s="13"/>
      <c r="CC192" s="13"/>
      <c r="CD192" s="13"/>
      <c r="CE192" s="13"/>
      <c r="CF192" s="13"/>
      <c r="CG192" s="13"/>
      <c r="CH192" s="22"/>
      <c r="CI192" s="13"/>
      <c r="CJ192" s="13"/>
      <c r="CK192" s="13"/>
      <c r="CL192" s="13"/>
      <c r="CM192" s="13"/>
      <c r="CN192" s="13"/>
      <c r="CO192" s="13"/>
      <c r="CP192" s="13"/>
      <c r="CQ192" s="13"/>
      <c r="CR192" s="13"/>
      <c r="CS192" s="13"/>
      <c r="CT192" s="13"/>
      <c r="CU192" s="13"/>
      <c r="CV192" s="13"/>
      <c r="CW192" s="13"/>
      <c r="CX192" s="13"/>
      <c r="CY192" s="13"/>
      <c r="CZ192" s="13"/>
      <c r="DA192" s="13"/>
      <c r="DB192" s="13"/>
      <c r="DC192" s="13"/>
      <c r="DD192" s="13"/>
      <c r="DE192" s="13"/>
      <c r="DF192" s="13"/>
      <c r="DG192" s="13"/>
      <c r="DH192" s="13"/>
      <c r="DI192" s="13"/>
      <c r="DJ192" s="13"/>
      <c r="DK192" s="13"/>
      <c r="DL192" s="13"/>
      <c r="DM192" s="13"/>
      <c r="DN192" s="13"/>
      <c r="DO192" s="13"/>
      <c r="DP192" s="13"/>
      <c r="DQ192" s="13"/>
      <c r="DR192" s="13"/>
      <c r="DS192" s="13"/>
      <c r="DT192" s="13"/>
      <c r="DU192" s="13"/>
      <c r="DV192" s="13"/>
      <c r="DW192" s="13"/>
      <c r="DX192" s="13"/>
      <c r="DY192" s="13"/>
      <c r="DZ192" s="13"/>
      <c r="EA192" s="21"/>
      <c r="EB192" s="21"/>
      <c r="EC192" s="13"/>
      <c r="ED192" s="13"/>
      <c r="EE192" s="13"/>
      <c r="EF192" s="13"/>
      <c r="EG192" s="13"/>
      <c r="EH192" s="13"/>
      <c r="EI192" s="13"/>
      <c r="EJ192" s="13"/>
      <c r="EK192" s="13"/>
      <c r="EL192" s="13"/>
      <c r="EM192" s="13"/>
      <c r="EN192" s="13"/>
      <c r="EO192" s="13"/>
      <c r="EP192" s="13"/>
      <c r="EQ192" s="13"/>
      <c r="ER192" s="13"/>
      <c r="ES192" s="13"/>
      <c r="ET192" s="13"/>
      <c r="EU192" s="13"/>
      <c r="EV192" s="13"/>
      <c r="EW192" s="13"/>
    </row>
    <row r="193" spans="1:153" s="14" customFormat="1" ht="18.75" customHeight="1">
      <c r="A193" s="22"/>
      <c r="B193" s="22"/>
      <c r="C193" s="101"/>
      <c r="D193" s="101"/>
      <c r="E193" s="101"/>
      <c r="F193" s="101"/>
      <c r="G193" s="142"/>
      <c r="H193" s="12"/>
      <c r="I193" s="12"/>
      <c r="J193" s="12"/>
      <c r="K193" s="12"/>
      <c r="L193" s="12"/>
      <c r="M193" s="12"/>
      <c r="N193" s="143"/>
      <c r="O193" s="144"/>
      <c r="P193" s="144"/>
      <c r="Q193" s="144"/>
      <c r="R193" s="144"/>
      <c r="S193" s="144"/>
      <c r="T193" s="143"/>
      <c r="U193" s="143"/>
      <c r="V193" s="144"/>
      <c r="W193" s="144"/>
      <c r="X193" s="144"/>
      <c r="Y193" s="144"/>
      <c r="Z193" s="144"/>
      <c r="AA193" s="144"/>
      <c r="AB193" s="144"/>
      <c r="AC193" s="144"/>
      <c r="AD193" s="144"/>
      <c r="AE193" s="144"/>
      <c r="AF193" s="144"/>
      <c r="AG193" s="143"/>
      <c r="AH193" s="144"/>
      <c r="AI193" s="144"/>
      <c r="AJ193" s="144"/>
      <c r="AK193" s="144"/>
      <c r="AL193" s="144"/>
      <c r="AN193" s="144"/>
      <c r="AO193" s="101"/>
      <c r="AP193" s="144"/>
      <c r="AQ193" s="101"/>
      <c r="AR193" s="12"/>
      <c r="AS193" s="12"/>
      <c r="AT193" s="12"/>
      <c r="AU193" s="12"/>
      <c r="AV193" s="12"/>
      <c r="AW193" s="12"/>
      <c r="AX193" s="12"/>
      <c r="AY193" s="12"/>
      <c r="AZ193" s="143"/>
      <c r="BA193" s="144"/>
      <c r="BB193" s="144"/>
      <c r="BC193" s="144"/>
      <c r="BD193" s="144"/>
      <c r="BE193" s="144"/>
      <c r="BF193" s="144"/>
      <c r="BG193" s="22"/>
      <c r="BH193" s="145"/>
      <c r="BI193" s="145"/>
      <c r="BJ193" s="13"/>
      <c r="BK193" s="13"/>
      <c r="BO193" s="145"/>
      <c r="BP193" s="145"/>
      <c r="BQ193" s="145"/>
      <c r="BR193" s="145"/>
      <c r="BS193" s="145"/>
      <c r="BT193" s="145"/>
      <c r="BU193" s="145"/>
      <c r="BV193" s="145"/>
      <c r="BW193" s="145"/>
      <c r="BX193" s="145"/>
      <c r="BY193" s="145"/>
      <c r="BZ193" s="22"/>
      <c r="CA193" s="22"/>
      <c r="CB193" s="22"/>
      <c r="CC193" s="22"/>
      <c r="CD193" s="22"/>
      <c r="CE193" s="22"/>
      <c r="CF193" s="22"/>
      <c r="CG193" s="22"/>
      <c r="CH193" s="22"/>
      <c r="CI193" s="22"/>
      <c r="CJ193" s="22"/>
      <c r="CK193" s="22"/>
      <c r="CL193" s="22"/>
      <c r="CM193" s="22"/>
      <c r="CN193" s="22"/>
      <c r="CO193" s="22"/>
      <c r="CP193" s="22"/>
      <c r="CQ193" s="22"/>
      <c r="CR193" s="22"/>
      <c r="CS193" s="22"/>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13"/>
      <c r="DV193" s="13"/>
      <c r="DW193" s="13"/>
      <c r="DX193" s="13"/>
      <c r="DY193" s="13"/>
      <c r="DZ193" s="13"/>
      <c r="EA193" s="21"/>
      <c r="EB193" s="21"/>
      <c r="EC193" s="13"/>
      <c r="ED193" s="13"/>
      <c r="EE193" s="13"/>
      <c r="EF193" s="13"/>
      <c r="EG193" s="13"/>
      <c r="EH193" s="13"/>
      <c r="EI193" s="13"/>
      <c r="EJ193" s="13"/>
      <c r="EK193" s="13"/>
      <c r="EL193" s="13"/>
      <c r="EM193" s="13"/>
      <c r="EN193" s="13"/>
      <c r="EO193" s="13"/>
      <c r="EP193" s="13"/>
      <c r="EQ193" s="13"/>
      <c r="ER193" s="13"/>
      <c r="ES193" s="13"/>
      <c r="ET193" s="13"/>
      <c r="EU193" s="13"/>
      <c r="EV193" s="13"/>
      <c r="EW193" s="13"/>
    </row>
    <row r="194" spans="1:153" s="14" customFormat="1" ht="18.75" customHeight="1">
      <c r="A194" s="22"/>
      <c r="B194" s="22"/>
      <c r="C194" s="101"/>
      <c r="D194" s="101"/>
      <c r="E194" s="101"/>
      <c r="F194" s="101"/>
      <c r="G194" s="142"/>
      <c r="H194" s="12"/>
      <c r="I194" s="12"/>
      <c r="J194" s="12"/>
      <c r="K194" s="12"/>
      <c r="L194" s="12"/>
      <c r="M194" s="12"/>
      <c r="N194" s="143"/>
      <c r="O194" s="144"/>
      <c r="P194" s="144"/>
      <c r="Q194" s="144"/>
      <c r="R194" s="144"/>
      <c r="S194" s="144"/>
      <c r="T194" s="145"/>
      <c r="V194" s="144"/>
      <c r="AA194" s="144"/>
      <c r="AB194" s="211"/>
      <c r="AC194" s="211"/>
      <c r="AD194" s="211"/>
      <c r="AE194" s="144"/>
      <c r="AF194" s="144"/>
      <c r="AG194" s="143"/>
      <c r="AH194" s="144"/>
      <c r="AI194" s="144"/>
      <c r="AJ194" s="144"/>
      <c r="AK194" s="144"/>
      <c r="AL194" s="144"/>
      <c r="AN194" s="144"/>
      <c r="AO194" s="101"/>
      <c r="AP194" s="144"/>
      <c r="AQ194" s="101"/>
      <c r="AR194" s="12"/>
      <c r="AS194" s="12"/>
      <c r="AT194" s="12"/>
      <c r="AU194" s="12"/>
      <c r="AV194" s="12"/>
      <c r="AW194" s="12"/>
      <c r="AX194" s="12"/>
      <c r="AY194" s="12"/>
      <c r="AZ194" s="143"/>
      <c r="BA194" s="144"/>
      <c r="BB194" s="144"/>
      <c r="BC194" s="144"/>
      <c r="BD194" s="144"/>
      <c r="BE194" s="144"/>
      <c r="BF194" s="144"/>
      <c r="BG194" s="22"/>
      <c r="BH194" s="145"/>
      <c r="BI194" s="145"/>
      <c r="BJ194" s="13"/>
      <c r="BK194" s="13"/>
      <c r="BO194" s="145"/>
      <c r="BP194" s="145"/>
      <c r="BQ194" s="145"/>
      <c r="BR194" s="145"/>
      <c r="BS194" s="145"/>
      <c r="BT194" s="145"/>
      <c r="BU194" s="145"/>
      <c r="BV194" s="145"/>
      <c r="BW194" s="145"/>
      <c r="BX194" s="145"/>
      <c r="BY194" s="145"/>
      <c r="BZ194" s="22"/>
      <c r="CA194" s="22"/>
      <c r="CB194" s="22"/>
      <c r="CC194" s="22"/>
      <c r="CD194" s="22"/>
      <c r="CE194" s="22"/>
      <c r="CF194" s="22"/>
      <c r="CG194" s="22"/>
      <c r="CH194" s="22"/>
      <c r="CI194" s="22"/>
      <c r="CJ194" s="22"/>
      <c r="CK194" s="22"/>
      <c r="CL194" s="22"/>
      <c r="CM194" s="22"/>
      <c r="CN194" s="22"/>
      <c r="CO194" s="22"/>
      <c r="CP194" s="22"/>
      <c r="CQ194" s="22"/>
      <c r="CR194" s="22"/>
      <c r="CS194" s="22"/>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3"/>
      <c r="DS194" s="13"/>
      <c r="DT194" s="13"/>
      <c r="DU194" s="13"/>
      <c r="DV194" s="13"/>
      <c r="DW194" s="13"/>
      <c r="DX194" s="13"/>
      <c r="DY194" s="13"/>
      <c r="DZ194" s="13"/>
      <c r="EA194" s="21"/>
      <c r="EB194" s="21"/>
      <c r="EC194" s="13"/>
      <c r="ED194" s="13"/>
      <c r="EE194" s="13"/>
      <c r="EF194" s="13"/>
      <c r="EG194" s="13"/>
      <c r="EH194" s="13"/>
      <c r="EI194" s="13"/>
      <c r="EJ194" s="13"/>
      <c r="EK194" s="13"/>
      <c r="EL194" s="13"/>
      <c r="EM194" s="13"/>
      <c r="EN194" s="13"/>
      <c r="EO194" s="13"/>
      <c r="EP194" s="13"/>
      <c r="EQ194" s="13"/>
      <c r="ER194" s="13"/>
      <c r="ES194" s="13"/>
      <c r="ET194" s="13"/>
      <c r="EU194" s="13"/>
      <c r="EV194" s="13"/>
      <c r="EW194" s="13"/>
    </row>
    <row r="195" spans="1:153" s="14" customFormat="1" ht="18.75" customHeight="1">
      <c r="A195" s="22"/>
      <c r="B195" s="22"/>
      <c r="C195" s="101"/>
      <c r="D195" s="101"/>
      <c r="E195" s="101"/>
      <c r="F195" s="101"/>
      <c r="G195" s="142"/>
      <c r="H195" s="12"/>
      <c r="I195" s="12"/>
      <c r="J195" s="12"/>
      <c r="K195" s="12"/>
      <c r="L195" s="12"/>
      <c r="M195" s="12"/>
      <c r="N195" s="143"/>
      <c r="O195" s="144"/>
      <c r="P195" s="144"/>
      <c r="Q195" s="144"/>
      <c r="R195" s="144"/>
      <c r="S195" s="144"/>
      <c r="T195" s="145"/>
      <c r="V195" s="144"/>
      <c r="AA195" s="144"/>
      <c r="AB195" s="211"/>
      <c r="AC195" s="211"/>
      <c r="AD195" s="211"/>
      <c r="AE195" s="144"/>
      <c r="AF195" s="144"/>
      <c r="AG195" s="143"/>
      <c r="AH195" s="144"/>
      <c r="AI195" s="144"/>
      <c r="AJ195" s="144"/>
      <c r="AK195" s="144"/>
      <c r="AL195" s="144"/>
      <c r="AN195" s="144"/>
      <c r="AO195" s="101"/>
      <c r="AP195" s="144"/>
      <c r="AQ195" s="101"/>
      <c r="AR195" s="12"/>
      <c r="AS195" s="12"/>
      <c r="AT195" s="12"/>
      <c r="AU195" s="12"/>
      <c r="AV195" s="12"/>
      <c r="AW195" s="12"/>
      <c r="AX195" s="12"/>
      <c r="AY195" s="12"/>
      <c r="AZ195" s="143"/>
      <c r="BA195" s="144"/>
      <c r="BB195" s="144"/>
      <c r="BC195" s="144"/>
      <c r="BD195" s="144"/>
      <c r="BE195" s="144"/>
      <c r="BF195" s="144"/>
      <c r="BG195" s="22"/>
      <c r="BH195" s="145"/>
      <c r="BI195" s="145"/>
      <c r="BJ195" s="13"/>
      <c r="BK195" s="13"/>
      <c r="BO195" s="145"/>
      <c r="BP195" s="145"/>
      <c r="BQ195" s="145"/>
      <c r="BR195" s="145"/>
      <c r="BS195" s="145"/>
      <c r="BT195" s="145"/>
      <c r="BU195" s="145"/>
      <c r="BV195" s="145"/>
      <c r="BW195" s="145"/>
      <c r="BX195" s="145"/>
      <c r="BY195" s="145"/>
      <c r="BZ195" s="22"/>
      <c r="CA195" s="22"/>
      <c r="CB195" s="22"/>
      <c r="CC195" s="22"/>
      <c r="CD195" s="22"/>
      <c r="CE195" s="22"/>
      <c r="CF195" s="22"/>
      <c r="CG195" s="22"/>
      <c r="CH195" s="22"/>
      <c r="CI195" s="22"/>
      <c r="CJ195" s="22"/>
      <c r="CK195" s="22"/>
      <c r="CL195" s="22"/>
      <c r="CM195" s="22"/>
      <c r="CN195" s="22"/>
      <c r="CO195" s="22"/>
      <c r="CP195" s="22"/>
      <c r="CQ195" s="22"/>
      <c r="CR195" s="22"/>
      <c r="CS195" s="22"/>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s="13"/>
      <c r="DU195" s="13"/>
      <c r="DV195" s="13"/>
      <c r="DW195" s="13"/>
      <c r="DX195" s="13"/>
      <c r="DY195" s="13"/>
      <c r="DZ195" s="13"/>
      <c r="EA195" s="21"/>
      <c r="EB195" s="21"/>
      <c r="EC195" s="13"/>
      <c r="ED195" s="13"/>
      <c r="EE195" s="13"/>
      <c r="EF195" s="13"/>
      <c r="EG195" s="13"/>
      <c r="EH195" s="13"/>
      <c r="EI195" s="13"/>
      <c r="EJ195" s="13"/>
      <c r="EK195" s="13"/>
      <c r="EL195" s="13"/>
      <c r="EM195" s="13"/>
      <c r="EN195" s="13"/>
      <c r="EO195" s="13"/>
      <c r="EP195" s="13"/>
      <c r="EQ195" s="13"/>
      <c r="ER195" s="13"/>
      <c r="ES195" s="13"/>
      <c r="ET195" s="13"/>
      <c r="EU195" s="13"/>
      <c r="EV195" s="13"/>
      <c r="EW195" s="13"/>
    </row>
    <row r="196" spans="1:153" s="14" customFormat="1" ht="18.75" customHeight="1">
      <c r="A196" s="22"/>
      <c r="B196" s="22"/>
      <c r="C196" s="101"/>
      <c r="D196" s="101"/>
      <c r="E196" s="101"/>
      <c r="F196" s="101"/>
      <c r="G196" s="142"/>
      <c r="H196" s="12"/>
      <c r="I196" s="12"/>
      <c r="J196" s="12"/>
      <c r="K196" s="12"/>
      <c r="L196" s="12"/>
      <c r="M196" s="12"/>
      <c r="N196" s="143"/>
      <c r="O196" s="144"/>
      <c r="P196" s="144"/>
      <c r="Q196" s="144"/>
      <c r="R196" s="144"/>
      <c r="S196" s="144"/>
      <c r="T196" s="145"/>
      <c r="V196" s="144"/>
      <c r="W196" s="7" t="s">
        <v>212</v>
      </c>
      <c r="X196" s="7"/>
      <c r="Y196" s="7"/>
      <c r="AC196" s="211"/>
      <c r="AD196" s="211"/>
      <c r="AE196" s="144"/>
      <c r="AF196" s="144"/>
      <c r="AG196" s="143"/>
      <c r="AH196" s="144"/>
      <c r="AI196" s="144"/>
      <c r="AJ196" s="144"/>
      <c r="AK196" s="144"/>
      <c r="AL196" s="144"/>
      <c r="AN196" s="144"/>
      <c r="AO196" s="101"/>
      <c r="AP196" s="144"/>
      <c r="AQ196" s="101"/>
      <c r="AR196" s="12"/>
      <c r="AS196" s="12"/>
      <c r="AT196" s="12"/>
      <c r="AU196" s="12"/>
      <c r="AV196" s="12"/>
      <c r="AW196" s="12"/>
      <c r="AX196" s="12"/>
      <c r="AY196" s="12"/>
      <c r="AZ196" s="143"/>
      <c r="BA196" s="144"/>
      <c r="BB196" s="144"/>
      <c r="BC196" s="144"/>
      <c r="BD196" s="144"/>
      <c r="BE196" s="144"/>
      <c r="BF196" s="144"/>
      <c r="BG196" s="22"/>
      <c r="BH196" s="145"/>
      <c r="BI196" s="145"/>
      <c r="BJ196" s="13"/>
      <c r="BK196" s="13"/>
      <c r="BO196" s="145"/>
      <c r="BP196" s="145"/>
      <c r="BQ196" s="145"/>
      <c r="BR196" s="145"/>
      <c r="BS196" s="145"/>
      <c r="BT196" s="145"/>
      <c r="BU196" s="145"/>
      <c r="BV196" s="145"/>
      <c r="BW196" s="145"/>
      <c r="BX196" s="145"/>
      <c r="BY196" s="145"/>
      <c r="BZ196" s="22"/>
      <c r="CA196" s="22"/>
      <c r="CB196" s="22"/>
      <c r="CC196" s="22"/>
      <c r="CD196" s="22"/>
      <c r="CE196" s="22"/>
      <c r="CF196" s="22"/>
      <c r="CG196" s="22"/>
      <c r="CH196" s="22"/>
      <c r="CI196" s="22"/>
      <c r="CJ196" s="22"/>
      <c r="CK196" s="22"/>
      <c r="CL196" s="22"/>
      <c r="CM196" s="22"/>
      <c r="CN196" s="22"/>
      <c r="CO196" s="22"/>
      <c r="CP196" s="22"/>
      <c r="CQ196" s="22"/>
      <c r="CR196" s="22"/>
      <c r="CS196" s="22"/>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3"/>
      <c r="DS196" s="13"/>
      <c r="DT196" s="13"/>
      <c r="DU196" s="13"/>
      <c r="DV196" s="13"/>
      <c r="DW196" s="13"/>
      <c r="DX196" s="13"/>
      <c r="DY196" s="13"/>
      <c r="DZ196" s="13"/>
      <c r="EA196" s="21"/>
      <c r="EB196" s="21"/>
      <c r="EC196" s="13"/>
      <c r="ED196" s="13"/>
      <c r="EE196" s="13"/>
      <c r="EF196" s="13"/>
      <c r="EG196" s="13"/>
      <c r="EH196" s="13"/>
      <c r="EI196" s="13"/>
      <c r="EJ196" s="13"/>
      <c r="EK196" s="13"/>
      <c r="EL196" s="13"/>
      <c r="EM196" s="13"/>
      <c r="EN196" s="13"/>
      <c r="EO196" s="13"/>
      <c r="EP196" s="13"/>
      <c r="EQ196" s="13"/>
      <c r="ER196" s="13"/>
      <c r="ES196" s="13"/>
      <c r="ET196" s="13"/>
      <c r="EU196" s="13"/>
      <c r="EV196" s="13"/>
      <c r="EW196" s="13"/>
    </row>
    <row r="197" spans="1:153" s="14" customFormat="1" ht="18.75" customHeight="1">
      <c r="A197" s="22"/>
      <c r="B197" s="22"/>
      <c r="C197" s="101"/>
      <c r="D197" s="101"/>
      <c r="E197" s="101"/>
      <c r="F197" s="101"/>
      <c r="G197" s="142"/>
      <c r="H197" s="12"/>
      <c r="I197" s="12"/>
      <c r="J197" s="12"/>
      <c r="K197" s="12"/>
      <c r="L197" s="12"/>
      <c r="M197" s="12"/>
      <c r="N197" s="143"/>
      <c r="O197" s="144"/>
      <c r="P197" s="144"/>
      <c r="Q197" s="144"/>
      <c r="R197" s="144"/>
      <c r="S197" s="144"/>
      <c r="T197" s="145"/>
      <c r="V197" s="144"/>
      <c r="W197" s="7"/>
      <c r="X197" s="7"/>
      <c r="Y197" s="7" t="s">
        <v>367</v>
      </c>
      <c r="AC197" s="211"/>
      <c r="AD197" s="211"/>
      <c r="AE197" s="144"/>
      <c r="AF197" s="144"/>
      <c r="AG197" s="143"/>
      <c r="AH197" s="144"/>
      <c r="AI197" s="144"/>
      <c r="AJ197" s="144"/>
      <c r="AK197" s="144"/>
      <c r="AL197" s="144"/>
      <c r="AN197" s="144"/>
      <c r="AO197" s="101"/>
      <c r="AP197" s="144"/>
      <c r="AQ197" s="101"/>
      <c r="AR197" s="12"/>
      <c r="AS197" s="12"/>
      <c r="AT197" s="12"/>
      <c r="AU197" s="12"/>
      <c r="AV197" s="12"/>
      <c r="AW197" s="12"/>
      <c r="AX197" s="12"/>
      <c r="AY197" s="12"/>
      <c r="AZ197" s="143"/>
      <c r="BA197" s="144"/>
      <c r="BB197" s="144"/>
      <c r="BC197" s="144"/>
      <c r="BD197" s="144"/>
      <c r="BE197" s="144"/>
      <c r="BF197" s="144"/>
      <c r="BG197" s="22"/>
      <c r="BH197" s="145"/>
      <c r="BI197" s="145"/>
      <c r="BJ197" s="13"/>
      <c r="BK197" s="13"/>
      <c r="BO197" s="145"/>
      <c r="BP197" s="145"/>
      <c r="BQ197" s="145"/>
      <c r="BR197" s="145"/>
      <c r="BS197" s="145"/>
      <c r="BT197" s="145"/>
      <c r="BU197" s="145"/>
      <c r="BV197" s="145"/>
      <c r="BW197" s="145"/>
      <c r="BX197" s="145"/>
      <c r="BY197" s="145"/>
      <c r="BZ197" s="22"/>
      <c r="CA197" s="22"/>
      <c r="CB197" s="22"/>
      <c r="CC197" s="22"/>
      <c r="CD197" s="22"/>
      <c r="CE197" s="22"/>
      <c r="CF197" s="22"/>
      <c r="CG197" s="22"/>
      <c r="CH197" s="22"/>
      <c r="CI197" s="22"/>
      <c r="CJ197" s="22"/>
      <c r="CK197" s="22"/>
      <c r="CL197" s="22"/>
      <c r="CM197" s="22"/>
      <c r="CN197" s="22"/>
      <c r="CO197" s="22"/>
      <c r="CP197" s="22"/>
      <c r="CQ197" s="22"/>
      <c r="CR197" s="22"/>
      <c r="CS197" s="22"/>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3"/>
      <c r="DS197" s="13"/>
      <c r="DT197" s="13"/>
      <c r="DU197" s="13"/>
      <c r="DV197" s="13"/>
      <c r="DW197" s="13"/>
      <c r="DX197" s="13"/>
      <c r="DY197" s="13"/>
      <c r="DZ197" s="13"/>
      <c r="EA197" s="21"/>
      <c r="EB197" s="21"/>
      <c r="EC197" s="13"/>
      <c r="ED197" s="13"/>
      <c r="EE197" s="13"/>
      <c r="EF197" s="13"/>
      <c r="EG197" s="13"/>
      <c r="EH197" s="13"/>
      <c r="EI197" s="13"/>
      <c r="EJ197" s="13"/>
      <c r="EK197" s="13"/>
      <c r="EL197" s="13"/>
      <c r="EM197" s="13"/>
      <c r="EN197" s="13"/>
      <c r="EO197" s="13"/>
      <c r="EP197" s="13"/>
      <c r="EQ197" s="13"/>
      <c r="ER197" s="13"/>
      <c r="ES197" s="13"/>
      <c r="ET197" s="13"/>
      <c r="EU197" s="13"/>
      <c r="EV197" s="13"/>
      <c r="EW197" s="13"/>
    </row>
    <row r="198" spans="1:153" s="14" customFormat="1" ht="18.75" customHeight="1">
      <c r="A198" s="22"/>
      <c r="B198" s="22"/>
      <c r="C198" s="101"/>
      <c r="D198" s="101"/>
      <c r="E198" s="101"/>
      <c r="F198" s="101"/>
      <c r="G198" s="142"/>
      <c r="H198" s="12"/>
      <c r="I198" s="12"/>
      <c r="J198" s="12"/>
      <c r="K198" s="12"/>
      <c r="L198" s="12"/>
      <c r="M198" s="12"/>
      <c r="N198" s="143"/>
      <c r="O198" s="144"/>
      <c r="P198" s="144"/>
      <c r="Q198" s="144"/>
      <c r="R198" s="144"/>
      <c r="S198" s="144"/>
      <c r="T198" s="145"/>
      <c r="V198" s="144"/>
      <c r="W198" s="7"/>
      <c r="X198" s="7"/>
      <c r="Y198" s="7"/>
      <c r="AA198" s="144"/>
      <c r="AB198" s="211"/>
      <c r="AC198" s="211"/>
      <c r="AD198" s="211"/>
      <c r="AE198" s="144"/>
      <c r="AF198" s="144"/>
      <c r="AG198" s="143"/>
      <c r="AH198" s="144"/>
      <c r="AI198" s="144"/>
      <c r="AJ198" s="144"/>
      <c r="AK198" s="144"/>
      <c r="AL198" s="144"/>
      <c r="AN198" s="144"/>
      <c r="AO198" s="101"/>
      <c r="AP198" s="144"/>
      <c r="AQ198" s="101"/>
      <c r="AR198" s="12"/>
      <c r="AS198" s="12"/>
      <c r="AT198" s="12"/>
      <c r="AU198" s="12"/>
      <c r="AV198" s="12"/>
      <c r="AW198" s="12"/>
      <c r="AX198" s="12"/>
      <c r="AY198" s="12"/>
      <c r="AZ198" s="143"/>
      <c r="BA198" s="144"/>
      <c r="BB198" s="144"/>
      <c r="BC198" s="144"/>
      <c r="BD198" s="144"/>
      <c r="BE198" s="144"/>
      <c r="BF198" s="144"/>
      <c r="BG198" s="22"/>
      <c r="BH198" s="145"/>
      <c r="BI198" s="145"/>
      <c r="BJ198" s="13"/>
      <c r="BK198" s="13"/>
      <c r="BO198" s="145"/>
      <c r="BP198" s="145"/>
      <c r="BQ198" s="145"/>
      <c r="BR198" s="145"/>
      <c r="BS198" s="145"/>
      <c r="BT198" s="145"/>
      <c r="BU198" s="145"/>
      <c r="BV198" s="145"/>
      <c r="BW198" s="145"/>
      <c r="BX198" s="145"/>
      <c r="BY198" s="145"/>
      <c r="BZ198" s="22"/>
      <c r="CA198" s="22"/>
      <c r="CB198" s="22"/>
      <c r="CC198" s="22"/>
      <c r="CD198" s="22"/>
      <c r="CE198" s="22"/>
      <c r="CF198" s="22"/>
      <c r="CG198" s="22"/>
      <c r="CH198" s="22"/>
      <c r="CI198" s="22"/>
      <c r="CJ198" s="22"/>
      <c r="CK198" s="22"/>
      <c r="CL198" s="22"/>
      <c r="CM198" s="22"/>
      <c r="CN198" s="22"/>
      <c r="CO198" s="22"/>
      <c r="CP198" s="22"/>
      <c r="CQ198" s="22"/>
      <c r="CR198" s="22"/>
      <c r="CS198" s="22"/>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s="13"/>
      <c r="DU198" s="13"/>
      <c r="DV198" s="13"/>
      <c r="DW198" s="13"/>
      <c r="DX198" s="13"/>
      <c r="DY198" s="13"/>
      <c r="DZ198" s="13"/>
      <c r="EA198" s="21"/>
      <c r="EB198" s="21"/>
      <c r="EC198" s="13"/>
      <c r="ED198" s="13"/>
      <c r="EE198" s="13"/>
      <c r="EF198" s="13"/>
      <c r="EG198" s="13"/>
      <c r="EH198" s="13"/>
      <c r="EI198" s="13"/>
      <c r="EJ198" s="13"/>
      <c r="EK198" s="13"/>
      <c r="EL198" s="13"/>
      <c r="EM198" s="13"/>
      <c r="EN198" s="13"/>
      <c r="EO198" s="13"/>
      <c r="EP198" s="13"/>
      <c r="EQ198" s="13"/>
      <c r="ER198" s="13"/>
      <c r="ES198" s="13"/>
      <c r="ET198" s="13"/>
      <c r="EU198" s="13"/>
      <c r="EV198" s="13"/>
      <c r="EW198" s="13"/>
    </row>
    <row r="199" spans="1:153" s="14" customFormat="1" ht="18.75" customHeight="1">
      <c r="A199" s="22"/>
      <c r="B199" s="22"/>
      <c r="C199" s="101"/>
      <c r="D199" s="101"/>
      <c r="E199" s="101"/>
      <c r="F199" s="101"/>
      <c r="G199" s="142"/>
      <c r="H199" s="12"/>
      <c r="I199" s="12"/>
      <c r="J199" s="12"/>
      <c r="K199" s="12"/>
      <c r="L199" s="12"/>
      <c r="M199" s="12"/>
      <c r="N199" s="143"/>
      <c r="O199" s="144"/>
      <c r="P199" s="144"/>
      <c r="Q199" s="144"/>
      <c r="R199" s="144"/>
      <c r="S199" s="144"/>
      <c r="T199" s="145"/>
      <c r="V199" s="144"/>
      <c r="W199" s="7" t="s">
        <v>213</v>
      </c>
      <c r="X199" s="7"/>
      <c r="Y199" s="7"/>
      <c r="AA199" s="144"/>
      <c r="AB199" s="211"/>
      <c r="AC199" s="211"/>
      <c r="AD199" s="211"/>
      <c r="AE199" s="144"/>
      <c r="AF199" s="144"/>
      <c r="AG199" s="143"/>
      <c r="AH199" s="144"/>
      <c r="AI199" s="144"/>
      <c r="AJ199" s="144"/>
      <c r="AK199" s="144"/>
      <c r="AL199" s="144"/>
      <c r="AN199" s="144"/>
      <c r="AO199" s="101"/>
      <c r="AP199" s="144"/>
      <c r="AQ199" s="101"/>
      <c r="AR199" s="12"/>
      <c r="AS199" s="12"/>
      <c r="AT199" s="12"/>
      <c r="AU199" s="12"/>
      <c r="AV199" s="12"/>
      <c r="AW199" s="12"/>
      <c r="AX199" s="12"/>
      <c r="AY199" s="12"/>
      <c r="AZ199" s="143"/>
      <c r="BA199" s="144"/>
      <c r="BB199" s="144"/>
      <c r="BC199" s="144"/>
      <c r="BD199" s="144"/>
      <c r="BE199" s="144"/>
      <c r="BF199" s="144"/>
      <c r="BG199" s="22"/>
      <c r="BH199" s="145"/>
      <c r="BI199" s="145"/>
      <c r="BJ199" s="13"/>
      <c r="BK199" s="13"/>
      <c r="BO199" s="145"/>
      <c r="BP199" s="145"/>
      <c r="BQ199" s="145"/>
      <c r="BR199" s="145"/>
      <c r="BS199" s="145"/>
      <c r="BT199" s="145"/>
      <c r="BU199" s="145"/>
      <c r="BV199" s="145"/>
      <c r="BW199" s="145"/>
      <c r="BX199" s="145"/>
      <c r="BY199" s="145"/>
      <c r="BZ199" s="22"/>
      <c r="CA199" s="22"/>
      <c r="CB199" s="22"/>
      <c r="CC199" s="22"/>
      <c r="CD199" s="22"/>
      <c r="CE199" s="22"/>
      <c r="CF199" s="22"/>
      <c r="CG199" s="22"/>
      <c r="CH199" s="22"/>
      <c r="CI199" s="22"/>
      <c r="CJ199" s="22"/>
      <c r="CK199" s="22"/>
      <c r="CL199" s="22"/>
      <c r="CM199" s="22"/>
      <c r="CN199" s="22"/>
      <c r="CO199" s="22"/>
      <c r="CP199" s="22"/>
      <c r="CQ199" s="22"/>
      <c r="CR199" s="22"/>
      <c r="CS199" s="22"/>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3"/>
      <c r="DS199" s="13"/>
      <c r="DT199" s="13"/>
      <c r="DU199" s="13"/>
      <c r="DV199" s="13"/>
      <c r="DW199" s="13"/>
      <c r="DX199" s="13"/>
      <c r="DY199" s="13"/>
      <c r="DZ199" s="13"/>
      <c r="EA199" s="21"/>
      <c r="EB199" s="21"/>
      <c r="EC199" s="13"/>
      <c r="ED199" s="13"/>
      <c r="EE199" s="13"/>
      <c r="EF199" s="13"/>
      <c r="EG199" s="13"/>
      <c r="EH199" s="13"/>
      <c r="EI199" s="13"/>
      <c r="EJ199" s="13"/>
      <c r="EK199" s="13"/>
      <c r="EL199" s="13"/>
      <c r="EM199" s="13"/>
      <c r="EN199" s="13"/>
      <c r="EO199" s="13"/>
      <c r="EP199" s="13"/>
      <c r="EQ199" s="13"/>
      <c r="ER199" s="13"/>
      <c r="ES199" s="13"/>
      <c r="ET199" s="13"/>
      <c r="EU199" s="13"/>
      <c r="EV199" s="13"/>
      <c r="EW199" s="13"/>
    </row>
    <row r="200" spans="1:153" s="14" customFormat="1" ht="18.75" customHeight="1">
      <c r="A200" s="22"/>
      <c r="B200" s="22"/>
      <c r="C200" s="101"/>
      <c r="D200" s="101"/>
      <c r="E200" s="101"/>
      <c r="F200" s="101"/>
      <c r="G200" s="142"/>
      <c r="H200" s="12"/>
      <c r="I200" s="12"/>
      <c r="J200" s="12"/>
      <c r="K200" s="12"/>
      <c r="L200" s="12"/>
      <c r="M200" s="12"/>
      <c r="N200" s="143"/>
      <c r="O200" s="144"/>
      <c r="P200" s="144"/>
      <c r="Q200" s="144"/>
      <c r="R200" s="144"/>
      <c r="S200" s="144"/>
      <c r="T200" s="145"/>
      <c r="V200" s="144"/>
      <c r="W200" s="249"/>
      <c r="X200" s="249"/>
      <c r="Y200" s="7" t="s">
        <v>217</v>
      </c>
      <c r="AC200" s="211"/>
      <c r="AD200" s="211"/>
      <c r="AE200" s="144"/>
      <c r="AF200" s="144"/>
      <c r="AG200" s="143"/>
      <c r="AH200" s="144"/>
      <c r="AI200" s="144"/>
      <c r="AJ200" s="144"/>
      <c r="AK200" s="144"/>
      <c r="AL200" s="144"/>
      <c r="AN200" s="144"/>
      <c r="AO200" s="101"/>
      <c r="AP200" s="144"/>
      <c r="AQ200" s="101"/>
      <c r="AR200" s="12"/>
      <c r="AS200" s="12"/>
      <c r="AT200" s="12"/>
      <c r="AU200" s="12"/>
      <c r="AV200" s="12"/>
      <c r="AW200" s="12"/>
      <c r="AX200" s="12"/>
      <c r="AY200" s="12"/>
      <c r="AZ200" s="143"/>
      <c r="BA200" s="144"/>
      <c r="BB200" s="144"/>
      <c r="BC200" s="144"/>
      <c r="BD200" s="144"/>
      <c r="BE200" s="144"/>
      <c r="BF200" s="144"/>
      <c r="BG200" s="22"/>
      <c r="BH200" s="145"/>
      <c r="BI200" s="145"/>
      <c r="BJ200" s="13"/>
      <c r="BK200" s="13"/>
      <c r="BO200" s="145"/>
      <c r="BP200" s="145"/>
      <c r="BQ200" s="145"/>
      <c r="BR200" s="145"/>
      <c r="BS200" s="145"/>
      <c r="BT200" s="145"/>
      <c r="BU200" s="145"/>
      <c r="BV200" s="145"/>
      <c r="BW200" s="145"/>
      <c r="BX200" s="145"/>
      <c r="BY200" s="145"/>
      <c r="BZ200" s="22"/>
      <c r="CA200" s="22"/>
      <c r="CB200" s="22"/>
      <c r="CC200" s="22"/>
      <c r="CD200" s="22"/>
      <c r="CE200" s="22"/>
      <c r="CF200" s="22"/>
      <c r="CG200" s="22"/>
      <c r="CH200" s="22"/>
      <c r="CI200" s="22"/>
      <c r="CJ200" s="22"/>
      <c r="CK200" s="22"/>
      <c r="CL200" s="22"/>
      <c r="CM200" s="22"/>
      <c r="CN200" s="22"/>
      <c r="CO200" s="22"/>
      <c r="CP200" s="22"/>
      <c r="CQ200" s="22"/>
      <c r="CR200" s="22"/>
      <c r="CS200" s="22"/>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13"/>
      <c r="DV200" s="13"/>
      <c r="DW200" s="13"/>
      <c r="DX200" s="13"/>
      <c r="DY200" s="13"/>
      <c r="DZ200" s="13"/>
      <c r="EA200" s="21"/>
      <c r="EB200" s="21"/>
      <c r="EC200" s="13"/>
      <c r="ED200" s="13"/>
      <c r="EE200" s="13"/>
      <c r="EF200" s="13"/>
      <c r="EG200" s="13"/>
      <c r="EH200" s="13"/>
      <c r="EI200" s="13"/>
      <c r="EJ200" s="13"/>
      <c r="EK200" s="13"/>
      <c r="EL200" s="13"/>
      <c r="EM200" s="13"/>
      <c r="EN200" s="13"/>
      <c r="EO200" s="13"/>
      <c r="EP200" s="13"/>
      <c r="EQ200" s="13"/>
      <c r="ER200" s="13"/>
      <c r="ES200" s="13"/>
      <c r="ET200" s="13"/>
      <c r="EU200" s="13"/>
      <c r="EV200" s="13"/>
      <c r="EW200" s="13"/>
    </row>
    <row r="201" spans="1:153" s="14" customFormat="1" ht="18.75" customHeight="1">
      <c r="A201" s="22"/>
      <c r="B201" s="22"/>
      <c r="C201" s="101"/>
      <c r="D201" s="101"/>
      <c r="E201" s="101"/>
      <c r="F201" s="101"/>
      <c r="G201" s="142"/>
      <c r="H201" s="12"/>
      <c r="I201" s="12"/>
      <c r="J201" s="12"/>
      <c r="K201" s="12"/>
      <c r="L201" s="12"/>
      <c r="M201" s="12"/>
      <c r="N201" s="143"/>
      <c r="O201" s="144"/>
      <c r="P201" s="144"/>
      <c r="Q201" s="144"/>
      <c r="R201" s="144"/>
      <c r="S201" s="144"/>
      <c r="T201" s="145"/>
      <c r="V201" s="144"/>
      <c r="W201" s="249"/>
      <c r="X201" s="247"/>
      <c r="Y201" s="7"/>
      <c r="AC201" s="211"/>
      <c r="AD201" s="211"/>
      <c r="AE201" s="144"/>
      <c r="AF201" s="144"/>
      <c r="AG201" s="143"/>
      <c r="AH201" s="144"/>
      <c r="AI201" s="144"/>
      <c r="AJ201" s="144"/>
      <c r="AK201" s="144"/>
      <c r="AL201" s="144"/>
      <c r="AN201" s="144"/>
      <c r="AO201" s="101"/>
      <c r="AP201" s="144"/>
      <c r="AQ201" s="101"/>
      <c r="AR201" s="12"/>
      <c r="AS201" s="12"/>
      <c r="AT201" s="12"/>
      <c r="AU201" s="12"/>
      <c r="AV201" s="12"/>
      <c r="AW201" s="12"/>
      <c r="AX201" s="12"/>
      <c r="AY201" s="12"/>
      <c r="AZ201" s="143"/>
      <c r="BA201" s="144"/>
      <c r="BB201" s="144"/>
      <c r="BC201" s="144"/>
      <c r="BD201" s="144"/>
      <c r="BE201" s="144"/>
      <c r="BF201" s="144"/>
      <c r="BG201" s="22"/>
      <c r="BH201" s="145"/>
      <c r="BI201" s="145"/>
      <c r="BJ201" s="13"/>
      <c r="BK201" s="13"/>
      <c r="BO201" s="145"/>
      <c r="BP201" s="145"/>
      <c r="BQ201" s="145"/>
      <c r="BR201" s="145"/>
      <c r="BS201" s="145"/>
      <c r="BT201" s="145"/>
      <c r="BU201" s="145"/>
      <c r="BV201" s="145"/>
      <c r="BW201" s="145"/>
      <c r="BX201" s="145"/>
      <c r="BY201" s="145"/>
      <c r="BZ201" s="22"/>
      <c r="CA201" s="22"/>
      <c r="CB201" s="22"/>
      <c r="CC201" s="22"/>
      <c r="CD201" s="22"/>
      <c r="CE201" s="22"/>
      <c r="CF201" s="22"/>
      <c r="CG201" s="22"/>
      <c r="CH201" s="22"/>
      <c r="CI201" s="22"/>
      <c r="CJ201" s="22"/>
      <c r="CK201" s="22"/>
      <c r="CL201" s="22"/>
      <c r="CM201" s="22"/>
      <c r="CN201" s="22"/>
      <c r="CO201" s="22"/>
      <c r="CP201" s="22"/>
      <c r="CQ201" s="22"/>
      <c r="CR201" s="22"/>
      <c r="CS201" s="22"/>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s="13"/>
      <c r="DU201" s="13"/>
      <c r="DV201" s="13"/>
      <c r="DW201" s="13"/>
      <c r="DX201" s="13"/>
      <c r="DY201" s="13"/>
      <c r="DZ201" s="13"/>
      <c r="EA201" s="21"/>
      <c r="EB201" s="21"/>
      <c r="EC201" s="13"/>
      <c r="ED201" s="13"/>
      <c r="EE201" s="13"/>
      <c r="EF201" s="13"/>
      <c r="EG201" s="13"/>
      <c r="EH201" s="13"/>
      <c r="EI201" s="13"/>
      <c r="EJ201" s="13"/>
      <c r="EK201" s="13"/>
      <c r="EL201" s="13"/>
      <c r="EM201" s="13"/>
      <c r="EN201" s="13"/>
      <c r="EO201" s="13"/>
      <c r="EP201" s="13"/>
      <c r="EQ201" s="13"/>
      <c r="ER201" s="13"/>
      <c r="ES201" s="13"/>
      <c r="ET201" s="13"/>
      <c r="EU201" s="13"/>
      <c r="EV201" s="13"/>
      <c r="EW201" s="13"/>
    </row>
    <row r="202" spans="1:153" s="14" customFormat="1" ht="18.75" customHeight="1">
      <c r="A202" s="22"/>
      <c r="B202" s="22"/>
      <c r="C202" s="101"/>
      <c r="D202" s="101"/>
      <c r="E202" s="101"/>
      <c r="F202" s="101"/>
      <c r="G202" s="142"/>
      <c r="H202" s="12"/>
      <c r="I202" s="12"/>
      <c r="J202" s="12"/>
      <c r="K202" s="12"/>
      <c r="L202" s="12"/>
      <c r="M202" s="12"/>
      <c r="N202" s="143"/>
      <c r="O202" s="144"/>
      <c r="P202" s="144"/>
      <c r="Q202" s="144"/>
      <c r="R202" s="144"/>
      <c r="S202" s="144"/>
      <c r="T202" s="145"/>
      <c r="V202" s="144"/>
      <c r="W202" s="144"/>
      <c r="X202" s="144"/>
      <c r="Y202" s="144"/>
      <c r="Z202" s="144"/>
      <c r="AA202" s="144"/>
      <c r="AB202" s="211"/>
      <c r="AC202" s="211"/>
      <c r="AD202" s="211"/>
      <c r="AE202" s="144"/>
      <c r="AF202" s="144"/>
      <c r="AG202" s="143"/>
      <c r="AH202" s="144"/>
      <c r="AI202" s="144"/>
      <c r="AJ202" s="144"/>
      <c r="AK202" s="144"/>
      <c r="AL202" s="144"/>
      <c r="AN202" s="144"/>
      <c r="AO202" s="101"/>
      <c r="AP202" s="144"/>
      <c r="AQ202" s="101"/>
      <c r="AR202" s="12"/>
      <c r="AS202" s="12"/>
      <c r="AT202" s="12"/>
      <c r="AU202" s="12"/>
      <c r="AV202" s="12"/>
      <c r="AW202" s="12"/>
      <c r="AX202" s="12"/>
      <c r="AY202" s="12"/>
      <c r="AZ202" s="143"/>
      <c r="BA202" s="144"/>
      <c r="BB202" s="144"/>
      <c r="BC202" s="144"/>
      <c r="BD202" s="144"/>
      <c r="BE202" s="144"/>
      <c r="BF202" s="144"/>
      <c r="BG202" s="22"/>
      <c r="BH202" s="145"/>
      <c r="BI202" s="145"/>
      <c r="BJ202" s="13"/>
      <c r="BK202" s="13"/>
      <c r="BO202" s="145"/>
      <c r="BP202" s="145"/>
      <c r="BQ202" s="145"/>
      <c r="BR202" s="145"/>
      <c r="BS202" s="145"/>
      <c r="BT202" s="145"/>
      <c r="BU202" s="145"/>
      <c r="BV202" s="145"/>
      <c r="BW202" s="145"/>
      <c r="BX202" s="145"/>
      <c r="BY202" s="145"/>
      <c r="BZ202" s="22"/>
      <c r="CA202" s="22"/>
      <c r="CB202" s="22"/>
      <c r="CC202" s="22"/>
      <c r="CD202" s="22"/>
      <c r="CE202" s="22"/>
      <c r="CF202" s="22"/>
      <c r="CG202" s="22"/>
      <c r="CH202" s="22"/>
      <c r="CI202" s="22"/>
      <c r="CJ202" s="22"/>
      <c r="CK202" s="22"/>
      <c r="CL202" s="22"/>
      <c r="CM202" s="22"/>
      <c r="CN202" s="22"/>
      <c r="CO202" s="22"/>
      <c r="CP202" s="22"/>
      <c r="CQ202" s="22"/>
      <c r="CR202" s="22"/>
      <c r="CS202" s="22"/>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3"/>
      <c r="DS202" s="13"/>
      <c r="DT202" s="13"/>
      <c r="DU202" s="13"/>
      <c r="DV202" s="13"/>
      <c r="DW202" s="13"/>
      <c r="DX202" s="13"/>
      <c r="DY202" s="13"/>
      <c r="DZ202" s="13"/>
      <c r="EA202" s="21"/>
      <c r="EB202" s="21"/>
      <c r="EC202" s="13"/>
      <c r="ED202" s="13"/>
      <c r="EE202" s="13"/>
      <c r="EF202" s="13"/>
      <c r="EG202" s="13"/>
      <c r="EH202" s="13"/>
      <c r="EI202" s="13"/>
      <c r="EJ202" s="13"/>
      <c r="EK202" s="13"/>
      <c r="EL202" s="13"/>
      <c r="EM202" s="13"/>
      <c r="EN202" s="13"/>
      <c r="EO202" s="13"/>
      <c r="EP202" s="13"/>
      <c r="EQ202" s="13"/>
      <c r="ER202" s="13"/>
      <c r="ES202" s="13"/>
      <c r="ET202" s="13"/>
      <c r="EU202" s="13"/>
      <c r="EV202" s="13"/>
      <c r="EW202" s="13"/>
    </row>
    <row r="203" spans="1:153" s="14" customFormat="1" ht="18.75" customHeight="1">
      <c r="A203" s="22"/>
      <c r="B203" s="22"/>
      <c r="C203" s="101"/>
      <c r="D203" s="101"/>
      <c r="E203" s="101"/>
      <c r="F203" s="101"/>
      <c r="G203" s="142"/>
      <c r="H203" s="12"/>
      <c r="I203" s="12"/>
      <c r="J203" s="12"/>
      <c r="K203" s="12"/>
      <c r="L203" s="12"/>
      <c r="M203" s="12"/>
      <c r="N203" s="143"/>
      <c r="O203" s="144"/>
      <c r="P203" s="144"/>
      <c r="Q203" s="144"/>
      <c r="R203" s="144"/>
      <c r="S203" s="144"/>
      <c r="T203" s="145"/>
      <c r="V203" s="144"/>
      <c r="W203" s="144"/>
      <c r="X203" s="144"/>
      <c r="Y203" s="144"/>
      <c r="Z203" s="144"/>
      <c r="AA203" s="144"/>
      <c r="AB203" s="211"/>
      <c r="AC203" s="211"/>
      <c r="AD203" s="211"/>
      <c r="AE203" s="144"/>
      <c r="AF203" s="144"/>
      <c r="AG203" s="143"/>
      <c r="AH203" s="144"/>
      <c r="AI203" s="144"/>
      <c r="AJ203" s="144"/>
      <c r="AK203" s="144"/>
      <c r="AL203" s="144"/>
      <c r="AN203" s="144"/>
      <c r="AO203" s="101"/>
      <c r="AP203" s="144"/>
      <c r="AQ203" s="101"/>
      <c r="AR203" s="12"/>
      <c r="AS203" s="12"/>
      <c r="AT203" s="12"/>
      <c r="AU203" s="12"/>
      <c r="AV203" s="12"/>
      <c r="AW203" s="12"/>
      <c r="AX203" s="12"/>
      <c r="AY203" s="12"/>
      <c r="AZ203" s="143"/>
      <c r="BA203" s="144"/>
      <c r="BB203" s="144"/>
      <c r="BC203" s="144"/>
      <c r="BD203" s="144"/>
      <c r="BE203" s="144"/>
      <c r="BF203" s="144"/>
      <c r="BG203" s="22"/>
      <c r="BH203" s="145"/>
      <c r="BI203" s="145"/>
      <c r="BJ203" s="13"/>
      <c r="BK203" s="13"/>
      <c r="BO203" s="145"/>
      <c r="BP203" s="145"/>
      <c r="BQ203" s="145"/>
      <c r="BR203" s="145"/>
      <c r="BS203" s="145"/>
      <c r="BT203" s="145"/>
      <c r="BU203" s="145"/>
      <c r="BV203" s="145"/>
      <c r="BW203" s="145"/>
      <c r="BX203" s="145"/>
      <c r="BY203" s="145"/>
      <c r="BZ203" s="22"/>
      <c r="CA203" s="22"/>
      <c r="CB203" s="22"/>
      <c r="CC203" s="22"/>
      <c r="CD203" s="22"/>
      <c r="CE203" s="22"/>
      <c r="CF203" s="22"/>
      <c r="CG203" s="22"/>
      <c r="CH203" s="22"/>
      <c r="CI203" s="22"/>
      <c r="CJ203" s="22"/>
      <c r="CK203" s="22"/>
      <c r="CL203" s="22"/>
      <c r="CM203" s="22"/>
      <c r="CN203" s="22"/>
      <c r="CO203" s="22"/>
      <c r="CP203" s="22"/>
      <c r="CQ203" s="22"/>
      <c r="CR203" s="22"/>
      <c r="CS203" s="22"/>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3"/>
      <c r="DS203" s="13"/>
      <c r="DT203" s="13"/>
      <c r="DU203" s="13"/>
      <c r="DV203" s="13"/>
      <c r="DW203" s="13"/>
      <c r="DX203" s="13"/>
      <c r="DY203" s="13"/>
      <c r="DZ203" s="13"/>
      <c r="EA203" s="21"/>
      <c r="EB203" s="21"/>
      <c r="EC203" s="13"/>
      <c r="ED203" s="13"/>
      <c r="EE203" s="13"/>
      <c r="EF203" s="13"/>
      <c r="EG203" s="13"/>
      <c r="EH203" s="13"/>
      <c r="EI203" s="13"/>
      <c r="EJ203" s="13"/>
      <c r="EK203" s="13"/>
      <c r="EL203" s="13"/>
      <c r="EM203" s="13"/>
      <c r="EN203" s="13"/>
      <c r="EO203" s="13"/>
      <c r="EP203" s="13"/>
      <c r="EQ203" s="13"/>
      <c r="ER203" s="13"/>
      <c r="ES203" s="13"/>
      <c r="ET203" s="13"/>
      <c r="EU203" s="13"/>
      <c r="EV203" s="13"/>
      <c r="EW203" s="13"/>
    </row>
    <row r="204" spans="1:153" s="14" customFormat="1" ht="18.75" customHeight="1">
      <c r="A204" s="22"/>
      <c r="B204" s="22"/>
      <c r="C204" s="101"/>
      <c r="D204" s="101"/>
      <c r="E204" s="101"/>
      <c r="F204" s="101"/>
      <c r="G204" s="142"/>
      <c r="H204" s="12"/>
      <c r="I204" s="12"/>
      <c r="J204" s="12"/>
      <c r="K204" s="12"/>
      <c r="L204" s="12"/>
      <c r="M204" s="12"/>
      <c r="N204" s="143"/>
      <c r="O204" s="144"/>
      <c r="P204" s="144"/>
      <c r="Q204" s="144"/>
      <c r="R204" s="144"/>
      <c r="S204" s="144"/>
      <c r="T204" s="145"/>
      <c r="V204" s="144"/>
      <c r="W204" s="7" t="s">
        <v>210</v>
      </c>
      <c r="X204" s="7"/>
      <c r="Y204" s="7"/>
      <c r="Z204" s="7"/>
      <c r="AA204" s="7" t="s">
        <v>363</v>
      </c>
      <c r="AB204" s="211"/>
      <c r="AC204" s="211"/>
      <c r="AD204" s="211"/>
      <c r="AE204" s="144"/>
      <c r="AF204" s="144"/>
      <c r="AG204" s="143"/>
      <c r="AH204" s="144"/>
      <c r="AI204" s="144"/>
      <c r="AJ204" s="144"/>
      <c r="AK204" s="144"/>
      <c r="AL204" s="144"/>
      <c r="AN204" s="144"/>
      <c r="AO204" s="101"/>
      <c r="AP204" s="144"/>
      <c r="AQ204" s="101"/>
      <c r="AR204" s="12"/>
      <c r="AS204" s="12"/>
      <c r="AT204" s="12"/>
      <c r="AU204" s="12"/>
      <c r="AV204" s="12"/>
      <c r="AW204" s="12"/>
      <c r="AX204" s="12"/>
      <c r="AY204" s="12"/>
      <c r="AZ204" s="143"/>
      <c r="BA204" s="144"/>
      <c r="BB204" s="144"/>
      <c r="BC204" s="144"/>
      <c r="BD204" s="144"/>
      <c r="BE204" s="144"/>
      <c r="BF204" s="144"/>
      <c r="BG204" s="22"/>
      <c r="BH204" s="145"/>
      <c r="BI204" s="145"/>
      <c r="BJ204" s="13"/>
      <c r="BK204" s="13"/>
      <c r="BO204" s="145"/>
      <c r="BP204" s="145"/>
      <c r="BQ204" s="145"/>
      <c r="BR204" s="145"/>
      <c r="BS204" s="145"/>
      <c r="BT204" s="145"/>
      <c r="BU204" s="145"/>
      <c r="BV204" s="145"/>
      <c r="BW204" s="145"/>
      <c r="BX204" s="145"/>
      <c r="BY204" s="145"/>
      <c r="BZ204" s="22"/>
      <c r="CA204" s="22"/>
      <c r="CB204" s="22"/>
      <c r="CC204" s="22"/>
      <c r="CD204" s="22"/>
      <c r="CE204" s="22"/>
      <c r="CF204" s="22"/>
      <c r="CG204" s="22"/>
      <c r="CH204" s="22"/>
      <c r="CI204" s="22"/>
      <c r="CJ204" s="22"/>
      <c r="CK204" s="22"/>
      <c r="CL204" s="22"/>
      <c r="CM204" s="22"/>
      <c r="CN204" s="22"/>
      <c r="CO204" s="22"/>
      <c r="CP204" s="22"/>
      <c r="CQ204" s="22"/>
      <c r="CR204" s="22"/>
      <c r="CS204" s="22"/>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3"/>
      <c r="DS204" s="13"/>
      <c r="DT204" s="13"/>
      <c r="DU204" s="13"/>
      <c r="DV204" s="13"/>
      <c r="DW204" s="13"/>
      <c r="DX204" s="13"/>
      <c r="DY204" s="13"/>
      <c r="DZ204" s="13"/>
      <c r="EA204" s="21"/>
      <c r="EB204" s="21"/>
      <c r="EC204" s="13"/>
      <c r="ED204" s="13"/>
      <c r="EE204" s="13"/>
      <c r="EF204" s="13"/>
      <c r="EG204" s="13"/>
      <c r="EH204" s="13"/>
      <c r="EI204" s="13"/>
      <c r="EJ204" s="13"/>
      <c r="EK204" s="13"/>
      <c r="EL204" s="13"/>
      <c r="EM204" s="13"/>
      <c r="EN204" s="13"/>
      <c r="EO204" s="13"/>
      <c r="EP204" s="13"/>
      <c r="EQ204" s="13"/>
      <c r="ER204" s="13"/>
      <c r="ES204" s="13"/>
      <c r="ET204" s="13"/>
      <c r="EU204" s="13"/>
      <c r="EV204" s="13"/>
      <c r="EW204" s="13"/>
    </row>
    <row r="205" spans="1:153" s="14" customFormat="1" ht="18.75" customHeight="1">
      <c r="A205" s="22"/>
      <c r="B205" s="22"/>
      <c r="C205" s="101"/>
      <c r="D205" s="101"/>
      <c r="E205" s="101"/>
      <c r="F205" s="101"/>
      <c r="G205" s="142"/>
      <c r="H205" s="12"/>
      <c r="I205" s="12"/>
      <c r="J205" s="12"/>
      <c r="K205" s="12"/>
      <c r="L205" s="12"/>
      <c r="M205" s="12"/>
      <c r="N205" s="143"/>
      <c r="O205" s="144"/>
      <c r="P205" s="144"/>
      <c r="Q205" s="144"/>
      <c r="R205" s="144"/>
      <c r="S205" s="144"/>
      <c r="T205" s="145"/>
      <c r="V205" s="144"/>
      <c r="W205" s="7"/>
      <c r="X205" s="7"/>
      <c r="Y205" s="7"/>
      <c r="Z205" s="7"/>
      <c r="AA205" s="7"/>
      <c r="AB205" s="7" t="s">
        <v>365</v>
      </c>
      <c r="AC205" s="211"/>
      <c r="AD205" s="211"/>
      <c r="AE205" s="144"/>
      <c r="AF205" s="144"/>
      <c r="AG205" s="143"/>
      <c r="AH205" s="144"/>
      <c r="AI205" s="144"/>
      <c r="AJ205" s="144"/>
      <c r="AK205" s="144"/>
      <c r="AL205" s="144"/>
      <c r="AN205" s="144"/>
      <c r="AO205" s="101"/>
      <c r="AP205" s="144"/>
      <c r="AQ205" s="101"/>
      <c r="AR205" s="12"/>
      <c r="AS205" s="12"/>
      <c r="AT205" s="12"/>
      <c r="AU205" s="12"/>
      <c r="AV205" s="12"/>
      <c r="AW205" s="12"/>
      <c r="AX205" s="12"/>
      <c r="AY205" s="12"/>
      <c r="AZ205" s="143"/>
      <c r="BA205" s="144"/>
      <c r="BB205" s="144"/>
      <c r="BC205" s="144"/>
      <c r="BD205" s="144"/>
      <c r="BE205" s="144"/>
      <c r="BF205" s="144"/>
      <c r="BG205" s="22"/>
      <c r="BH205" s="145"/>
      <c r="BI205" s="145"/>
      <c r="BJ205" s="13"/>
      <c r="BK205" s="13"/>
      <c r="BO205" s="145"/>
      <c r="BP205" s="145"/>
      <c r="BQ205" s="145"/>
      <c r="BR205" s="145"/>
      <c r="BS205" s="145"/>
      <c r="BT205" s="145"/>
      <c r="BU205" s="145"/>
      <c r="BV205" s="145"/>
      <c r="BW205" s="145"/>
      <c r="BX205" s="145"/>
      <c r="BY205" s="145"/>
      <c r="BZ205" s="22"/>
      <c r="CA205" s="22"/>
      <c r="CB205" s="22"/>
      <c r="CC205" s="22"/>
      <c r="CD205" s="22"/>
      <c r="CE205" s="22"/>
      <c r="CF205" s="22"/>
      <c r="CG205" s="22"/>
      <c r="CH205" s="22"/>
      <c r="CI205" s="22"/>
      <c r="CJ205" s="22"/>
      <c r="CK205" s="22"/>
      <c r="CL205" s="22"/>
      <c r="CM205" s="22"/>
      <c r="CN205" s="22"/>
      <c r="CO205" s="22"/>
      <c r="CP205" s="22"/>
      <c r="CQ205" s="22"/>
      <c r="CR205" s="22"/>
      <c r="CS205" s="22"/>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3"/>
      <c r="DS205" s="13"/>
      <c r="DT205" s="13"/>
      <c r="DU205" s="13"/>
      <c r="DV205" s="13"/>
      <c r="DW205" s="13"/>
      <c r="DX205" s="13"/>
      <c r="DY205" s="13"/>
      <c r="DZ205" s="13"/>
      <c r="EA205" s="21"/>
      <c r="EB205" s="21"/>
      <c r="EC205" s="13"/>
      <c r="ED205" s="13"/>
      <c r="EE205" s="13"/>
      <c r="EF205" s="13"/>
      <c r="EG205" s="13"/>
      <c r="EH205" s="13"/>
      <c r="EI205" s="13"/>
      <c r="EJ205" s="13"/>
      <c r="EK205" s="13"/>
      <c r="EL205" s="13"/>
      <c r="EM205" s="13"/>
      <c r="EN205" s="13"/>
      <c r="EO205" s="13"/>
      <c r="EP205" s="13"/>
      <c r="EQ205" s="13"/>
      <c r="ER205" s="13"/>
      <c r="ES205" s="13"/>
      <c r="ET205" s="13"/>
      <c r="EU205" s="13"/>
      <c r="EV205" s="13"/>
      <c r="EW205" s="13"/>
    </row>
    <row r="206" spans="1:153" s="14" customFormat="1" ht="18.75" customHeight="1">
      <c r="A206" s="22"/>
      <c r="B206" s="22"/>
      <c r="C206" s="101"/>
      <c r="D206" s="101"/>
      <c r="E206" s="101"/>
      <c r="F206" s="101"/>
      <c r="G206" s="142"/>
      <c r="H206" s="12"/>
      <c r="I206" s="12"/>
      <c r="J206" s="12"/>
      <c r="K206" s="12"/>
      <c r="L206" s="12"/>
      <c r="M206" s="12"/>
      <c r="N206" s="143"/>
      <c r="O206" s="144"/>
      <c r="P206" s="144"/>
      <c r="Q206" s="144"/>
      <c r="R206" s="144"/>
      <c r="S206" s="144"/>
      <c r="T206" s="145"/>
      <c r="V206" s="144"/>
      <c r="AA206" s="14" t="s">
        <v>364</v>
      </c>
      <c r="AB206" s="211"/>
      <c r="AC206" s="211"/>
      <c r="AD206" s="211"/>
      <c r="AE206" s="144"/>
      <c r="AF206" s="144"/>
      <c r="AG206" s="143"/>
      <c r="AH206" s="144"/>
      <c r="AI206" s="144"/>
      <c r="AJ206" s="144"/>
      <c r="AK206" s="144"/>
      <c r="AL206" s="144"/>
      <c r="AN206" s="144"/>
      <c r="AO206" s="101"/>
      <c r="AP206" s="144"/>
      <c r="AQ206" s="101"/>
      <c r="AR206" s="12"/>
      <c r="AS206" s="12"/>
      <c r="AT206" s="12"/>
      <c r="AU206" s="12"/>
      <c r="AV206" s="12"/>
      <c r="AW206" s="12"/>
      <c r="AX206" s="12"/>
      <c r="AY206" s="12"/>
      <c r="AZ206" s="143"/>
      <c r="BA206" s="144"/>
      <c r="BB206" s="144"/>
      <c r="BC206" s="144"/>
      <c r="BD206" s="144"/>
      <c r="BE206" s="144"/>
      <c r="BF206" s="144"/>
      <c r="BG206" s="22"/>
      <c r="BH206" s="145"/>
      <c r="BI206" s="145"/>
      <c r="BJ206" s="13"/>
      <c r="BK206" s="13"/>
      <c r="BO206" s="145"/>
      <c r="BP206" s="145"/>
      <c r="BQ206" s="145"/>
      <c r="BR206" s="145"/>
      <c r="BS206" s="145"/>
      <c r="BT206" s="145"/>
      <c r="BU206" s="145"/>
      <c r="BV206" s="145"/>
      <c r="BW206" s="145"/>
      <c r="BX206" s="145"/>
      <c r="BY206" s="145"/>
      <c r="BZ206" s="22"/>
      <c r="CA206" s="22"/>
      <c r="CB206" s="22"/>
      <c r="CC206" s="22"/>
      <c r="CD206" s="22"/>
      <c r="CE206" s="22"/>
      <c r="CF206" s="22"/>
      <c r="CG206" s="22"/>
      <c r="CH206" s="22"/>
      <c r="CI206" s="22"/>
      <c r="CJ206" s="22"/>
      <c r="CK206" s="22"/>
      <c r="CL206" s="22"/>
      <c r="CM206" s="22"/>
      <c r="CN206" s="22"/>
      <c r="CO206" s="22"/>
      <c r="CP206" s="22"/>
      <c r="CQ206" s="22"/>
      <c r="CR206" s="22"/>
      <c r="CS206" s="22"/>
      <c r="CT206" s="13"/>
      <c r="CU206" s="13"/>
      <c r="CV206" s="13"/>
      <c r="CW206" s="13"/>
      <c r="CX206" s="13"/>
      <c r="CY206" s="13"/>
      <c r="CZ206" s="13"/>
      <c r="DA206" s="13"/>
      <c r="DB206" s="13"/>
      <c r="DC206" s="13"/>
      <c r="DD206" s="13"/>
      <c r="DE206" s="13"/>
      <c r="DF206" s="13"/>
      <c r="DG206" s="13"/>
      <c r="DH206" s="13"/>
      <c r="DI206" s="13"/>
      <c r="DJ206" s="13"/>
      <c r="DK206" s="13"/>
      <c r="DL206" s="13"/>
      <c r="DM206" s="13"/>
      <c r="DN206" s="13"/>
      <c r="DO206" s="13"/>
      <c r="DP206" s="13"/>
      <c r="DQ206" s="13"/>
      <c r="DR206" s="13"/>
      <c r="DS206" s="13"/>
      <c r="DT206" s="13"/>
      <c r="DU206" s="13"/>
      <c r="DV206" s="13"/>
      <c r="DW206" s="13"/>
      <c r="DX206" s="13"/>
      <c r="DY206" s="13"/>
      <c r="DZ206" s="13"/>
      <c r="EA206" s="21"/>
      <c r="EB206" s="21"/>
      <c r="EC206" s="13"/>
      <c r="ED206" s="13"/>
      <c r="EE206" s="13"/>
      <c r="EF206" s="13"/>
      <c r="EG206" s="13"/>
      <c r="EH206" s="13"/>
      <c r="EI206" s="13"/>
      <c r="EJ206" s="13"/>
      <c r="EK206" s="13"/>
      <c r="EL206" s="13"/>
      <c r="EM206" s="13"/>
      <c r="EN206" s="13"/>
      <c r="EO206" s="13"/>
      <c r="EP206" s="13"/>
      <c r="EQ206" s="13"/>
      <c r="ER206" s="13"/>
      <c r="ES206" s="13"/>
      <c r="ET206" s="13"/>
      <c r="EU206" s="13"/>
      <c r="EV206" s="13"/>
      <c r="EW206" s="13"/>
    </row>
    <row r="207" spans="1:153" s="14" customFormat="1" ht="18.75" customHeight="1">
      <c r="A207" s="22"/>
      <c r="B207" s="22"/>
      <c r="C207" s="101"/>
      <c r="D207" s="101"/>
      <c r="E207" s="101"/>
      <c r="F207" s="101"/>
      <c r="G207" s="142"/>
      <c r="H207" s="12"/>
      <c r="I207" s="12"/>
      <c r="J207" s="12"/>
      <c r="K207" s="12"/>
      <c r="L207" s="12"/>
      <c r="M207" s="12"/>
      <c r="N207" s="143"/>
      <c r="O207" s="144"/>
      <c r="P207" s="144"/>
      <c r="Q207" s="144"/>
      <c r="R207" s="144"/>
      <c r="S207" s="144"/>
      <c r="T207" s="145"/>
      <c r="V207" s="144"/>
      <c r="AB207" s="7" t="s">
        <v>366</v>
      </c>
      <c r="AC207" s="211"/>
      <c r="AD207" s="211"/>
      <c r="AE207" s="144"/>
      <c r="AF207" s="144"/>
      <c r="AG207" s="143"/>
      <c r="AH207" s="144"/>
      <c r="AI207" s="144"/>
      <c r="AJ207" s="144"/>
      <c r="AK207" s="144"/>
      <c r="AL207" s="144"/>
      <c r="AN207" s="144"/>
      <c r="AO207" s="101"/>
      <c r="AP207" s="144"/>
      <c r="AQ207" s="101"/>
      <c r="AR207" s="12"/>
      <c r="AS207" s="12"/>
      <c r="AT207" s="12"/>
      <c r="AU207" s="12"/>
      <c r="AV207" s="12"/>
      <c r="AW207" s="12"/>
      <c r="AX207" s="12"/>
      <c r="AY207" s="12"/>
      <c r="AZ207" s="143"/>
      <c r="BA207" s="144"/>
      <c r="BB207" s="144"/>
      <c r="BC207" s="144"/>
      <c r="BD207" s="144"/>
      <c r="BE207" s="144"/>
      <c r="BF207" s="144"/>
      <c r="BG207" s="22"/>
      <c r="BH207" s="145"/>
      <c r="BI207" s="145"/>
      <c r="BJ207" s="13"/>
      <c r="BK207" s="13"/>
      <c r="BO207" s="145"/>
      <c r="BP207" s="145"/>
      <c r="BQ207" s="145"/>
      <c r="BR207" s="145"/>
      <c r="BS207" s="145"/>
      <c r="BT207" s="145"/>
      <c r="BU207" s="145"/>
      <c r="BV207" s="145"/>
      <c r="BW207" s="145"/>
      <c r="BX207" s="145"/>
      <c r="BY207" s="145"/>
      <c r="BZ207" s="22"/>
      <c r="CA207" s="22"/>
      <c r="CB207" s="22"/>
      <c r="CC207" s="22"/>
      <c r="CD207" s="22"/>
      <c r="CE207" s="22"/>
      <c r="CF207" s="22"/>
      <c r="CG207" s="22"/>
      <c r="CH207" s="22"/>
      <c r="CI207" s="22"/>
      <c r="CJ207" s="22"/>
      <c r="CK207" s="22"/>
      <c r="CL207" s="22"/>
      <c r="CM207" s="22"/>
      <c r="CN207" s="22"/>
      <c r="CO207" s="22"/>
      <c r="CP207" s="22"/>
      <c r="CQ207" s="22"/>
      <c r="CR207" s="22"/>
      <c r="CS207" s="22"/>
      <c r="CT207" s="13"/>
      <c r="CU207" s="13"/>
      <c r="CV207" s="13"/>
      <c r="CW207" s="13"/>
      <c r="CX207" s="13"/>
      <c r="CY207" s="13"/>
      <c r="CZ207" s="13"/>
      <c r="DA207" s="13"/>
      <c r="DB207" s="13"/>
      <c r="DC207" s="13"/>
      <c r="DD207" s="13"/>
      <c r="DE207" s="13"/>
      <c r="DF207" s="13"/>
      <c r="DG207" s="13"/>
      <c r="DH207" s="13"/>
      <c r="DI207" s="13"/>
      <c r="DJ207" s="13"/>
      <c r="DK207" s="13"/>
      <c r="DL207" s="13"/>
      <c r="DM207" s="13"/>
      <c r="DN207" s="13"/>
      <c r="DO207" s="13"/>
      <c r="DP207" s="13"/>
      <c r="DQ207" s="13"/>
      <c r="DR207" s="13"/>
      <c r="DS207" s="13"/>
      <c r="DT207" s="13"/>
      <c r="DU207" s="13"/>
      <c r="DV207" s="13"/>
      <c r="DW207" s="13"/>
      <c r="DX207" s="13"/>
      <c r="DY207" s="13"/>
      <c r="DZ207" s="13"/>
      <c r="EA207" s="21"/>
      <c r="EB207" s="21"/>
      <c r="EC207" s="13"/>
      <c r="ED207" s="13"/>
      <c r="EE207" s="13"/>
      <c r="EF207" s="13"/>
      <c r="EG207" s="13"/>
      <c r="EH207" s="13"/>
      <c r="EI207" s="13"/>
      <c r="EJ207" s="13"/>
      <c r="EK207" s="13"/>
      <c r="EL207" s="13"/>
      <c r="EM207" s="13"/>
      <c r="EN207" s="13"/>
      <c r="EO207" s="13"/>
      <c r="EP207" s="13"/>
      <c r="EQ207" s="13"/>
      <c r="ER207" s="13"/>
      <c r="ES207" s="13"/>
      <c r="ET207" s="13"/>
      <c r="EU207" s="13"/>
      <c r="EV207" s="13"/>
      <c r="EW207" s="13"/>
    </row>
    <row r="208" spans="1:153" s="14" customFormat="1" ht="18.75" customHeight="1">
      <c r="A208" s="22"/>
      <c r="B208" s="22"/>
      <c r="C208" s="101"/>
      <c r="D208" s="101"/>
      <c r="E208" s="101"/>
      <c r="F208" s="101"/>
      <c r="G208" s="142"/>
      <c r="H208" s="12"/>
      <c r="I208" s="12"/>
      <c r="J208" s="12"/>
      <c r="K208" s="12"/>
      <c r="L208" s="12"/>
      <c r="M208" s="12"/>
      <c r="N208" s="143"/>
      <c r="O208" s="144"/>
      <c r="P208" s="144"/>
      <c r="Q208" s="144"/>
      <c r="R208" s="144"/>
      <c r="S208" s="144"/>
      <c r="T208" s="145"/>
      <c r="V208" s="144"/>
      <c r="W208" s="144"/>
      <c r="X208" s="144"/>
      <c r="Y208" s="144"/>
      <c r="Z208" s="144"/>
      <c r="AA208" s="144"/>
      <c r="AB208" s="211"/>
      <c r="AC208" s="211"/>
      <c r="AD208" s="211"/>
      <c r="AE208" s="144"/>
      <c r="AF208" s="144"/>
      <c r="AG208" s="143"/>
      <c r="AH208" s="144"/>
      <c r="AI208" s="144"/>
      <c r="AJ208" s="144"/>
      <c r="AK208" s="144"/>
      <c r="AL208" s="144"/>
      <c r="AN208" s="144"/>
      <c r="AO208" s="101"/>
      <c r="AP208" s="144"/>
      <c r="AQ208" s="101"/>
      <c r="AR208" s="12"/>
      <c r="AS208" s="12"/>
      <c r="AT208" s="12"/>
      <c r="AU208" s="12"/>
      <c r="AV208" s="12"/>
      <c r="AW208" s="12"/>
      <c r="AX208" s="12"/>
      <c r="AY208" s="12"/>
      <c r="AZ208" s="143"/>
      <c r="BA208" s="144"/>
      <c r="BB208" s="144"/>
      <c r="BC208" s="144"/>
      <c r="BD208" s="144"/>
      <c r="BE208" s="144"/>
      <c r="BF208" s="144"/>
      <c r="BG208" s="22"/>
      <c r="BH208" s="145"/>
      <c r="BI208" s="145"/>
      <c r="BJ208" s="13"/>
      <c r="BK208" s="13"/>
      <c r="BO208" s="145"/>
      <c r="BP208" s="145"/>
      <c r="BQ208" s="145"/>
      <c r="BR208" s="145"/>
      <c r="BS208" s="145"/>
      <c r="BT208" s="145"/>
      <c r="BU208" s="145"/>
      <c r="BV208" s="145"/>
      <c r="BW208" s="145"/>
      <c r="BX208" s="145"/>
      <c r="BY208" s="145"/>
      <c r="BZ208" s="22"/>
      <c r="CA208" s="22"/>
      <c r="CB208" s="22"/>
      <c r="CC208" s="22"/>
      <c r="CD208" s="22"/>
      <c r="CE208" s="22"/>
      <c r="CF208" s="22"/>
      <c r="CG208" s="22"/>
      <c r="CH208" s="22"/>
      <c r="CI208" s="22"/>
      <c r="CJ208" s="22"/>
      <c r="CK208" s="22"/>
      <c r="CL208" s="22"/>
      <c r="CM208" s="22"/>
      <c r="CN208" s="22"/>
      <c r="CO208" s="22"/>
      <c r="CP208" s="22"/>
      <c r="CQ208" s="22"/>
      <c r="CR208" s="22"/>
      <c r="CS208" s="22"/>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3"/>
      <c r="DS208" s="13"/>
      <c r="DT208" s="13"/>
      <c r="DU208" s="13"/>
      <c r="DV208" s="13"/>
      <c r="DW208" s="13"/>
      <c r="DX208" s="13"/>
      <c r="DY208" s="13"/>
      <c r="DZ208" s="13"/>
      <c r="EA208" s="21"/>
      <c r="EB208" s="21"/>
      <c r="EC208" s="13"/>
      <c r="ED208" s="13"/>
      <c r="EE208" s="13"/>
      <c r="EF208" s="13"/>
      <c r="EG208" s="13"/>
      <c r="EH208" s="13"/>
      <c r="EI208" s="13"/>
      <c r="EJ208" s="13"/>
      <c r="EK208" s="13"/>
      <c r="EL208" s="13"/>
      <c r="EM208" s="13"/>
      <c r="EN208" s="13"/>
      <c r="EO208" s="13"/>
      <c r="EP208" s="13"/>
      <c r="EQ208" s="13"/>
      <c r="ER208" s="13"/>
      <c r="ES208" s="13"/>
      <c r="ET208" s="13"/>
      <c r="EU208" s="13"/>
      <c r="EV208" s="13"/>
      <c r="EW208" s="13"/>
    </row>
    <row r="209" spans="1:153" s="14" customFormat="1" ht="18.75" customHeight="1">
      <c r="A209" s="22"/>
      <c r="B209" s="22"/>
      <c r="C209" s="101"/>
      <c r="D209" s="101"/>
      <c r="E209" s="101"/>
      <c r="F209" s="101"/>
      <c r="G209" s="142"/>
      <c r="H209" s="12"/>
      <c r="I209" s="12"/>
      <c r="J209" s="12"/>
      <c r="K209" s="12"/>
      <c r="L209" s="12"/>
      <c r="M209" s="12"/>
      <c r="N209" s="143"/>
      <c r="O209" s="144"/>
      <c r="P209" s="144"/>
      <c r="Q209" s="144"/>
      <c r="R209" s="144"/>
      <c r="S209" s="144"/>
      <c r="T209" s="145"/>
      <c r="V209" s="144"/>
      <c r="W209" s="144"/>
      <c r="X209" s="144"/>
      <c r="Y209" s="144"/>
      <c r="Z209" s="144"/>
      <c r="AA209" s="144"/>
      <c r="AB209" s="211"/>
      <c r="AC209" s="211"/>
      <c r="AD209" s="211"/>
      <c r="AE209" s="144"/>
      <c r="AF209" s="144"/>
      <c r="AG209" s="143"/>
      <c r="AH209" s="144"/>
      <c r="AI209" s="144"/>
      <c r="AJ209" s="144"/>
      <c r="AK209" s="144"/>
      <c r="AL209" s="144"/>
      <c r="AN209" s="144"/>
      <c r="AO209" s="101"/>
      <c r="AP209" s="144"/>
      <c r="AQ209" s="101"/>
      <c r="AR209" s="12"/>
      <c r="AS209" s="12"/>
      <c r="AT209" s="12"/>
      <c r="AU209" s="12"/>
      <c r="AV209" s="12"/>
      <c r="AW209" s="12"/>
      <c r="AX209" s="12"/>
      <c r="AY209" s="12"/>
      <c r="AZ209" s="143"/>
      <c r="BA209" s="144"/>
      <c r="BB209" s="144"/>
      <c r="BC209" s="144"/>
      <c r="BD209" s="144"/>
      <c r="BE209" s="144"/>
      <c r="BF209" s="144"/>
      <c r="BG209" s="22"/>
      <c r="BH209" s="145"/>
      <c r="BI209" s="145"/>
      <c r="BJ209" s="13"/>
      <c r="BK209" s="13"/>
      <c r="BO209" s="145"/>
      <c r="BP209" s="145"/>
      <c r="BQ209" s="145"/>
      <c r="BR209" s="145"/>
      <c r="BS209" s="145"/>
      <c r="BT209" s="145"/>
      <c r="BU209" s="145"/>
      <c r="BV209" s="145"/>
      <c r="BW209" s="145"/>
      <c r="BX209" s="145"/>
      <c r="BY209" s="145"/>
      <c r="BZ209" s="22"/>
      <c r="CA209" s="22"/>
      <c r="CB209" s="22"/>
      <c r="CC209" s="22"/>
      <c r="CD209" s="22"/>
      <c r="CE209" s="22"/>
      <c r="CF209" s="22"/>
      <c r="CG209" s="22"/>
      <c r="CH209" s="22"/>
      <c r="CI209" s="22"/>
      <c r="CJ209" s="22"/>
      <c r="CK209" s="22"/>
      <c r="CL209" s="22"/>
      <c r="CM209" s="22"/>
      <c r="CN209" s="22"/>
      <c r="CO209" s="22"/>
      <c r="CP209" s="22"/>
      <c r="CQ209" s="22"/>
      <c r="CR209" s="22"/>
      <c r="CS209" s="22"/>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3"/>
      <c r="DS209" s="13"/>
      <c r="DT209" s="13"/>
      <c r="DU209" s="13"/>
      <c r="DV209" s="13"/>
      <c r="DW209" s="13"/>
      <c r="DX209" s="13"/>
      <c r="DY209" s="13"/>
      <c r="DZ209" s="13"/>
      <c r="EA209" s="21"/>
      <c r="EB209" s="21"/>
      <c r="EC209" s="13"/>
      <c r="ED209" s="13"/>
      <c r="EE209" s="13"/>
      <c r="EF209" s="13"/>
      <c r="EG209" s="13"/>
      <c r="EH209" s="13"/>
      <c r="EI209" s="13"/>
      <c r="EJ209" s="13"/>
      <c r="EK209" s="13"/>
      <c r="EL209" s="13"/>
      <c r="EM209" s="13"/>
      <c r="EN209" s="13"/>
      <c r="EO209" s="13"/>
      <c r="EP209" s="13"/>
      <c r="EQ209" s="13"/>
      <c r="ER209" s="13"/>
      <c r="ES209" s="13"/>
      <c r="ET209" s="13"/>
      <c r="EU209" s="13"/>
      <c r="EV209" s="13"/>
      <c r="EW209" s="13"/>
    </row>
    <row r="210" spans="1:153" s="14" customFormat="1" ht="18.75" customHeight="1">
      <c r="A210" s="22"/>
      <c r="B210" s="22"/>
      <c r="C210" s="101"/>
      <c r="D210" s="101"/>
      <c r="E210" s="101"/>
      <c r="F210" s="101"/>
      <c r="G210" s="142"/>
      <c r="H210" s="12"/>
      <c r="I210" s="12"/>
      <c r="J210" s="12"/>
      <c r="K210" s="12"/>
      <c r="L210" s="12"/>
      <c r="M210" s="12"/>
      <c r="N210" s="143"/>
      <c r="O210" s="144"/>
      <c r="P210" s="144"/>
      <c r="Q210" s="144"/>
      <c r="R210" s="144"/>
      <c r="S210" s="144"/>
      <c r="T210" s="143"/>
      <c r="V210" s="144"/>
      <c r="W210" s="144"/>
      <c r="X210" s="144"/>
      <c r="Y210" s="144"/>
      <c r="Z210" s="144"/>
      <c r="AA210" s="144"/>
      <c r="AB210" s="211"/>
      <c r="AC210" s="211"/>
      <c r="AD210" s="211"/>
      <c r="AE210" s="144"/>
      <c r="AF210" s="144"/>
      <c r="AG210" s="143"/>
      <c r="AH210" s="144"/>
      <c r="AI210" s="144"/>
      <c r="AJ210" s="144"/>
      <c r="AK210" s="144"/>
      <c r="AL210" s="144"/>
      <c r="AN210" s="144"/>
      <c r="AO210" s="101"/>
      <c r="AP210" s="143"/>
      <c r="AQ210" s="101"/>
      <c r="AR210" s="12"/>
      <c r="AS210" s="12"/>
      <c r="AT210" s="12"/>
      <c r="AU210" s="12"/>
      <c r="AV210" s="12"/>
      <c r="AW210" s="12"/>
      <c r="AX210" s="12"/>
      <c r="AY210" s="12"/>
      <c r="AZ210" s="143"/>
      <c r="BA210" s="144"/>
      <c r="BB210" s="144"/>
      <c r="BC210" s="144"/>
      <c r="BD210" s="144"/>
      <c r="BE210" s="144"/>
      <c r="BF210" s="144"/>
      <c r="BG210" s="22"/>
      <c r="BH210" s="145"/>
      <c r="BI210" s="145"/>
      <c r="BJ210" s="13"/>
      <c r="BK210" s="13"/>
      <c r="BO210" s="145"/>
      <c r="BP210" s="145"/>
      <c r="BQ210" s="145"/>
      <c r="BR210" s="145"/>
      <c r="BS210" s="145"/>
      <c r="BT210" s="145"/>
      <c r="BU210" s="145"/>
      <c r="BV210" s="145"/>
      <c r="BW210" s="145"/>
      <c r="BX210" s="145"/>
      <c r="BY210" s="145"/>
      <c r="BZ210" s="22"/>
      <c r="CA210" s="22"/>
      <c r="CB210" s="22"/>
      <c r="CC210" s="22"/>
      <c r="CD210" s="22"/>
      <c r="CE210" s="22"/>
      <c r="CF210" s="22"/>
      <c r="CG210" s="22"/>
      <c r="CH210" s="22"/>
      <c r="CI210" s="22"/>
      <c r="CJ210" s="22"/>
      <c r="CK210" s="22"/>
      <c r="CL210" s="22"/>
      <c r="CM210" s="22"/>
      <c r="CN210" s="22"/>
      <c r="CO210" s="22"/>
      <c r="CP210" s="22"/>
      <c r="CQ210" s="22"/>
      <c r="CR210" s="22"/>
      <c r="CS210" s="22"/>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s="13"/>
      <c r="DU210" s="13"/>
      <c r="DV210" s="13"/>
      <c r="DW210" s="13"/>
      <c r="DX210" s="13"/>
      <c r="DY210" s="13"/>
      <c r="DZ210" s="13"/>
      <c r="EA210" s="21"/>
      <c r="EB210" s="21"/>
      <c r="EC210" s="13"/>
      <c r="ED210" s="13"/>
      <c r="EE210" s="13"/>
      <c r="EF210" s="13"/>
      <c r="EG210" s="13"/>
      <c r="EH210" s="13"/>
      <c r="EI210" s="13"/>
      <c r="EJ210" s="13"/>
      <c r="EK210" s="13"/>
      <c r="EL210" s="13"/>
      <c r="EM210" s="13"/>
      <c r="EN210" s="13"/>
      <c r="EO210" s="13"/>
      <c r="EP210" s="13"/>
      <c r="EQ210" s="13"/>
      <c r="ER210" s="13"/>
      <c r="ES210" s="13"/>
      <c r="ET210" s="13"/>
      <c r="EU210" s="13"/>
      <c r="EV210" s="13"/>
      <c r="EW210" s="13"/>
    </row>
    <row r="211" spans="1:153" s="14" customFormat="1" ht="18.75" customHeight="1">
      <c r="A211" s="22"/>
      <c r="B211" s="22"/>
      <c r="C211" s="101"/>
      <c r="D211" s="101"/>
      <c r="E211" s="101"/>
      <c r="F211" s="101"/>
      <c r="G211" s="142"/>
      <c r="H211" s="12"/>
      <c r="I211" s="12"/>
      <c r="J211" s="12"/>
      <c r="K211" s="12"/>
      <c r="L211" s="12"/>
      <c r="M211" s="12"/>
      <c r="N211" s="143"/>
      <c r="O211" s="144"/>
      <c r="P211" s="144"/>
      <c r="Q211" s="144"/>
      <c r="R211" s="144"/>
      <c r="S211" s="144"/>
      <c r="V211" s="144"/>
      <c r="W211" s="144"/>
      <c r="X211" s="144"/>
      <c r="Y211" s="144"/>
      <c r="Z211" s="144"/>
      <c r="AA211" s="144"/>
      <c r="AB211" s="211"/>
      <c r="AC211" s="211"/>
      <c r="AD211" s="211"/>
      <c r="AE211" s="144"/>
      <c r="AF211" s="144"/>
      <c r="AG211" s="143"/>
      <c r="AH211" s="144"/>
      <c r="AI211" s="144"/>
      <c r="AJ211" s="144"/>
      <c r="AK211" s="144"/>
      <c r="AL211" s="144"/>
      <c r="AN211" s="144"/>
      <c r="AO211" s="101"/>
      <c r="AP211" s="149"/>
      <c r="AQ211" s="101"/>
      <c r="AR211" s="12"/>
      <c r="AS211" s="12"/>
      <c r="AT211" s="12"/>
      <c r="AU211" s="12"/>
      <c r="AV211" s="12"/>
      <c r="AW211" s="12"/>
      <c r="AX211" s="12"/>
      <c r="AY211" s="12"/>
      <c r="AZ211" s="143"/>
      <c r="BA211" s="144"/>
      <c r="BB211" s="144"/>
      <c r="BC211" s="144"/>
      <c r="BD211" s="144"/>
      <c r="BE211" s="144"/>
      <c r="BF211" s="144"/>
      <c r="BG211" s="22"/>
      <c r="BH211" s="145"/>
      <c r="BI211" s="145"/>
      <c r="BJ211" s="13"/>
      <c r="BK211" s="13"/>
      <c r="BO211" s="145"/>
      <c r="BP211" s="145"/>
      <c r="BQ211" s="145"/>
      <c r="BR211" s="145"/>
      <c r="BS211" s="145"/>
      <c r="BT211" s="145"/>
      <c r="BU211" s="145"/>
      <c r="BV211" s="145"/>
      <c r="BW211" s="145"/>
      <c r="BX211" s="145"/>
      <c r="BY211" s="145"/>
      <c r="BZ211" s="22"/>
      <c r="CA211" s="22"/>
      <c r="CB211" s="22"/>
      <c r="CC211" s="22"/>
      <c r="CD211" s="22"/>
      <c r="CE211" s="22"/>
      <c r="CF211" s="22"/>
      <c r="CG211" s="22"/>
      <c r="CH211" s="22"/>
      <c r="CI211" s="22"/>
      <c r="CJ211" s="22"/>
      <c r="CK211" s="22"/>
      <c r="CL211" s="22"/>
      <c r="CM211" s="22"/>
      <c r="CN211" s="22"/>
      <c r="CO211" s="22"/>
      <c r="CP211" s="22"/>
      <c r="CQ211" s="22"/>
      <c r="CR211" s="22"/>
      <c r="CS211" s="22"/>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13"/>
      <c r="DV211" s="13"/>
      <c r="DW211" s="13"/>
      <c r="DX211" s="13"/>
      <c r="DY211" s="13"/>
      <c r="DZ211" s="13"/>
      <c r="EA211" s="21"/>
      <c r="EB211" s="21"/>
      <c r="EC211" s="13"/>
      <c r="ED211" s="13"/>
      <c r="EE211" s="13"/>
      <c r="EF211" s="13"/>
      <c r="EG211" s="13"/>
      <c r="EH211" s="13"/>
      <c r="EI211" s="13"/>
      <c r="EJ211" s="13"/>
      <c r="EK211" s="13"/>
      <c r="EL211" s="13"/>
      <c r="EM211" s="13"/>
      <c r="EN211" s="13"/>
      <c r="EO211" s="13"/>
      <c r="EP211" s="13"/>
      <c r="EQ211" s="13"/>
      <c r="ER211" s="13"/>
      <c r="ES211" s="13"/>
      <c r="ET211" s="13"/>
      <c r="EU211" s="13"/>
      <c r="EV211" s="13"/>
      <c r="EW211" s="13"/>
    </row>
    <row r="212" spans="1:153" s="332" customFormat="1"/>
    <row r="213" spans="1:153" s="332" customFormat="1"/>
    <row r="214" spans="1:153" s="332" customFormat="1"/>
    <row r="215" spans="1:153" s="332" customFormat="1"/>
    <row r="216" spans="1:153" s="332" customFormat="1"/>
    <row r="217" spans="1:153" s="332" customFormat="1"/>
    <row r="218" spans="1:153" s="22" customFormat="1" ht="18.75" customHeight="1">
      <c r="C218" s="101"/>
      <c r="D218" s="101"/>
      <c r="E218" s="101"/>
      <c r="F218" s="101"/>
      <c r="G218" s="142"/>
      <c r="H218" s="12"/>
      <c r="I218" s="12"/>
      <c r="J218" s="12"/>
      <c r="K218" s="12"/>
      <c r="L218" s="12"/>
      <c r="M218" s="12"/>
      <c r="N218" s="143"/>
      <c r="O218" s="144"/>
      <c r="P218" s="144"/>
      <c r="Q218" s="144"/>
      <c r="R218" s="144"/>
      <c r="S218" s="144"/>
      <c r="T218" s="143"/>
      <c r="U218" s="143"/>
      <c r="V218" s="144"/>
      <c r="W218" s="144"/>
      <c r="X218" s="144"/>
      <c r="Y218" s="144"/>
      <c r="Z218" s="144"/>
      <c r="AA218" s="144"/>
      <c r="AB218" s="144"/>
      <c r="AC218" s="144"/>
      <c r="AD218" s="144"/>
      <c r="AE218" s="144"/>
      <c r="AF218" s="144"/>
      <c r="AG218" s="143"/>
      <c r="AH218" s="144"/>
      <c r="AI218" s="144"/>
      <c r="AJ218" s="144"/>
      <c r="AK218" s="144"/>
      <c r="AL218" s="144"/>
      <c r="AM218" s="144"/>
      <c r="AN218" s="144"/>
      <c r="AO218" s="101"/>
      <c r="AP218" s="101"/>
      <c r="AQ218" s="101"/>
      <c r="AR218" s="12"/>
      <c r="AS218" s="12"/>
      <c r="AT218" s="12"/>
      <c r="AU218" s="12"/>
      <c r="AV218" s="12"/>
      <c r="AW218" s="12"/>
      <c r="AX218" s="12"/>
      <c r="AY218" s="12"/>
      <c r="AZ218" s="143"/>
      <c r="BA218" s="144"/>
      <c r="BB218" s="144"/>
      <c r="BC218" s="144"/>
      <c r="BD218" s="144"/>
      <c r="BE218" s="144"/>
      <c r="BF218" s="144"/>
      <c r="EA218" s="331"/>
      <c r="EB218" s="331"/>
    </row>
    <row r="219" spans="1:153" s="144" customFormat="1" ht="43.5" customHeight="1">
      <c r="C219" s="101"/>
      <c r="D219" s="101"/>
      <c r="E219" s="101"/>
      <c r="F219" s="101"/>
      <c r="G219" s="12"/>
      <c r="H219" s="12"/>
      <c r="I219" s="12"/>
      <c r="J219" s="12"/>
      <c r="K219" s="12"/>
      <c r="L219" s="12"/>
      <c r="M219" s="12"/>
      <c r="N219" s="143"/>
      <c r="U219" s="143"/>
      <c r="AG219" s="143"/>
      <c r="AO219" s="101"/>
      <c r="AP219" s="101"/>
      <c r="AQ219" s="101"/>
      <c r="AR219" s="12"/>
      <c r="AS219" s="12"/>
      <c r="AT219" s="12"/>
      <c r="AU219" s="12"/>
      <c r="AV219" s="12"/>
      <c r="AW219" s="12"/>
      <c r="AX219" s="12"/>
      <c r="AY219" s="12"/>
      <c r="AZ219" s="143"/>
      <c r="BM219" s="22"/>
      <c r="CH219" s="22"/>
      <c r="CI219" s="22"/>
      <c r="CJ219" s="22"/>
      <c r="CK219" s="22"/>
      <c r="CL219" s="22"/>
      <c r="EA219" s="332"/>
      <c r="EB219" s="332"/>
    </row>
    <row r="220" spans="1:153" s="22" customFormat="1" ht="28.5" customHeight="1">
      <c r="C220" s="101"/>
      <c r="D220" s="101"/>
      <c r="E220" s="101"/>
      <c r="F220" s="101"/>
      <c r="G220" s="334"/>
      <c r="H220" s="12"/>
      <c r="I220" s="12"/>
      <c r="J220" s="12"/>
      <c r="K220" s="12"/>
      <c r="L220" s="12"/>
      <c r="M220" s="12"/>
      <c r="N220" s="328"/>
      <c r="O220" s="144"/>
      <c r="P220" s="144"/>
      <c r="Q220" s="144"/>
      <c r="R220" s="144"/>
      <c r="S220" s="144"/>
      <c r="T220" s="144"/>
      <c r="U220" s="143"/>
      <c r="V220" s="144"/>
      <c r="W220" s="144"/>
      <c r="X220" s="144"/>
      <c r="Y220" s="144"/>
      <c r="Z220" s="144"/>
      <c r="AA220" s="144"/>
      <c r="AB220" s="144"/>
      <c r="AC220" s="144"/>
      <c r="AD220" s="144"/>
      <c r="AE220" s="144"/>
      <c r="AF220" s="144"/>
      <c r="AG220" s="143"/>
      <c r="AH220" s="144"/>
      <c r="AI220" s="144"/>
      <c r="AJ220" s="144"/>
      <c r="AK220" s="144"/>
      <c r="AL220" s="144"/>
      <c r="AM220" s="144"/>
      <c r="AN220" s="144"/>
      <c r="AO220" s="101"/>
      <c r="AP220" s="101"/>
      <c r="AQ220" s="101"/>
      <c r="AR220" s="12"/>
      <c r="AS220" s="12"/>
      <c r="AT220" s="12"/>
      <c r="AU220" s="12"/>
      <c r="AV220" s="12"/>
      <c r="AW220" s="12"/>
      <c r="AX220" s="12"/>
      <c r="AY220" s="12"/>
      <c r="AZ220" s="143"/>
      <c r="BA220" s="144"/>
      <c r="BB220" s="144"/>
      <c r="BC220" s="144"/>
      <c r="BD220" s="144"/>
      <c r="BE220" s="144"/>
      <c r="BF220" s="144"/>
      <c r="EA220" s="331"/>
      <c r="EB220" s="331"/>
    </row>
    <row r="221" spans="1:153" s="22" customFormat="1" ht="18.75" customHeight="1">
      <c r="C221" s="101"/>
      <c r="D221" s="101"/>
      <c r="E221" s="101"/>
      <c r="F221" s="101"/>
      <c r="G221" s="142"/>
      <c r="H221" s="12"/>
      <c r="I221" s="12"/>
      <c r="J221" s="12"/>
      <c r="K221" s="12"/>
      <c r="L221" s="12"/>
      <c r="M221" s="12"/>
      <c r="N221" s="143"/>
      <c r="O221" s="144"/>
      <c r="P221" s="144"/>
      <c r="Q221" s="144"/>
      <c r="R221" s="144"/>
      <c r="S221" s="144"/>
      <c r="T221" s="143"/>
      <c r="U221" s="143"/>
      <c r="V221" s="144"/>
      <c r="W221" s="144"/>
      <c r="X221" s="144"/>
      <c r="Y221" s="144"/>
      <c r="Z221" s="144"/>
      <c r="AA221" s="144"/>
      <c r="AB221" s="144"/>
      <c r="AC221" s="144"/>
      <c r="AD221" s="144"/>
      <c r="AE221" s="144"/>
      <c r="AF221" s="144"/>
      <c r="AG221" s="143"/>
      <c r="AH221" s="144"/>
      <c r="AI221" s="144"/>
      <c r="AJ221" s="144"/>
      <c r="AK221" s="144"/>
      <c r="AL221" s="144"/>
      <c r="AM221" s="144"/>
      <c r="AN221" s="144"/>
      <c r="AO221" s="101"/>
      <c r="AP221" s="101"/>
      <c r="AQ221" s="101"/>
      <c r="AR221" s="12"/>
      <c r="AS221" s="12"/>
      <c r="AT221" s="12"/>
      <c r="AU221" s="12"/>
      <c r="AV221" s="12"/>
      <c r="AW221" s="12"/>
      <c r="AX221" s="12"/>
      <c r="AY221" s="12"/>
      <c r="AZ221" s="143"/>
      <c r="BA221" s="144"/>
      <c r="BB221" s="144"/>
      <c r="BC221" s="144"/>
      <c r="BD221" s="144"/>
      <c r="BE221" s="144"/>
      <c r="BF221" s="144"/>
      <c r="EA221" s="331"/>
      <c r="EB221" s="331"/>
    </row>
    <row r="222" spans="1:153" s="332" customFormat="1"/>
    <row r="223" spans="1:153" s="332" customFormat="1"/>
    <row r="224" spans="1:153" s="332" customFormat="1"/>
    <row r="225" spans="1:153" s="332" customFormat="1"/>
    <row r="226" spans="1:153" s="332" customFormat="1"/>
    <row r="227" spans="1:153" s="332" customFormat="1"/>
    <row r="228" spans="1:153" s="332" customFormat="1"/>
    <row r="229" spans="1:153" s="332" customFormat="1"/>
    <row r="230" spans="1:153" s="14" customFormat="1" ht="18.75" customHeight="1">
      <c r="A230" s="22"/>
      <c r="B230" s="22"/>
      <c r="C230" s="101"/>
      <c r="D230" s="101"/>
      <c r="E230" s="101"/>
      <c r="F230" s="101"/>
      <c r="G230" s="142"/>
      <c r="H230" s="12"/>
      <c r="I230" s="12"/>
      <c r="J230" s="12"/>
      <c r="K230" s="12"/>
      <c r="L230" s="12"/>
      <c r="M230" s="12"/>
      <c r="N230" s="143"/>
      <c r="O230" s="144"/>
      <c r="P230" s="144"/>
      <c r="Q230" s="144"/>
      <c r="R230" s="144"/>
      <c r="S230" s="144"/>
      <c r="T230" s="143"/>
      <c r="U230" s="143"/>
      <c r="V230" s="144"/>
      <c r="W230" s="144"/>
      <c r="X230" s="144"/>
      <c r="Y230" s="144"/>
      <c r="Z230" s="144"/>
      <c r="AA230" s="144"/>
      <c r="AB230" s="144"/>
      <c r="AC230" s="144"/>
      <c r="AD230" s="144"/>
      <c r="AE230" s="144"/>
      <c r="AF230" s="144"/>
      <c r="AG230" s="143"/>
      <c r="AH230" s="144"/>
      <c r="AI230" s="144"/>
      <c r="AJ230" s="144"/>
      <c r="AK230" s="144"/>
      <c r="AL230" s="144"/>
      <c r="AM230" s="144"/>
      <c r="AN230" s="144"/>
      <c r="AO230" s="101"/>
      <c r="AP230" s="101"/>
      <c r="AQ230" s="101"/>
      <c r="AR230" s="12"/>
      <c r="AS230" s="12"/>
      <c r="AT230" s="12"/>
      <c r="AU230" s="12"/>
      <c r="AV230" s="12"/>
      <c r="AW230" s="12"/>
      <c r="AX230" s="12"/>
      <c r="AY230" s="12"/>
      <c r="AZ230" s="143"/>
      <c r="BA230" s="144"/>
      <c r="BB230" s="144"/>
      <c r="BC230" s="144"/>
      <c r="BD230" s="144"/>
      <c r="BE230" s="144"/>
      <c r="BF230" s="144"/>
      <c r="BG230" s="22"/>
      <c r="BH230" s="145"/>
      <c r="BI230" s="145"/>
      <c r="BJ230" s="22"/>
      <c r="BK230" s="22"/>
      <c r="BO230" s="145"/>
      <c r="BP230" s="145"/>
      <c r="BQ230" s="145"/>
      <c r="BR230" s="145"/>
      <c r="BS230" s="145"/>
      <c r="BT230" s="145"/>
      <c r="BU230" s="145"/>
      <c r="BV230" s="145"/>
      <c r="BW230" s="145"/>
      <c r="BX230" s="145"/>
      <c r="BY230" s="145"/>
      <c r="BZ230" s="22"/>
      <c r="CA230" s="22"/>
      <c r="CB230" s="22"/>
      <c r="CC230" s="22"/>
      <c r="CD230" s="22"/>
      <c r="CE230" s="22"/>
      <c r="CF230" s="22"/>
      <c r="CG230" s="22"/>
      <c r="CH230" s="22"/>
      <c r="CI230" s="22"/>
      <c r="CJ230" s="22"/>
      <c r="CK230" s="22"/>
      <c r="CL230" s="22"/>
      <c r="CM230" s="22"/>
      <c r="CN230" s="22"/>
      <c r="CO230" s="22"/>
      <c r="CP230" s="22"/>
      <c r="CQ230" s="22"/>
      <c r="CR230" s="22"/>
      <c r="CS230" s="22"/>
      <c r="CT230" s="13"/>
      <c r="CU230" s="13"/>
      <c r="CV230" s="13"/>
      <c r="CW230" s="13"/>
      <c r="CX230" s="13"/>
      <c r="CY230" s="13"/>
      <c r="CZ230" s="13"/>
      <c r="DA230" s="13"/>
      <c r="DB230" s="13"/>
      <c r="DC230" s="13"/>
      <c r="DD230" s="13"/>
      <c r="DE230" s="13"/>
      <c r="DF230" s="13"/>
      <c r="DG230" s="13"/>
      <c r="DH230" s="13"/>
      <c r="DI230" s="13"/>
      <c r="DJ230" s="13"/>
      <c r="DK230" s="13"/>
      <c r="DL230" s="13"/>
      <c r="DM230" s="13"/>
      <c r="DN230" s="13"/>
      <c r="DO230" s="13"/>
      <c r="DP230" s="13"/>
      <c r="DQ230" s="13"/>
      <c r="DR230" s="13"/>
      <c r="DS230" s="13"/>
      <c r="DT230" s="13"/>
      <c r="DU230" s="13"/>
      <c r="DV230" s="13"/>
      <c r="DW230" s="13"/>
      <c r="DX230" s="13"/>
      <c r="DY230" s="13"/>
      <c r="DZ230" s="13"/>
      <c r="EA230" s="21"/>
      <c r="EB230" s="21"/>
      <c r="EC230" s="13"/>
      <c r="ED230" s="13"/>
      <c r="EE230" s="13"/>
      <c r="EF230" s="13"/>
      <c r="EG230" s="13"/>
      <c r="EH230" s="13"/>
      <c r="EI230" s="13"/>
      <c r="EJ230" s="13"/>
      <c r="EK230" s="13"/>
      <c r="EL230" s="13"/>
      <c r="EM230" s="13"/>
      <c r="EN230" s="13"/>
      <c r="EO230" s="13"/>
      <c r="EP230" s="13"/>
      <c r="EQ230" s="13"/>
      <c r="ER230" s="13"/>
      <c r="ES230" s="13"/>
      <c r="ET230" s="13"/>
      <c r="EU230" s="13"/>
      <c r="EV230" s="13"/>
      <c r="EW230" s="13"/>
    </row>
    <row r="231" spans="1:153" s="14" customFormat="1" ht="18.75" customHeight="1">
      <c r="A231" s="22"/>
      <c r="B231" s="22"/>
      <c r="C231" s="101"/>
      <c r="D231" s="101"/>
      <c r="E231" s="101"/>
      <c r="F231" s="101"/>
      <c r="G231" s="142"/>
      <c r="H231" s="12"/>
      <c r="I231" s="12"/>
      <c r="J231" s="12"/>
      <c r="K231" s="12"/>
      <c r="L231" s="12"/>
      <c r="M231" s="12"/>
      <c r="N231" s="143"/>
      <c r="O231" s="144"/>
      <c r="P231" s="144"/>
      <c r="Q231" s="144"/>
      <c r="R231" s="144"/>
      <c r="S231" s="144"/>
      <c r="T231" s="143"/>
      <c r="U231" s="143"/>
      <c r="V231" s="144"/>
      <c r="W231" s="144"/>
      <c r="X231" s="144"/>
      <c r="Y231" s="144"/>
      <c r="Z231" s="144"/>
      <c r="AA231" s="144"/>
      <c r="AB231" s="144"/>
      <c r="AC231" s="144"/>
      <c r="AD231" s="144"/>
      <c r="AE231" s="144"/>
      <c r="AF231" s="144"/>
      <c r="AG231" s="143"/>
      <c r="AH231" s="144"/>
      <c r="AI231" s="144"/>
      <c r="AJ231" s="144"/>
      <c r="AK231" s="144"/>
      <c r="AL231" s="144"/>
      <c r="AM231" s="144"/>
      <c r="AN231" s="144"/>
      <c r="AO231" s="101"/>
      <c r="AP231" s="101"/>
      <c r="AQ231" s="101"/>
      <c r="AR231" s="12"/>
      <c r="AS231" s="12"/>
      <c r="AT231" s="12"/>
      <c r="AU231" s="12"/>
      <c r="AV231" s="12"/>
      <c r="AW231" s="12"/>
      <c r="AX231" s="12"/>
      <c r="AY231" s="12"/>
      <c r="AZ231" s="143"/>
      <c r="BA231" s="144"/>
      <c r="BB231" s="144"/>
      <c r="BC231" s="144"/>
      <c r="BD231" s="144"/>
      <c r="BE231" s="144"/>
      <c r="BF231" s="144"/>
      <c r="BG231" s="22"/>
      <c r="BH231" s="145"/>
      <c r="BI231" s="145"/>
      <c r="BJ231" s="22"/>
      <c r="BK231" s="22"/>
      <c r="BO231" s="145"/>
      <c r="BP231" s="145"/>
      <c r="BQ231" s="145"/>
      <c r="BR231" s="145"/>
      <c r="BS231" s="145"/>
      <c r="BT231" s="145"/>
      <c r="BU231" s="145"/>
      <c r="BV231" s="145"/>
      <c r="BW231" s="145"/>
      <c r="BX231" s="145"/>
      <c r="BY231" s="145"/>
      <c r="BZ231" s="22"/>
      <c r="CA231" s="22"/>
      <c r="CB231" s="22"/>
      <c r="CC231" s="22"/>
      <c r="CD231" s="22"/>
      <c r="CE231" s="22"/>
      <c r="CF231" s="22"/>
      <c r="CG231" s="22"/>
      <c r="CH231" s="22"/>
      <c r="CI231" s="22"/>
      <c r="CJ231" s="22"/>
      <c r="CK231" s="22"/>
      <c r="CL231" s="22"/>
      <c r="CM231" s="22"/>
      <c r="CN231" s="22"/>
      <c r="CO231" s="22"/>
      <c r="CP231" s="22"/>
      <c r="CQ231" s="22"/>
      <c r="CR231" s="22"/>
      <c r="CS231" s="22"/>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3"/>
      <c r="DQ231" s="13"/>
      <c r="DR231" s="13"/>
      <c r="DS231" s="13"/>
      <c r="DT231" s="13"/>
      <c r="DU231" s="13"/>
      <c r="DV231" s="13"/>
      <c r="DW231" s="13"/>
      <c r="DX231" s="13"/>
      <c r="DY231" s="13"/>
      <c r="DZ231" s="13"/>
      <c r="EA231" s="21"/>
      <c r="EB231" s="21"/>
      <c r="EC231" s="13"/>
      <c r="ED231" s="13"/>
      <c r="EE231" s="13"/>
      <c r="EF231" s="13"/>
      <c r="EG231" s="13"/>
      <c r="EH231" s="13"/>
      <c r="EI231" s="13"/>
      <c r="EJ231" s="13"/>
      <c r="EK231" s="13"/>
      <c r="EL231" s="13"/>
      <c r="EM231" s="13"/>
      <c r="EN231" s="13"/>
      <c r="EO231" s="13"/>
      <c r="EP231" s="13"/>
      <c r="EQ231" s="13"/>
      <c r="ER231" s="13"/>
      <c r="ES231" s="13"/>
      <c r="ET231" s="13"/>
      <c r="EU231" s="13"/>
      <c r="EV231" s="13"/>
      <c r="EW231" s="13"/>
    </row>
    <row r="232" spans="1:153" s="14" customFormat="1" ht="18.75" customHeight="1">
      <c r="A232" s="22"/>
      <c r="B232" s="22"/>
      <c r="C232" s="101"/>
      <c r="D232" s="101"/>
      <c r="E232" s="101"/>
      <c r="F232" s="101"/>
      <c r="G232" s="142"/>
      <c r="H232" s="12"/>
      <c r="I232" s="12"/>
      <c r="J232" s="12"/>
      <c r="K232" s="12"/>
      <c r="L232" s="12"/>
      <c r="M232" s="12"/>
      <c r="N232" s="143"/>
      <c r="O232" s="144"/>
      <c r="P232" s="144"/>
      <c r="Q232" s="144"/>
      <c r="R232" s="144"/>
      <c r="S232" s="144"/>
      <c r="T232" s="143"/>
      <c r="U232" s="143"/>
      <c r="V232" s="144"/>
      <c r="W232" s="144"/>
      <c r="X232" s="144"/>
      <c r="Y232" s="144"/>
      <c r="Z232" s="144"/>
      <c r="AA232" s="144"/>
      <c r="AB232" s="144"/>
      <c r="AC232" s="144"/>
      <c r="AD232" s="144"/>
      <c r="AE232" s="144"/>
      <c r="AF232" s="144"/>
      <c r="AG232" s="143"/>
      <c r="AH232" s="144"/>
      <c r="AI232" s="144"/>
      <c r="AJ232" s="144"/>
      <c r="AK232" s="144"/>
      <c r="AL232" s="144"/>
      <c r="AM232" s="144"/>
      <c r="AN232" s="144"/>
      <c r="AO232" s="101"/>
      <c r="AP232" s="101"/>
      <c r="AQ232" s="101"/>
      <c r="AR232" s="12"/>
      <c r="AS232" s="12"/>
      <c r="AT232" s="12"/>
      <c r="AU232" s="12"/>
      <c r="AV232" s="12"/>
      <c r="AW232" s="12"/>
      <c r="AX232" s="12"/>
      <c r="AY232" s="12"/>
      <c r="AZ232" s="143"/>
      <c r="BA232" s="144"/>
      <c r="BB232" s="144"/>
      <c r="BC232" s="144"/>
      <c r="BD232" s="144"/>
      <c r="BE232" s="144"/>
      <c r="BF232" s="144"/>
      <c r="BG232" s="22"/>
      <c r="BH232" s="145"/>
      <c r="BI232" s="145"/>
      <c r="BJ232" s="22"/>
      <c r="BK232" s="22"/>
      <c r="BO232" s="145"/>
      <c r="BP232" s="145"/>
      <c r="BQ232" s="145"/>
      <c r="BR232" s="145"/>
      <c r="BS232" s="145"/>
      <c r="BT232" s="145"/>
      <c r="BU232" s="145"/>
      <c r="BV232" s="145"/>
      <c r="BW232" s="145"/>
      <c r="BX232" s="145"/>
      <c r="BY232" s="145"/>
      <c r="BZ232" s="22"/>
      <c r="CA232" s="22"/>
      <c r="CB232" s="22"/>
      <c r="CC232" s="22"/>
      <c r="CD232" s="22"/>
      <c r="CE232" s="22"/>
      <c r="CF232" s="22"/>
      <c r="CG232" s="22"/>
      <c r="CH232" s="22"/>
      <c r="CI232" s="22"/>
      <c r="CJ232" s="22"/>
      <c r="CK232" s="22"/>
      <c r="CL232" s="22"/>
      <c r="CM232" s="22"/>
      <c r="CN232" s="22"/>
      <c r="CO232" s="22"/>
      <c r="CP232" s="22"/>
      <c r="CQ232" s="22"/>
      <c r="CR232" s="22"/>
      <c r="CS232" s="22"/>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3"/>
      <c r="DS232" s="13"/>
      <c r="DT232" s="13"/>
      <c r="DU232" s="13"/>
      <c r="DV232" s="13"/>
      <c r="DW232" s="13"/>
      <c r="DX232" s="13"/>
      <c r="DY232" s="13"/>
      <c r="DZ232" s="13"/>
      <c r="EA232" s="21"/>
      <c r="EB232" s="21"/>
      <c r="EC232" s="13"/>
      <c r="ED232" s="13"/>
      <c r="EE232" s="13"/>
      <c r="EF232" s="13"/>
      <c r="EG232" s="13"/>
      <c r="EH232" s="13"/>
      <c r="EI232" s="13"/>
      <c r="EJ232" s="13"/>
      <c r="EK232" s="13"/>
      <c r="EL232" s="13"/>
      <c r="EM232" s="13"/>
      <c r="EN232" s="13"/>
      <c r="EO232" s="13"/>
      <c r="EP232" s="13"/>
      <c r="EQ232" s="13"/>
      <c r="ER232" s="13"/>
      <c r="ES232" s="13"/>
      <c r="ET232" s="13"/>
      <c r="EU232" s="13"/>
      <c r="EV232" s="13"/>
      <c r="EW232" s="13"/>
    </row>
    <row r="233" spans="1:153" s="14" customFormat="1" ht="18.75" customHeight="1">
      <c r="A233" s="22"/>
      <c r="B233" s="22"/>
      <c r="C233" s="101"/>
      <c r="D233" s="101"/>
      <c r="E233" s="101"/>
      <c r="F233" s="101"/>
      <c r="G233" s="142"/>
      <c r="H233" s="12"/>
      <c r="I233" s="12"/>
      <c r="J233" s="12"/>
      <c r="K233" s="12"/>
      <c r="L233" s="12"/>
      <c r="M233" s="12"/>
      <c r="N233" s="143"/>
      <c r="O233" s="144"/>
      <c r="P233" s="144"/>
      <c r="Q233" s="144"/>
      <c r="R233" s="144"/>
      <c r="S233" s="144"/>
      <c r="T233" s="143"/>
      <c r="U233" s="143"/>
      <c r="V233" s="144"/>
      <c r="W233" s="144"/>
      <c r="X233" s="144"/>
      <c r="Y233" s="144"/>
      <c r="Z233" s="144"/>
      <c r="AA233" s="144"/>
      <c r="AB233" s="144"/>
      <c r="AC233" s="144"/>
      <c r="AD233" s="144"/>
      <c r="AE233" s="144"/>
      <c r="AF233" s="144"/>
      <c r="AG233" s="143"/>
      <c r="AH233" s="144"/>
      <c r="AI233" s="144"/>
      <c r="AJ233" s="144"/>
      <c r="AK233" s="144"/>
      <c r="AL233" s="144"/>
      <c r="AM233" s="144"/>
      <c r="AN233" s="144"/>
      <c r="AO233" s="101"/>
      <c r="AP233" s="101"/>
      <c r="AQ233" s="101"/>
      <c r="AR233" s="12"/>
      <c r="AS233" s="12"/>
      <c r="AT233" s="12"/>
      <c r="AU233" s="12"/>
      <c r="AV233" s="12"/>
      <c r="AW233" s="12"/>
      <c r="AX233" s="12"/>
      <c r="AY233" s="12"/>
      <c r="AZ233" s="143"/>
      <c r="BA233" s="144"/>
      <c r="BB233" s="144"/>
      <c r="BC233" s="144"/>
      <c r="BD233" s="144"/>
      <c r="BE233" s="144"/>
      <c r="BF233" s="144"/>
      <c r="BG233" s="22"/>
      <c r="BH233" s="145"/>
      <c r="BI233" s="145"/>
      <c r="BJ233" s="22"/>
      <c r="BK233" s="22"/>
      <c r="BO233" s="145"/>
      <c r="BP233" s="145"/>
      <c r="BQ233" s="145"/>
      <c r="BR233" s="145"/>
      <c r="BS233" s="145"/>
      <c r="BT233" s="145"/>
      <c r="BU233" s="145"/>
      <c r="BV233" s="145"/>
      <c r="BW233" s="145"/>
      <c r="BX233" s="145"/>
      <c r="BY233" s="145"/>
      <c r="BZ233" s="22"/>
      <c r="CA233" s="22"/>
      <c r="CB233" s="22"/>
      <c r="CC233" s="22"/>
      <c r="CD233" s="22"/>
      <c r="CE233" s="22"/>
      <c r="CF233" s="22"/>
      <c r="CG233" s="22"/>
      <c r="CH233" s="22"/>
      <c r="CI233" s="22"/>
      <c r="CJ233" s="22"/>
      <c r="CK233" s="22"/>
      <c r="CL233" s="22"/>
      <c r="CM233" s="22"/>
      <c r="CN233" s="22"/>
      <c r="CO233" s="22"/>
      <c r="CP233" s="22"/>
      <c r="CQ233" s="22"/>
      <c r="CR233" s="22"/>
      <c r="CS233" s="22"/>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3"/>
      <c r="DS233" s="13"/>
      <c r="DT233" s="13"/>
      <c r="DU233" s="13"/>
      <c r="DV233" s="13"/>
      <c r="DW233" s="13"/>
      <c r="DX233" s="13"/>
      <c r="DY233" s="13"/>
      <c r="DZ233" s="13"/>
      <c r="EA233" s="21"/>
      <c r="EB233" s="21"/>
      <c r="EC233" s="13"/>
      <c r="ED233" s="13"/>
      <c r="EE233" s="13"/>
      <c r="EF233" s="13"/>
      <c r="EG233" s="13"/>
      <c r="EH233" s="13"/>
      <c r="EI233" s="13"/>
      <c r="EJ233" s="13"/>
      <c r="EK233" s="13"/>
      <c r="EL233" s="13"/>
      <c r="EM233" s="13"/>
      <c r="EN233" s="13"/>
      <c r="EO233" s="13"/>
      <c r="EP233" s="13"/>
      <c r="EQ233" s="13"/>
      <c r="ER233" s="13"/>
      <c r="ES233" s="13"/>
      <c r="ET233" s="13"/>
      <c r="EU233" s="13"/>
      <c r="EV233" s="13"/>
      <c r="EW233" s="13"/>
    </row>
  </sheetData>
  <mergeCells count="17">
    <mergeCell ref="C5:G5"/>
    <mergeCell ref="H5:R5"/>
    <mergeCell ref="A1:F2"/>
    <mergeCell ref="G1:T2"/>
    <mergeCell ref="EA3:EB6"/>
    <mergeCell ref="AX1:AZ1"/>
    <mergeCell ref="BA1:BI1"/>
    <mergeCell ref="U2:X2"/>
    <mergeCell ref="Y2:AI2"/>
    <mergeCell ref="AJ2:AL2"/>
    <mergeCell ref="AM2:AW2"/>
    <mergeCell ref="AX2:AZ2"/>
    <mergeCell ref="BA2:BI2"/>
    <mergeCell ref="AM1:AW1"/>
    <mergeCell ref="U1:X1"/>
    <mergeCell ref="Y1:AI1"/>
    <mergeCell ref="AJ1:AL1"/>
  </mergeCells>
  <phoneticPr fontId="5"/>
  <pageMargins left="0.7" right="0.7" top="0.75" bottom="0.75" header="0.3" footer="0.3"/>
  <pageSetup paperSize="9" scale="5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I103"/>
  <sheetViews>
    <sheetView showGridLines="0" view="pageBreakPreview" topLeftCell="A64" zoomScaleNormal="70" zoomScaleSheetLayoutView="100" workbookViewId="0">
      <selection activeCell="AG86" sqref="AG86"/>
    </sheetView>
  </sheetViews>
  <sheetFormatPr defaultColWidth="2.625" defaultRowHeight="18.75"/>
  <cols>
    <col min="1" max="1" width="2.75" style="152" customWidth="1"/>
    <col min="2" max="39" width="2.625" style="152"/>
    <col min="40" max="40" width="2.625" style="152" customWidth="1"/>
    <col min="41" max="16384" width="2.625" style="152"/>
  </cols>
  <sheetData>
    <row r="1" spans="1:61">
      <c r="A1" s="405" t="s">
        <v>39</v>
      </c>
      <c r="B1" s="406"/>
      <c r="C1" s="406"/>
      <c r="D1" s="406"/>
      <c r="E1" s="406"/>
      <c r="F1" s="407"/>
      <c r="G1" s="405" t="s">
        <v>40</v>
      </c>
      <c r="H1" s="406"/>
      <c r="I1" s="406"/>
      <c r="J1" s="406"/>
      <c r="K1" s="406"/>
      <c r="L1" s="406"/>
      <c r="M1" s="406"/>
      <c r="N1" s="406"/>
      <c r="O1" s="406"/>
      <c r="P1" s="406"/>
      <c r="Q1" s="406"/>
      <c r="R1" s="406"/>
      <c r="S1" s="406"/>
      <c r="T1" s="407"/>
      <c r="U1" s="400" t="s">
        <v>0</v>
      </c>
      <c r="V1" s="400"/>
      <c r="W1" s="400"/>
      <c r="X1" s="400"/>
      <c r="Y1" s="403" t="s">
        <v>69</v>
      </c>
      <c r="Z1" s="403"/>
      <c r="AA1" s="403"/>
      <c r="AB1" s="403"/>
      <c r="AC1" s="403"/>
      <c r="AD1" s="403"/>
      <c r="AE1" s="403"/>
      <c r="AF1" s="403"/>
      <c r="AG1" s="403"/>
      <c r="AH1" s="403"/>
      <c r="AI1" s="403"/>
      <c r="AJ1" s="400" t="s">
        <v>37</v>
      </c>
      <c r="AK1" s="400"/>
      <c r="AL1" s="400"/>
      <c r="AM1" s="404"/>
      <c r="AN1" s="404"/>
      <c r="AO1" s="404"/>
      <c r="AP1" s="404"/>
      <c r="AQ1" s="404"/>
      <c r="AR1" s="404"/>
      <c r="AS1" s="404"/>
      <c r="AT1" s="404"/>
      <c r="AU1" s="404"/>
      <c r="AV1" s="404"/>
      <c r="AW1" s="404"/>
      <c r="AX1" s="400" t="s">
        <v>1</v>
      </c>
      <c r="AY1" s="400"/>
      <c r="AZ1" s="400"/>
      <c r="BA1" s="401">
        <v>43089</v>
      </c>
      <c r="BB1" s="402"/>
      <c r="BC1" s="402"/>
      <c r="BD1" s="402"/>
      <c r="BE1" s="402"/>
      <c r="BF1" s="402"/>
      <c r="BG1" s="402"/>
      <c r="BH1" s="402"/>
      <c r="BI1" s="402"/>
    </row>
    <row r="2" spans="1:61">
      <c r="A2" s="408"/>
      <c r="B2" s="409"/>
      <c r="C2" s="409"/>
      <c r="D2" s="409"/>
      <c r="E2" s="409"/>
      <c r="F2" s="410"/>
      <c r="G2" s="408"/>
      <c r="H2" s="409"/>
      <c r="I2" s="409"/>
      <c r="J2" s="409"/>
      <c r="K2" s="409"/>
      <c r="L2" s="409"/>
      <c r="M2" s="409"/>
      <c r="N2" s="409"/>
      <c r="O2" s="409"/>
      <c r="P2" s="409"/>
      <c r="Q2" s="409"/>
      <c r="R2" s="409"/>
      <c r="S2" s="409"/>
      <c r="T2" s="410"/>
      <c r="U2" s="400"/>
      <c r="V2" s="400"/>
      <c r="W2" s="400"/>
      <c r="X2" s="400"/>
      <c r="Y2" s="403"/>
      <c r="Z2" s="403"/>
      <c r="AA2" s="403"/>
      <c r="AB2" s="403"/>
      <c r="AC2" s="403"/>
      <c r="AD2" s="403"/>
      <c r="AE2" s="403"/>
      <c r="AF2" s="403"/>
      <c r="AG2" s="403"/>
      <c r="AH2" s="403"/>
      <c r="AI2" s="403"/>
      <c r="AJ2" s="400" t="s">
        <v>30</v>
      </c>
      <c r="AK2" s="400"/>
      <c r="AL2" s="400"/>
      <c r="AM2" s="404" t="s">
        <v>206</v>
      </c>
      <c r="AN2" s="404"/>
      <c r="AO2" s="404"/>
      <c r="AP2" s="404"/>
      <c r="AQ2" s="404"/>
      <c r="AR2" s="404"/>
      <c r="AS2" s="404"/>
      <c r="AT2" s="404"/>
      <c r="AU2" s="404"/>
      <c r="AV2" s="404"/>
      <c r="AW2" s="404"/>
      <c r="AX2" s="400" t="s">
        <v>38</v>
      </c>
      <c r="AY2" s="400"/>
      <c r="AZ2" s="400"/>
      <c r="BA2" s="404" t="s">
        <v>202</v>
      </c>
      <c r="BB2" s="404"/>
      <c r="BC2" s="404"/>
      <c r="BD2" s="404"/>
      <c r="BE2" s="404"/>
      <c r="BF2" s="404"/>
      <c r="BG2" s="404"/>
      <c r="BH2" s="404"/>
      <c r="BI2" s="404"/>
    </row>
    <row r="3" spans="1:61">
      <c r="A3" s="219"/>
      <c r="B3" s="219"/>
      <c r="C3" s="219"/>
      <c r="D3" s="219"/>
      <c r="E3" s="219"/>
      <c r="F3" s="219"/>
      <c r="G3" s="219"/>
      <c r="H3" s="219"/>
      <c r="I3" s="219"/>
      <c r="J3" s="219"/>
      <c r="K3" s="219"/>
      <c r="L3" s="219"/>
      <c r="M3" s="219"/>
      <c r="N3" s="219"/>
      <c r="O3" s="219"/>
      <c r="P3" s="219"/>
      <c r="Q3" s="219"/>
      <c r="R3" s="219"/>
      <c r="S3" s="219"/>
      <c r="T3" s="219"/>
      <c r="U3" s="219"/>
      <c r="V3" s="219"/>
      <c r="W3" s="219"/>
      <c r="X3" s="219"/>
      <c r="Y3" s="219"/>
      <c r="Z3" s="219"/>
      <c r="AA3" s="219"/>
      <c r="AB3" s="219"/>
      <c r="AC3" s="219"/>
      <c r="AD3" s="219"/>
      <c r="AE3" s="219"/>
      <c r="AF3" s="219"/>
      <c r="AG3" s="219"/>
      <c r="AH3" s="219"/>
      <c r="AI3" s="219"/>
      <c r="AJ3" s="219"/>
      <c r="AK3" s="219"/>
      <c r="AL3" s="219"/>
      <c r="AM3" s="219"/>
      <c r="AN3" s="219"/>
      <c r="AO3" s="219"/>
      <c r="AP3" s="219"/>
      <c r="AQ3" s="219"/>
      <c r="AR3" s="219"/>
      <c r="AS3" s="219"/>
      <c r="AT3" s="219"/>
      <c r="AU3" s="219"/>
      <c r="AV3" s="219"/>
      <c r="AW3" s="219"/>
      <c r="AX3" s="219"/>
      <c r="AY3" s="219"/>
      <c r="AZ3" s="219"/>
      <c r="BA3" s="219"/>
      <c r="BB3" s="219"/>
      <c r="BC3" s="219"/>
      <c r="BD3" s="219"/>
      <c r="BE3" s="219"/>
      <c r="BF3" s="219"/>
      <c r="BG3" s="219"/>
      <c r="BH3" s="219"/>
      <c r="BI3" s="219"/>
    </row>
    <row r="4" spans="1:61">
      <c r="A4" s="219"/>
      <c r="B4" s="165" t="s">
        <v>32</v>
      </c>
      <c r="C4" s="166"/>
      <c r="D4" s="166"/>
      <c r="E4" s="166"/>
      <c r="F4" s="166"/>
      <c r="G4" s="165" t="s">
        <v>31</v>
      </c>
      <c r="H4" s="166"/>
      <c r="I4" s="166"/>
      <c r="J4" s="166"/>
      <c r="K4" s="167"/>
      <c r="L4" s="166"/>
      <c r="M4" s="166"/>
      <c r="N4" s="166"/>
      <c r="O4" s="167"/>
      <c r="P4" s="167"/>
      <c r="Q4" s="168"/>
      <c r="R4" s="219"/>
      <c r="S4" s="219"/>
      <c r="T4" s="219"/>
      <c r="U4" s="219"/>
      <c r="V4" s="219"/>
      <c r="W4" s="219"/>
      <c r="X4" s="219"/>
      <c r="Y4" s="219"/>
      <c r="Z4" s="219"/>
      <c r="AA4" s="219"/>
      <c r="AB4" s="219"/>
      <c r="AC4" s="219"/>
      <c r="AD4" s="219"/>
      <c r="AE4" s="219"/>
      <c r="AF4" s="219"/>
      <c r="AG4" s="219"/>
      <c r="AH4" s="219"/>
      <c r="AI4" s="219"/>
      <c r="AJ4" s="219"/>
      <c r="AK4" s="219"/>
      <c r="AL4" s="219"/>
      <c r="AM4" s="219"/>
      <c r="AN4" s="219"/>
      <c r="AO4" s="219"/>
      <c r="AP4" s="219"/>
      <c r="AQ4" s="219"/>
      <c r="AR4" s="219"/>
      <c r="AS4" s="219"/>
      <c r="AT4" s="219"/>
      <c r="AU4" s="219"/>
      <c r="AV4" s="219"/>
      <c r="AW4" s="219"/>
      <c r="AX4" s="219"/>
      <c r="AY4" s="219"/>
      <c r="AZ4" s="219"/>
      <c r="BA4" s="219"/>
      <c r="BB4" s="219"/>
      <c r="BC4" s="219"/>
      <c r="BD4" s="219"/>
      <c r="BE4" s="219"/>
      <c r="BF4" s="219"/>
      <c r="BG4" s="219"/>
      <c r="BH4" s="219"/>
      <c r="BI4" s="219"/>
    </row>
    <row r="5" spans="1:61">
      <c r="A5" s="219"/>
      <c r="B5" s="417" t="s">
        <v>230</v>
      </c>
      <c r="C5" s="418"/>
      <c r="D5" s="418"/>
      <c r="E5" s="418"/>
      <c r="F5" s="419"/>
      <c r="G5" s="417" t="s">
        <v>270</v>
      </c>
      <c r="H5" s="418"/>
      <c r="I5" s="418"/>
      <c r="J5" s="418"/>
      <c r="K5" s="418"/>
      <c r="L5" s="418"/>
      <c r="M5" s="418"/>
      <c r="N5" s="418"/>
      <c r="O5" s="418"/>
      <c r="P5" s="418"/>
      <c r="Q5" s="419"/>
      <c r="R5" s="219"/>
      <c r="S5" s="219"/>
      <c r="T5" s="219"/>
      <c r="U5" s="219"/>
      <c r="V5" s="219"/>
      <c r="W5" s="219"/>
      <c r="X5" s="219"/>
      <c r="Y5" s="219"/>
      <c r="Z5" s="219"/>
      <c r="AA5" s="219"/>
      <c r="AB5" s="219"/>
      <c r="AC5" s="219"/>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c r="BE5" s="219"/>
      <c r="BF5" s="219"/>
      <c r="BG5" s="219"/>
      <c r="BH5" s="219"/>
      <c r="BI5" s="219"/>
    </row>
    <row r="6" spans="1:61">
      <c r="A6" s="219"/>
      <c r="B6" s="209"/>
      <c r="C6" s="209"/>
      <c r="D6" s="209"/>
      <c r="E6" s="209"/>
      <c r="F6" s="209"/>
      <c r="G6" s="209"/>
      <c r="H6" s="209"/>
      <c r="I6" s="209"/>
      <c r="J6" s="209"/>
      <c r="K6" s="209"/>
      <c r="L6" s="209"/>
      <c r="M6" s="209"/>
      <c r="N6" s="209"/>
      <c r="O6" s="209"/>
      <c r="P6" s="209"/>
      <c r="Q6" s="209"/>
      <c r="R6" s="219"/>
      <c r="S6" s="219"/>
      <c r="T6" s="219"/>
      <c r="U6" s="219"/>
      <c r="V6" s="219"/>
      <c r="W6" s="219"/>
      <c r="X6" s="219"/>
      <c r="Y6" s="219"/>
      <c r="Z6" s="219"/>
      <c r="AA6" s="219"/>
      <c r="AB6" s="219"/>
      <c r="AC6" s="219"/>
      <c r="AD6" s="219"/>
      <c r="AE6" s="219"/>
      <c r="AF6" s="219"/>
      <c r="AG6" s="219"/>
      <c r="AH6" s="219"/>
      <c r="AI6" s="219"/>
      <c r="AJ6" s="219"/>
      <c r="AK6" s="219"/>
      <c r="AL6" s="219"/>
      <c r="AM6" s="219"/>
      <c r="AN6" s="219"/>
      <c r="AO6" s="219"/>
      <c r="AP6" s="219"/>
      <c r="AQ6" s="219"/>
      <c r="AR6" s="219"/>
      <c r="AS6" s="219"/>
      <c r="AT6" s="219"/>
      <c r="AU6" s="219"/>
      <c r="AV6" s="219"/>
      <c r="AW6" s="219"/>
      <c r="AX6" s="219"/>
      <c r="AY6" s="219"/>
      <c r="AZ6" s="219"/>
      <c r="BA6" s="219"/>
      <c r="BB6" s="219"/>
      <c r="BC6" s="219"/>
      <c r="BD6" s="219"/>
      <c r="BE6" s="219"/>
      <c r="BF6" s="219"/>
      <c r="BG6" s="219"/>
      <c r="BH6" s="219"/>
      <c r="BI6" s="219"/>
    </row>
    <row r="7" spans="1:61">
      <c r="A7" s="250"/>
      <c r="B7" s="251" t="s">
        <v>44</v>
      </c>
      <c r="C7" s="252"/>
      <c r="D7" s="252"/>
      <c r="E7" s="252"/>
      <c r="F7" s="253" t="s">
        <v>35</v>
      </c>
      <c r="G7" s="254"/>
      <c r="H7" s="254"/>
      <c r="I7" s="254"/>
      <c r="J7" s="254"/>
      <c r="K7" s="254"/>
      <c r="L7" s="255"/>
      <c r="M7" s="256" t="s">
        <v>50</v>
      </c>
      <c r="N7" s="257"/>
      <c r="O7" s="257"/>
      <c r="P7" s="257"/>
      <c r="Q7" s="257"/>
      <c r="R7" s="257"/>
      <c r="S7" s="257"/>
      <c r="T7" s="256" t="s">
        <v>51</v>
      </c>
      <c r="U7" s="257"/>
      <c r="V7" s="257"/>
      <c r="W7" s="257"/>
      <c r="X7" s="257"/>
      <c r="Y7" s="257"/>
      <c r="Z7" s="257"/>
      <c r="AA7" s="257"/>
      <c r="AB7" s="257"/>
      <c r="AC7" s="257"/>
      <c r="AD7" s="257"/>
      <c r="AE7" s="258"/>
      <c r="AF7" s="250"/>
      <c r="AG7" s="250"/>
      <c r="AH7" s="250"/>
      <c r="AI7" s="250"/>
      <c r="AJ7" s="250"/>
      <c r="AK7" s="250"/>
      <c r="AL7" s="250"/>
      <c r="AM7" s="250"/>
      <c r="AN7" s="250"/>
      <c r="AO7" s="250"/>
      <c r="AP7" s="250"/>
      <c r="AQ7" s="250"/>
      <c r="AR7" s="250"/>
      <c r="AS7" s="250"/>
      <c r="AT7" s="250"/>
      <c r="AU7" s="250"/>
      <c r="AV7" s="250"/>
      <c r="AW7" s="250"/>
      <c r="AX7" s="250"/>
      <c r="AY7" s="250"/>
      <c r="AZ7" s="250"/>
      <c r="BA7" s="250"/>
      <c r="BB7" s="250"/>
      <c r="BC7" s="250"/>
      <c r="BD7" s="250"/>
      <c r="BE7" s="250"/>
      <c r="BF7" s="250"/>
      <c r="BG7" s="250"/>
      <c r="BH7" s="250"/>
      <c r="BI7" s="250"/>
    </row>
    <row r="8" spans="1:61">
      <c r="A8" s="250"/>
      <c r="B8" s="259" t="s">
        <v>208</v>
      </c>
      <c r="C8" s="260"/>
      <c r="D8" s="260"/>
      <c r="E8" s="260"/>
      <c r="F8" s="261" t="s">
        <v>260</v>
      </c>
      <c r="G8" s="262"/>
      <c r="H8" s="262"/>
      <c r="I8" s="262"/>
      <c r="J8" s="262"/>
      <c r="K8" s="262"/>
      <c r="L8" s="263"/>
      <c r="M8" s="264" t="s">
        <v>261</v>
      </c>
      <c r="N8" s="265"/>
      <c r="O8" s="265"/>
      <c r="P8" s="265"/>
      <c r="Q8" s="265"/>
      <c r="R8" s="265"/>
      <c r="S8" s="265"/>
      <c r="T8" s="264" t="s">
        <v>262</v>
      </c>
      <c r="U8" s="265"/>
      <c r="V8" s="265"/>
      <c r="W8" s="265"/>
      <c r="X8" s="265"/>
      <c r="Y8" s="265"/>
      <c r="Z8" s="265"/>
      <c r="AA8" s="265"/>
      <c r="AB8" s="265"/>
      <c r="AC8" s="265"/>
      <c r="AD8" s="265"/>
      <c r="AE8" s="266"/>
      <c r="AF8" s="250"/>
      <c r="AG8" s="250"/>
      <c r="AH8" s="250"/>
      <c r="AI8" s="250"/>
      <c r="AJ8" s="250"/>
      <c r="AK8" s="250"/>
      <c r="AL8" s="250"/>
      <c r="AM8" s="250"/>
      <c r="AN8" s="250"/>
      <c r="AO8" s="250"/>
      <c r="AP8" s="250"/>
      <c r="AQ8" s="250"/>
      <c r="AR8" s="250"/>
      <c r="AS8" s="250"/>
      <c r="AT8" s="250"/>
      <c r="AU8" s="250"/>
      <c r="AV8" s="250"/>
      <c r="AW8" s="250"/>
      <c r="AX8" s="250"/>
      <c r="AY8" s="250"/>
      <c r="AZ8" s="250"/>
      <c r="BA8" s="250"/>
      <c r="BB8" s="250"/>
      <c r="BC8" s="250"/>
      <c r="BD8" s="250"/>
      <c r="BE8" s="250"/>
      <c r="BF8" s="250"/>
      <c r="BG8" s="250"/>
      <c r="BH8" s="250"/>
      <c r="BI8" s="250"/>
    </row>
    <row r="9" spans="1:61">
      <c r="A9" s="219"/>
      <c r="B9" s="308"/>
      <c r="C9" s="308"/>
      <c r="D9" s="308"/>
      <c r="E9" s="308"/>
      <c r="F9" s="308"/>
      <c r="G9" s="308"/>
      <c r="H9" s="308"/>
      <c r="I9" s="308"/>
      <c r="J9" s="308"/>
      <c r="K9" s="308"/>
      <c r="L9" s="308"/>
      <c r="M9" s="308"/>
      <c r="N9" s="308"/>
      <c r="O9" s="308"/>
      <c r="P9" s="308"/>
      <c r="Q9" s="308"/>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219"/>
      <c r="BG9" s="219"/>
      <c r="BH9" s="219"/>
      <c r="BI9" s="219"/>
    </row>
    <row r="10" spans="1:61" s="41" customFormat="1">
      <c r="A10" s="267"/>
      <c r="B10" s="267" t="s">
        <v>48</v>
      </c>
      <c r="C10" s="267"/>
      <c r="D10" s="267"/>
      <c r="E10" s="267"/>
      <c r="F10" s="267"/>
      <c r="G10" s="267"/>
      <c r="H10" s="267"/>
      <c r="I10" s="267"/>
      <c r="J10" s="267"/>
      <c r="K10" s="267"/>
      <c r="L10" s="267"/>
      <c r="M10" s="267"/>
      <c r="N10" s="267"/>
      <c r="O10" s="267"/>
      <c r="P10" s="267"/>
      <c r="Q10" s="267"/>
      <c r="R10" s="267"/>
      <c r="S10" s="267"/>
      <c r="T10" s="267"/>
      <c r="U10" s="267"/>
      <c r="V10" s="267"/>
      <c r="W10" s="267"/>
      <c r="X10" s="267"/>
      <c r="Y10" s="267"/>
      <c r="Z10" s="267"/>
      <c r="AA10" s="267"/>
      <c r="AB10" s="267"/>
      <c r="AC10" s="267"/>
      <c r="AD10" s="267" t="s">
        <v>214</v>
      </c>
      <c r="AE10" s="267"/>
      <c r="AF10" s="267"/>
      <c r="AG10" s="267"/>
      <c r="AH10" s="267"/>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67"/>
      <c r="BF10" s="267"/>
      <c r="BG10" s="267"/>
      <c r="BH10" s="267"/>
      <c r="BI10" s="267"/>
    </row>
    <row r="11" spans="1:61" s="41" customFormat="1">
      <c r="A11" s="267"/>
      <c r="B11" s="268" t="s">
        <v>44</v>
      </c>
      <c r="C11" s="269"/>
      <c r="D11" s="269"/>
      <c r="E11" s="270"/>
      <c r="F11" s="268" t="s">
        <v>35</v>
      </c>
      <c r="G11" s="269"/>
      <c r="H11" s="269"/>
      <c r="I11" s="269"/>
      <c r="J11" s="269"/>
      <c r="K11" s="269"/>
      <c r="L11" s="270"/>
      <c r="M11" s="271" t="s">
        <v>41</v>
      </c>
      <c r="N11" s="272"/>
      <c r="O11" s="272"/>
      <c r="P11" s="272"/>
      <c r="Q11" s="272"/>
      <c r="R11" s="272"/>
      <c r="S11" s="272"/>
      <c r="T11" s="272"/>
      <c r="U11" s="272"/>
      <c r="V11" s="272"/>
      <c r="W11" s="272"/>
      <c r="X11" s="273"/>
      <c r="Y11" s="267"/>
      <c r="Z11" s="267"/>
      <c r="AA11" s="267"/>
      <c r="AB11" s="267"/>
      <c r="AC11" s="267"/>
      <c r="AD11" s="274" t="s">
        <v>215</v>
      </c>
      <c r="AE11" s="286"/>
      <c r="AF11" s="286"/>
      <c r="AG11" s="272"/>
      <c r="AH11" s="272"/>
      <c r="AI11" s="272"/>
      <c r="AJ11" s="272"/>
      <c r="AK11" s="272"/>
      <c r="AL11" s="287"/>
      <c r="AM11" s="288" t="s">
        <v>216</v>
      </c>
      <c r="AN11" s="287"/>
      <c r="AO11" s="287"/>
      <c r="AP11" s="287"/>
      <c r="AQ11" s="287"/>
      <c r="AR11" s="287"/>
      <c r="AS11" s="287"/>
      <c r="AT11" s="287"/>
      <c r="AU11" s="287"/>
      <c r="AV11" s="289"/>
      <c r="AW11" s="271" t="s">
        <v>41</v>
      </c>
      <c r="AX11" s="272"/>
      <c r="AY11" s="272"/>
      <c r="AZ11" s="272"/>
      <c r="BA11" s="272"/>
      <c r="BB11" s="272"/>
      <c r="BC11" s="272"/>
      <c r="BD11" s="272"/>
      <c r="BE11" s="272"/>
      <c r="BF11" s="272"/>
      <c r="BG11" s="272"/>
      <c r="BH11" s="273"/>
      <c r="BI11" s="267"/>
    </row>
    <row r="12" spans="1:61" s="41" customFormat="1">
      <c r="A12" s="267"/>
      <c r="B12" s="275"/>
      <c r="C12" s="276"/>
      <c r="D12" s="276"/>
      <c r="E12" s="277"/>
      <c r="F12" s="275"/>
      <c r="G12" s="276"/>
      <c r="H12" s="276"/>
      <c r="I12" s="276"/>
      <c r="J12" s="276"/>
      <c r="K12" s="276"/>
      <c r="L12" s="277"/>
      <c r="M12" s="278"/>
      <c r="N12" s="279"/>
      <c r="O12" s="279"/>
      <c r="P12" s="279"/>
      <c r="Q12" s="279"/>
      <c r="R12" s="279"/>
      <c r="S12" s="279"/>
      <c r="T12" s="279"/>
      <c r="U12" s="279"/>
      <c r="V12" s="279"/>
      <c r="W12" s="279"/>
      <c r="X12" s="280"/>
      <c r="Y12" s="267"/>
      <c r="Z12" s="267"/>
      <c r="AA12" s="267"/>
      <c r="AB12" s="267"/>
      <c r="AC12" s="267"/>
      <c r="AD12" s="290"/>
      <c r="AE12" s="291"/>
      <c r="AF12" s="291"/>
      <c r="AG12" s="292"/>
      <c r="AH12" s="292"/>
      <c r="AI12" s="292"/>
      <c r="AJ12" s="292"/>
      <c r="AK12" s="292"/>
      <c r="AL12" s="293"/>
      <c r="AM12" s="294"/>
      <c r="AN12" s="293"/>
      <c r="AO12" s="293"/>
      <c r="AP12" s="293"/>
      <c r="AQ12" s="293"/>
      <c r="AR12" s="293"/>
      <c r="AS12" s="293"/>
      <c r="AT12" s="293"/>
      <c r="AU12" s="293"/>
      <c r="AV12" s="295"/>
      <c r="AW12" s="278"/>
      <c r="AX12" s="279"/>
      <c r="AY12" s="279"/>
      <c r="AZ12" s="279"/>
      <c r="BA12" s="279"/>
      <c r="BB12" s="279"/>
      <c r="BC12" s="279"/>
      <c r="BD12" s="279"/>
      <c r="BE12" s="279"/>
      <c r="BF12" s="279"/>
      <c r="BG12" s="279"/>
      <c r="BH12" s="280"/>
      <c r="BI12" s="267"/>
    </row>
    <row r="13" spans="1:61" s="41" customFormat="1">
      <c r="A13" s="267"/>
      <c r="B13" s="259" t="s">
        <v>208</v>
      </c>
      <c r="C13" s="282"/>
      <c r="D13" s="282"/>
      <c r="E13" s="283"/>
      <c r="F13" s="245" t="s">
        <v>260</v>
      </c>
      <c r="G13" s="282"/>
      <c r="H13" s="282"/>
      <c r="I13" s="282"/>
      <c r="J13" s="282"/>
      <c r="K13" s="282"/>
      <c r="L13" s="283"/>
      <c r="M13" s="281" t="s">
        <v>222</v>
      </c>
      <c r="N13" s="284"/>
      <c r="O13" s="284"/>
      <c r="P13" s="284"/>
      <c r="Q13" s="284"/>
      <c r="R13" s="284"/>
      <c r="S13" s="284"/>
      <c r="T13" s="284"/>
      <c r="U13" s="284"/>
      <c r="V13" s="284"/>
      <c r="W13" s="284"/>
      <c r="X13" s="285"/>
      <c r="Y13" s="267"/>
      <c r="Z13" s="267"/>
      <c r="AA13" s="267"/>
      <c r="AB13" s="267"/>
      <c r="AC13" s="267"/>
      <c r="AD13" s="281" t="s">
        <v>254</v>
      </c>
      <c r="AE13" s="284"/>
      <c r="AF13" s="284"/>
      <c r="AG13" s="284"/>
      <c r="AH13" s="284"/>
      <c r="AI13" s="284"/>
      <c r="AJ13" s="284"/>
      <c r="AK13" s="284"/>
      <c r="AL13" s="285"/>
      <c r="AM13" s="296" t="s">
        <v>223</v>
      </c>
      <c r="AN13" s="297"/>
      <c r="AO13" s="297"/>
      <c r="AP13" s="297"/>
      <c r="AQ13" s="297"/>
      <c r="AR13" s="297"/>
      <c r="AS13" s="297"/>
      <c r="AT13" s="297"/>
      <c r="AU13" s="297"/>
      <c r="AV13" s="298"/>
      <c r="AW13" s="366" t="s">
        <v>265</v>
      </c>
      <c r="AX13" s="367"/>
      <c r="AY13" s="367"/>
      <c r="AZ13" s="367"/>
      <c r="BA13" s="367"/>
      <c r="BB13" s="367"/>
      <c r="BC13" s="367"/>
      <c r="BD13" s="367"/>
      <c r="BE13" s="367"/>
      <c r="BF13" s="367"/>
      <c r="BG13" s="367"/>
      <c r="BH13" s="368"/>
      <c r="BI13" s="267"/>
    </row>
    <row r="14" spans="1:61">
      <c r="A14" s="219"/>
      <c r="B14" s="308"/>
      <c r="C14" s="308"/>
      <c r="D14" s="308"/>
      <c r="E14" s="308"/>
      <c r="F14" s="308"/>
      <c r="G14" s="308"/>
      <c r="H14" s="308"/>
      <c r="I14" s="308"/>
      <c r="J14" s="308"/>
      <c r="K14" s="308"/>
      <c r="L14" s="308"/>
      <c r="M14" s="308"/>
      <c r="N14" s="308"/>
      <c r="O14" s="308"/>
      <c r="P14" s="308"/>
      <c r="Q14" s="308"/>
      <c r="R14" s="219"/>
      <c r="S14" s="219"/>
      <c r="T14" s="219"/>
      <c r="U14" s="219"/>
      <c r="V14" s="219"/>
      <c r="W14" s="219"/>
      <c r="X14" s="219"/>
      <c r="Y14" s="219"/>
      <c r="Z14" s="219"/>
      <c r="AA14" s="219"/>
      <c r="AB14" s="219"/>
      <c r="AC14" s="219"/>
      <c r="AD14" s="219"/>
      <c r="AE14" s="219"/>
      <c r="AF14" s="219"/>
      <c r="AG14" s="219"/>
      <c r="AH14" s="219"/>
      <c r="AI14" s="219"/>
      <c r="AJ14" s="219"/>
      <c r="AK14" s="219"/>
      <c r="AL14" s="219"/>
      <c r="AM14" s="219"/>
      <c r="AN14" s="219"/>
      <c r="AO14" s="219"/>
      <c r="AP14" s="219"/>
      <c r="AQ14" s="219"/>
      <c r="AR14" s="219"/>
      <c r="AS14" s="219"/>
      <c r="AT14" s="219"/>
      <c r="AU14" s="219"/>
      <c r="AV14" s="219"/>
      <c r="AW14" s="219"/>
      <c r="AX14" s="219"/>
      <c r="AY14" s="219"/>
      <c r="AZ14" s="219"/>
      <c r="BA14" s="219"/>
      <c r="BB14" s="219"/>
      <c r="BC14" s="219"/>
      <c r="BD14" s="219"/>
      <c r="BE14" s="219"/>
      <c r="BF14" s="219"/>
      <c r="BG14" s="219"/>
      <c r="BH14" s="219"/>
      <c r="BI14" s="219"/>
    </row>
    <row r="15" spans="1:61">
      <c r="A15" s="219"/>
      <c r="B15" s="308"/>
      <c r="C15" s="308"/>
      <c r="D15" s="308"/>
      <c r="E15" s="308"/>
      <c r="F15" s="308"/>
      <c r="G15" s="308"/>
      <c r="H15" s="308"/>
      <c r="I15" s="308"/>
      <c r="J15" s="308"/>
      <c r="K15" s="308"/>
      <c r="L15" s="308"/>
      <c r="M15" s="308"/>
      <c r="N15" s="308"/>
      <c r="O15" s="308"/>
      <c r="P15" s="308"/>
      <c r="Q15" s="308"/>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219"/>
      <c r="BC15" s="219"/>
      <c r="BD15" s="219"/>
      <c r="BE15" s="219"/>
      <c r="BF15" s="219"/>
      <c r="BG15" s="219"/>
      <c r="BH15" s="219"/>
      <c r="BI15" s="219"/>
    </row>
    <row r="16" spans="1:61">
      <c r="A16" s="250"/>
      <c r="B16" s="251" t="s">
        <v>44</v>
      </c>
      <c r="C16" s="252"/>
      <c r="D16" s="252"/>
      <c r="E16" s="252"/>
      <c r="F16" s="253" t="s">
        <v>35</v>
      </c>
      <c r="G16" s="254"/>
      <c r="H16" s="254"/>
      <c r="I16" s="254"/>
      <c r="J16" s="254"/>
      <c r="K16" s="254"/>
      <c r="L16" s="255"/>
      <c r="M16" s="256" t="s">
        <v>50</v>
      </c>
      <c r="N16" s="257"/>
      <c r="O16" s="257"/>
      <c r="P16" s="257"/>
      <c r="Q16" s="257"/>
      <c r="R16" s="257"/>
      <c r="S16" s="257"/>
      <c r="T16" s="256" t="s">
        <v>51</v>
      </c>
      <c r="U16" s="257"/>
      <c r="V16" s="257"/>
      <c r="W16" s="257"/>
      <c r="X16" s="257"/>
      <c r="Y16" s="257"/>
      <c r="Z16" s="257"/>
      <c r="AA16" s="257"/>
      <c r="AB16" s="257"/>
      <c r="AC16" s="257"/>
      <c r="AD16" s="257"/>
      <c r="AE16" s="258"/>
      <c r="AF16" s="250"/>
      <c r="AG16" s="250"/>
      <c r="AH16" s="250"/>
      <c r="AI16" s="250"/>
      <c r="AJ16" s="250"/>
      <c r="AK16" s="250"/>
      <c r="AL16" s="250"/>
      <c r="AM16" s="250"/>
      <c r="AN16" s="250"/>
      <c r="AO16" s="250"/>
      <c r="AP16" s="250"/>
      <c r="AQ16" s="250"/>
      <c r="AR16" s="250"/>
      <c r="AS16" s="250"/>
      <c r="AT16" s="250"/>
      <c r="AU16" s="250"/>
      <c r="AV16" s="250"/>
      <c r="AW16" s="250"/>
      <c r="AX16" s="250"/>
      <c r="AY16" s="250"/>
      <c r="AZ16" s="250"/>
      <c r="BA16" s="250"/>
      <c r="BB16" s="250"/>
      <c r="BC16" s="250"/>
      <c r="BD16" s="250"/>
      <c r="BE16" s="250"/>
      <c r="BF16" s="250"/>
      <c r="BG16" s="250"/>
      <c r="BH16" s="250"/>
      <c r="BI16" s="250"/>
    </row>
    <row r="17" spans="1:61">
      <c r="A17" s="250"/>
      <c r="B17" s="259" t="s">
        <v>259</v>
      </c>
      <c r="C17" s="260"/>
      <c r="D17" s="260"/>
      <c r="E17" s="260"/>
      <c r="F17" s="345" t="s">
        <v>264</v>
      </c>
      <c r="G17" s="262"/>
      <c r="H17" s="262"/>
      <c r="I17" s="262"/>
      <c r="J17" s="262"/>
      <c r="K17" s="262"/>
      <c r="L17" s="263"/>
      <c r="M17" s="264" t="s">
        <v>261</v>
      </c>
      <c r="N17" s="265"/>
      <c r="O17" s="265"/>
      <c r="P17" s="265"/>
      <c r="Q17" s="265"/>
      <c r="R17" s="265"/>
      <c r="S17" s="265"/>
      <c r="T17" s="264" t="s">
        <v>263</v>
      </c>
      <c r="U17" s="259"/>
      <c r="V17" s="260"/>
      <c r="W17" s="260"/>
      <c r="X17" s="260"/>
      <c r="Y17" s="261"/>
      <c r="Z17" s="262"/>
      <c r="AA17" s="262"/>
      <c r="AB17" s="262"/>
      <c r="AC17" s="262"/>
      <c r="AD17" s="262"/>
      <c r="AE17" s="263"/>
      <c r="AF17" s="250"/>
      <c r="AG17" s="250"/>
      <c r="AH17" s="250"/>
      <c r="AI17" s="250"/>
      <c r="AJ17" s="250"/>
      <c r="AK17" s="250"/>
      <c r="AL17" s="250"/>
      <c r="AM17" s="250"/>
      <c r="AN17" s="250"/>
      <c r="AO17" s="250"/>
      <c r="AP17" s="250"/>
      <c r="AQ17" s="250"/>
      <c r="AR17" s="250"/>
      <c r="AS17" s="250"/>
      <c r="AT17" s="250"/>
      <c r="AU17" s="250"/>
      <c r="AV17" s="250"/>
      <c r="AW17" s="250"/>
      <c r="AX17" s="250"/>
      <c r="AY17" s="250"/>
      <c r="AZ17" s="250"/>
      <c r="BA17" s="250"/>
      <c r="BB17" s="250"/>
      <c r="BC17" s="250"/>
      <c r="BD17" s="250"/>
      <c r="BE17" s="250"/>
      <c r="BF17" s="250"/>
      <c r="BG17" s="250"/>
      <c r="BH17" s="250"/>
      <c r="BI17" s="250"/>
    </row>
    <row r="18" spans="1:61">
      <c r="A18" s="219"/>
      <c r="B18" s="308"/>
      <c r="C18" s="308"/>
      <c r="D18" s="308"/>
      <c r="E18" s="308"/>
      <c r="F18" s="308"/>
      <c r="G18" s="308"/>
      <c r="H18" s="308"/>
      <c r="I18" s="308"/>
      <c r="J18" s="308"/>
      <c r="K18" s="308"/>
      <c r="L18" s="308"/>
      <c r="M18" s="308"/>
      <c r="N18" s="308"/>
      <c r="O18" s="308"/>
      <c r="P18" s="308"/>
      <c r="Q18" s="308"/>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219"/>
      <c r="BB18" s="219"/>
      <c r="BC18" s="219"/>
      <c r="BD18" s="219"/>
      <c r="BE18" s="219"/>
      <c r="BF18" s="219"/>
      <c r="BG18" s="219"/>
      <c r="BH18" s="219"/>
      <c r="BI18" s="219"/>
    </row>
    <row r="19" spans="1:61" s="41" customFormat="1">
      <c r="A19" s="267"/>
      <c r="B19" s="267" t="s">
        <v>48</v>
      </c>
      <c r="C19" s="267"/>
      <c r="D19" s="267"/>
      <c r="E19" s="267"/>
      <c r="F19" s="267"/>
      <c r="G19" s="267"/>
      <c r="H19" s="267"/>
      <c r="I19" s="267"/>
      <c r="J19" s="267"/>
      <c r="K19" s="267"/>
      <c r="L19" s="267"/>
      <c r="M19" s="267"/>
      <c r="N19" s="267"/>
      <c r="O19" s="267"/>
      <c r="P19" s="267"/>
      <c r="Q19" s="267"/>
      <c r="R19" s="267"/>
      <c r="S19" s="267"/>
      <c r="T19" s="267"/>
      <c r="U19" s="267"/>
      <c r="V19" s="267"/>
      <c r="W19" s="267"/>
      <c r="X19" s="267"/>
      <c r="Y19" s="267"/>
      <c r="Z19" s="267"/>
      <c r="AA19" s="267"/>
      <c r="AB19" s="267"/>
      <c r="AC19" s="267"/>
      <c r="AD19" s="267" t="s">
        <v>214</v>
      </c>
      <c r="AE19" s="267"/>
      <c r="AF19" s="267"/>
      <c r="AG19" s="267"/>
      <c r="AH19" s="267"/>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67"/>
      <c r="BF19" s="267"/>
      <c r="BG19" s="267"/>
      <c r="BH19" s="267"/>
      <c r="BI19" s="267"/>
    </row>
    <row r="20" spans="1:61" s="41" customFormat="1">
      <c r="A20" s="267"/>
      <c r="B20" s="268" t="s">
        <v>44</v>
      </c>
      <c r="C20" s="269"/>
      <c r="D20" s="269"/>
      <c r="E20" s="270"/>
      <c r="F20" s="268" t="s">
        <v>35</v>
      </c>
      <c r="G20" s="269"/>
      <c r="H20" s="269"/>
      <c r="I20" s="269"/>
      <c r="J20" s="269"/>
      <c r="K20" s="269"/>
      <c r="L20" s="270"/>
      <c r="M20" s="271" t="s">
        <v>41</v>
      </c>
      <c r="N20" s="272"/>
      <c r="O20" s="272"/>
      <c r="P20" s="272"/>
      <c r="Q20" s="272"/>
      <c r="R20" s="272"/>
      <c r="S20" s="272"/>
      <c r="T20" s="272"/>
      <c r="U20" s="272"/>
      <c r="V20" s="272"/>
      <c r="W20" s="272"/>
      <c r="X20" s="273"/>
      <c r="Y20" s="267"/>
      <c r="Z20" s="267"/>
      <c r="AA20" s="267"/>
      <c r="AB20" s="267"/>
      <c r="AC20" s="267"/>
      <c r="AD20" s="274" t="s">
        <v>215</v>
      </c>
      <c r="AE20" s="286"/>
      <c r="AF20" s="286"/>
      <c r="AG20" s="272"/>
      <c r="AH20" s="272"/>
      <c r="AI20" s="272"/>
      <c r="AJ20" s="272"/>
      <c r="AK20" s="272"/>
      <c r="AL20" s="287"/>
      <c r="AM20" s="288" t="s">
        <v>216</v>
      </c>
      <c r="AN20" s="287"/>
      <c r="AO20" s="287"/>
      <c r="AP20" s="287"/>
      <c r="AQ20" s="287"/>
      <c r="AR20" s="287"/>
      <c r="AS20" s="287"/>
      <c r="AT20" s="287"/>
      <c r="AU20" s="287"/>
      <c r="AV20" s="289"/>
      <c r="AW20" s="271" t="s">
        <v>41</v>
      </c>
      <c r="AX20" s="272"/>
      <c r="AY20" s="272"/>
      <c r="AZ20" s="272"/>
      <c r="BA20" s="272"/>
      <c r="BB20" s="272"/>
      <c r="BC20" s="272"/>
      <c r="BD20" s="272"/>
      <c r="BE20" s="272"/>
      <c r="BF20" s="272"/>
      <c r="BG20" s="272"/>
      <c r="BH20" s="273"/>
      <c r="BI20" s="267"/>
    </row>
    <row r="21" spans="1:61" s="41" customFormat="1">
      <c r="A21" s="267"/>
      <c r="B21" s="275"/>
      <c r="C21" s="276"/>
      <c r="D21" s="276"/>
      <c r="E21" s="277"/>
      <c r="F21" s="275"/>
      <c r="G21" s="276"/>
      <c r="H21" s="276"/>
      <c r="I21" s="276"/>
      <c r="J21" s="276"/>
      <c r="K21" s="276"/>
      <c r="L21" s="277"/>
      <c r="M21" s="278"/>
      <c r="N21" s="279"/>
      <c r="O21" s="279"/>
      <c r="P21" s="279"/>
      <c r="Q21" s="279"/>
      <c r="R21" s="279"/>
      <c r="S21" s="279"/>
      <c r="T21" s="279"/>
      <c r="U21" s="279"/>
      <c r="V21" s="279"/>
      <c r="W21" s="279"/>
      <c r="X21" s="280"/>
      <c r="Y21" s="267"/>
      <c r="Z21" s="267"/>
      <c r="AA21" s="267"/>
      <c r="AB21" s="267"/>
      <c r="AC21" s="267"/>
      <c r="AD21" s="290"/>
      <c r="AE21" s="291"/>
      <c r="AF21" s="291"/>
      <c r="AG21" s="292"/>
      <c r="AH21" s="292"/>
      <c r="AI21" s="292"/>
      <c r="AJ21" s="292"/>
      <c r="AK21" s="292"/>
      <c r="AL21" s="293"/>
      <c r="AM21" s="294"/>
      <c r="AN21" s="293"/>
      <c r="AO21" s="293"/>
      <c r="AP21" s="293"/>
      <c r="AQ21" s="293"/>
      <c r="AR21" s="293"/>
      <c r="AS21" s="293"/>
      <c r="AT21" s="293"/>
      <c r="AU21" s="293"/>
      <c r="AV21" s="295"/>
      <c r="AW21" s="278"/>
      <c r="AX21" s="279"/>
      <c r="AY21" s="279"/>
      <c r="AZ21" s="279"/>
      <c r="BA21" s="279"/>
      <c r="BB21" s="279"/>
      <c r="BC21" s="279"/>
      <c r="BD21" s="279"/>
      <c r="BE21" s="279"/>
      <c r="BF21" s="279"/>
      <c r="BG21" s="279"/>
      <c r="BH21" s="280"/>
      <c r="BI21" s="267"/>
    </row>
    <row r="22" spans="1:61" s="41" customFormat="1">
      <c r="A22" s="267"/>
      <c r="B22" s="259" t="s">
        <v>259</v>
      </c>
      <c r="C22" s="282"/>
      <c r="D22" s="282"/>
      <c r="E22" s="283"/>
      <c r="F22" s="346" t="s">
        <v>264</v>
      </c>
      <c r="G22" s="282"/>
      <c r="H22" s="282"/>
      <c r="I22" s="282"/>
      <c r="J22" s="282"/>
      <c r="K22" s="282"/>
      <c r="L22" s="283"/>
      <c r="M22" s="281" t="s">
        <v>222</v>
      </c>
      <c r="N22" s="284"/>
      <c r="O22" s="284"/>
      <c r="P22" s="284"/>
      <c r="Q22" s="284"/>
      <c r="R22" s="284"/>
      <c r="S22" s="284"/>
      <c r="T22" s="284"/>
      <c r="U22" s="284"/>
      <c r="V22" s="284"/>
      <c r="W22" s="284"/>
      <c r="X22" s="285"/>
      <c r="Y22" s="267"/>
      <c r="Z22" s="267"/>
      <c r="AA22" s="267"/>
      <c r="AB22" s="267"/>
      <c r="AC22" s="267"/>
      <c r="AD22" s="347" t="s">
        <v>266</v>
      </c>
      <c r="AE22" s="284"/>
      <c r="AF22" s="284"/>
      <c r="AG22" s="284"/>
      <c r="AH22" s="284"/>
      <c r="AI22" s="284"/>
      <c r="AJ22" s="284"/>
      <c r="AK22" s="284"/>
      <c r="AL22" s="285"/>
      <c r="AM22" s="296" t="s">
        <v>223</v>
      </c>
      <c r="AN22" s="297"/>
      <c r="AO22" s="297"/>
      <c r="AP22" s="297"/>
      <c r="AQ22" s="297"/>
      <c r="AR22" s="297"/>
      <c r="AS22" s="297"/>
      <c r="AT22" s="297"/>
      <c r="AU22" s="297"/>
      <c r="AV22" s="298"/>
      <c r="AW22" s="366" t="s">
        <v>272</v>
      </c>
      <c r="AX22" s="367"/>
      <c r="AY22" s="367"/>
      <c r="AZ22" s="367"/>
      <c r="BA22" s="367"/>
      <c r="BB22" s="367"/>
      <c r="BC22" s="367"/>
      <c r="BD22" s="367"/>
      <c r="BE22" s="367"/>
      <c r="BF22" s="367"/>
      <c r="BG22" s="367"/>
      <c r="BH22" s="368"/>
      <c r="BI22" s="267"/>
    </row>
    <row r="23" spans="1:61" s="41" customFormat="1">
      <c r="A23" s="267"/>
      <c r="B23" s="309"/>
      <c r="C23" s="310"/>
      <c r="D23" s="310"/>
      <c r="E23" s="310"/>
      <c r="F23" s="363"/>
      <c r="G23" s="310"/>
      <c r="H23" s="310"/>
      <c r="I23" s="310"/>
      <c r="J23" s="310"/>
      <c r="K23" s="310"/>
      <c r="L23" s="310"/>
      <c r="M23" s="311"/>
      <c r="N23" s="311"/>
      <c r="O23" s="311"/>
      <c r="P23" s="311"/>
      <c r="Q23" s="311"/>
      <c r="R23" s="311"/>
      <c r="S23" s="311"/>
      <c r="T23" s="311"/>
      <c r="U23" s="311"/>
      <c r="V23" s="311"/>
      <c r="W23" s="311"/>
      <c r="X23" s="311"/>
      <c r="Y23" s="267"/>
      <c r="Z23" s="267"/>
      <c r="AA23" s="267"/>
      <c r="AB23" s="267"/>
      <c r="AC23" s="267"/>
      <c r="AD23" s="364"/>
      <c r="AE23" s="311"/>
      <c r="AF23" s="311"/>
      <c r="AG23" s="311"/>
      <c r="AH23" s="311"/>
      <c r="AI23" s="311"/>
      <c r="AJ23" s="311"/>
      <c r="AK23" s="311"/>
      <c r="AL23" s="311"/>
      <c r="AM23" s="312"/>
      <c r="AN23" s="312"/>
      <c r="AO23" s="312"/>
      <c r="AP23" s="312"/>
      <c r="AQ23" s="312"/>
      <c r="AR23" s="312"/>
      <c r="AS23" s="312"/>
      <c r="AT23" s="312"/>
      <c r="AU23" s="312"/>
      <c r="AV23" s="312"/>
      <c r="AW23" s="333"/>
      <c r="AX23" s="337"/>
      <c r="AY23" s="337"/>
      <c r="AZ23" s="337"/>
      <c r="BA23" s="337"/>
      <c r="BB23" s="337"/>
      <c r="BC23" s="337"/>
      <c r="BD23" s="337"/>
      <c r="BE23" s="337"/>
      <c r="BF23" s="337"/>
      <c r="BG23" s="337"/>
      <c r="BH23" s="337"/>
      <c r="BI23" s="267"/>
    </row>
    <row r="24" spans="1:61">
      <c r="A24" s="219"/>
      <c r="B24" s="308"/>
      <c r="C24" s="308"/>
      <c r="D24" s="308"/>
      <c r="E24" s="308"/>
      <c r="F24" s="308"/>
      <c r="G24" s="308"/>
      <c r="H24" s="308"/>
      <c r="I24" s="308"/>
      <c r="J24" s="308"/>
      <c r="K24" s="308"/>
      <c r="L24" s="308"/>
      <c r="M24" s="308"/>
      <c r="N24" s="308"/>
      <c r="O24" s="308"/>
      <c r="P24" s="308"/>
      <c r="Q24" s="308"/>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219"/>
      <c r="BF24" s="219"/>
      <c r="BG24" s="219"/>
      <c r="BH24" s="219"/>
      <c r="BI24" s="219"/>
    </row>
    <row r="25" spans="1:61">
      <c r="A25" s="250"/>
      <c r="B25" s="251" t="s">
        <v>44</v>
      </c>
      <c r="C25" s="252"/>
      <c r="D25" s="252"/>
      <c r="E25" s="252"/>
      <c r="F25" s="253" t="s">
        <v>35</v>
      </c>
      <c r="G25" s="254"/>
      <c r="H25" s="254"/>
      <c r="I25" s="254"/>
      <c r="J25" s="254"/>
      <c r="K25" s="254"/>
      <c r="L25" s="255"/>
      <c r="M25" s="256" t="s">
        <v>50</v>
      </c>
      <c r="N25" s="257"/>
      <c r="O25" s="257"/>
      <c r="P25" s="257"/>
      <c r="Q25" s="257"/>
      <c r="R25" s="257"/>
      <c r="S25" s="257"/>
      <c r="T25" s="256" t="s">
        <v>51</v>
      </c>
      <c r="U25" s="257"/>
      <c r="V25" s="257"/>
      <c r="W25" s="257"/>
      <c r="X25" s="257"/>
      <c r="Y25" s="257"/>
      <c r="Z25" s="257"/>
      <c r="AA25" s="257"/>
      <c r="AB25" s="257"/>
      <c r="AC25" s="257"/>
      <c r="AD25" s="257"/>
      <c r="AE25" s="258"/>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250"/>
      <c r="BG25" s="250"/>
      <c r="BH25" s="250"/>
      <c r="BI25" s="250"/>
    </row>
    <row r="26" spans="1:61">
      <c r="A26" s="250"/>
      <c r="B26" s="259" t="s">
        <v>273</v>
      </c>
      <c r="C26" s="228"/>
      <c r="D26" s="228"/>
      <c r="E26" s="229"/>
      <c r="F26" s="259" t="s">
        <v>275</v>
      </c>
      <c r="G26" s="228"/>
      <c r="H26" s="228"/>
      <c r="I26" s="228"/>
      <c r="J26" s="228"/>
      <c r="K26" s="228"/>
      <c r="L26" s="228"/>
      <c r="M26" s="259" t="s">
        <v>244</v>
      </c>
      <c r="N26" s="306"/>
      <c r="O26" s="306"/>
      <c r="P26" s="306"/>
      <c r="Q26" s="306"/>
      <c r="R26" s="306"/>
      <c r="S26" s="306"/>
      <c r="T26" s="259" t="s">
        <v>276</v>
      </c>
      <c r="U26" s="265"/>
      <c r="V26" s="265"/>
      <c r="W26" s="265"/>
      <c r="X26" s="265"/>
      <c r="Y26" s="265"/>
      <c r="Z26" s="265"/>
      <c r="AA26" s="265"/>
      <c r="AB26" s="265"/>
      <c r="AC26" s="265"/>
      <c r="AD26" s="265"/>
      <c r="AE26" s="266"/>
      <c r="AF26" s="250"/>
      <c r="AG26" s="250"/>
      <c r="AH26" s="250"/>
      <c r="AI26" s="250"/>
      <c r="AJ26" s="250"/>
      <c r="AK26" s="250"/>
      <c r="AL26" s="250"/>
      <c r="AM26" s="250"/>
      <c r="AN26" s="250"/>
      <c r="AO26" s="250"/>
      <c r="AP26" s="250"/>
      <c r="AQ26" s="250"/>
      <c r="AR26" s="250"/>
      <c r="AS26" s="250"/>
      <c r="AT26" s="250"/>
      <c r="AU26" s="250"/>
      <c r="AV26" s="250"/>
      <c r="AW26" s="250"/>
      <c r="AX26" s="250"/>
      <c r="AY26" s="250"/>
      <c r="AZ26" s="250"/>
      <c r="BA26" s="250"/>
      <c r="BB26" s="250"/>
      <c r="BC26" s="250"/>
      <c r="BD26" s="250"/>
      <c r="BE26" s="250"/>
      <c r="BF26" s="250"/>
      <c r="BG26" s="250"/>
      <c r="BH26" s="250"/>
      <c r="BI26" s="250"/>
    </row>
    <row r="27" spans="1:61">
      <c r="A27" s="219"/>
      <c r="B27" s="308"/>
      <c r="C27" s="308"/>
      <c r="D27" s="308"/>
      <c r="E27" s="308"/>
      <c r="F27" s="308"/>
      <c r="G27" s="308"/>
      <c r="H27" s="308"/>
      <c r="I27" s="308"/>
      <c r="J27" s="308"/>
      <c r="K27" s="308"/>
      <c r="L27" s="308"/>
      <c r="M27" s="308"/>
      <c r="N27" s="308"/>
      <c r="O27" s="308"/>
      <c r="P27" s="308"/>
      <c r="Q27" s="308"/>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219"/>
      <c r="BG27" s="219"/>
      <c r="BH27" s="219"/>
      <c r="BI27" s="219"/>
    </row>
    <row r="28" spans="1:61" s="41" customFormat="1">
      <c r="A28" s="267"/>
      <c r="B28" s="267" t="s">
        <v>48</v>
      </c>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t="s">
        <v>214</v>
      </c>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267"/>
      <c r="BI28" s="267"/>
    </row>
    <row r="29" spans="1:61" s="41" customFormat="1">
      <c r="A29" s="267"/>
      <c r="B29" s="268" t="s">
        <v>44</v>
      </c>
      <c r="C29" s="269"/>
      <c r="D29" s="269"/>
      <c r="E29" s="270"/>
      <c r="F29" s="268" t="s">
        <v>35</v>
      </c>
      <c r="G29" s="269"/>
      <c r="H29" s="269"/>
      <c r="I29" s="269"/>
      <c r="J29" s="269"/>
      <c r="K29" s="269"/>
      <c r="L29" s="270"/>
      <c r="M29" s="271" t="s">
        <v>41</v>
      </c>
      <c r="N29" s="272"/>
      <c r="O29" s="272"/>
      <c r="P29" s="272"/>
      <c r="Q29" s="272"/>
      <c r="R29" s="272"/>
      <c r="S29" s="272"/>
      <c r="T29" s="272"/>
      <c r="U29" s="272"/>
      <c r="V29" s="272"/>
      <c r="W29" s="272"/>
      <c r="X29" s="273"/>
      <c r="Y29" s="267"/>
      <c r="Z29" s="267"/>
      <c r="AA29" s="267"/>
      <c r="AB29" s="267"/>
      <c r="AC29" s="267"/>
      <c r="AD29" s="274" t="s">
        <v>215</v>
      </c>
      <c r="AE29" s="286"/>
      <c r="AF29" s="286"/>
      <c r="AG29" s="272"/>
      <c r="AH29" s="272"/>
      <c r="AI29" s="272"/>
      <c r="AJ29" s="272"/>
      <c r="AK29" s="272"/>
      <c r="AL29" s="287"/>
      <c r="AM29" s="288" t="s">
        <v>216</v>
      </c>
      <c r="AN29" s="287"/>
      <c r="AO29" s="287"/>
      <c r="AP29" s="287"/>
      <c r="AQ29" s="287"/>
      <c r="AR29" s="287"/>
      <c r="AS29" s="287"/>
      <c r="AT29" s="287"/>
      <c r="AU29" s="287"/>
      <c r="AV29" s="289"/>
      <c r="AW29" s="271" t="s">
        <v>41</v>
      </c>
      <c r="AX29" s="272"/>
      <c r="AY29" s="272"/>
      <c r="AZ29" s="272"/>
      <c r="BA29" s="272"/>
      <c r="BB29" s="272"/>
      <c r="BC29" s="272"/>
      <c r="BD29" s="272"/>
      <c r="BE29" s="272"/>
      <c r="BF29" s="272"/>
      <c r="BG29" s="272"/>
      <c r="BH29" s="273"/>
      <c r="BI29" s="267"/>
    </row>
    <row r="30" spans="1:61" s="41" customFormat="1">
      <c r="A30" s="267"/>
      <c r="B30" s="275"/>
      <c r="C30" s="276"/>
      <c r="D30" s="276"/>
      <c r="E30" s="277"/>
      <c r="F30" s="275"/>
      <c r="G30" s="276"/>
      <c r="H30" s="276"/>
      <c r="I30" s="276"/>
      <c r="J30" s="276"/>
      <c r="K30" s="276"/>
      <c r="L30" s="277"/>
      <c r="M30" s="278"/>
      <c r="N30" s="279"/>
      <c r="O30" s="279"/>
      <c r="P30" s="279"/>
      <c r="Q30" s="279"/>
      <c r="R30" s="279"/>
      <c r="S30" s="279"/>
      <c r="T30" s="279"/>
      <c r="U30" s="279"/>
      <c r="V30" s="279"/>
      <c r="W30" s="279"/>
      <c r="X30" s="280"/>
      <c r="Y30" s="267"/>
      <c r="Z30" s="267"/>
      <c r="AA30" s="267"/>
      <c r="AB30" s="267"/>
      <c r="AC30" s="267"/>
      <c r="AD30" s="290"/>
      <c r="AE30" s="291"/>
      <c r="AF30" s="291"/>
      <c r="AG30" s="292"/>
      <c r="AH30" s="292"/>
      <c r="AI30" s="292"/>
      <c r="AJ30" s="292"/>
      <c r="AK30" s="292"/>
      <c r="AL30" s="293"/>
      <c r="AM30" s="294"/>
      <c r="AN30" s="293"/>
      <c r="AO30" s="293"/>
      <c r="AP30" s="293"/>
      <c r="AQ30" s="293"/>
      <c r="AR30" s="293"/>
      <c r="AS30" s="293"/>
      <c r="AT30" s="293"/>
      <c r="AU30" s="293"/>
      <c r="AV30" s="295"/>
      <c r="AW30" s="278"/>
      <c r="AX30" s="279"/>
      <c r="AY30" s="279"/>
      <c r="AZ30" s="279"/>
      <c r="BA30" s="279"/>
      <c r="BB30" s="279"/>
      <c r="BC30" s="279"/>
      <c r="BD30" s="279"/>
      <c r="BE30" s="279"/>
      <c r="BF30" s="279"/>
      <c r="BG30" s="279"/>
      <c r="BH30" s="280"/>
      <c r="BI30" s="267"/>
    </row>
    <row r="31" spans="1:61" s="41" customFormat="1">
      <c r="A31" s="267"/>
      <c r="B31" s="259" t="s">
        <v>273</v>
      </c>
      <c r="C31" s="282"/>
      <c r="D31" s="282"/>
      <c r="E31" s="283"/>
      <c r="F31" s="245" t="s">
        <v>296</v>
      </c>
      <c r="G31" s="282"/>
      <c r="H31" s="282"/>
      <c r="I31" s="282"/>
      <c r="J31" s="282"/>
      <c r="K31" s="282"/>
      <c r="L31" s="283"/>
      <c r="M31" s="281" t="s">
        <v>222</v>
      </c>
      <c r="N31" s="284"/>
      <c r="O31" s="284"/>
      <c r="P31" s="284"/>
      <c r="Q31" s="284"/>
      <c r="R31" s="284"/>
      <c r="S31" s="284"/>
      <c r="T31" s="284"/>
      <c r="U31" s="284"/>
      <c r="V31" s="284"/>
      <c r="W31" s="284"/>
      <c r="X31" s="285"/>
      <c r="Y31" s="267"/>
      <c r="Z31" s="267"/>
      <c r="AA31" s="267"/>
      <c r="AB31" s="267"/>
      <c r="AC31" s="267"/>
      <c r="AD31" s="281" t="s">
        <v>297</v>
      </c>
      <c r="AE31" s="284"/>
      <c r="AF31" s="284"/>
      <c r="AG31" s="284"/>
      <c r="AH31" s="284"/>
      <c r="AI31" s="284"/>
      <c r="AJ31" s="284"/>
      <c r="AK31" s="284"/>
      <c r="AL31" s="285"/>
      <c r="AM31" s="296" t="s">
        <v>223</v>
      </c>
      <c r="AN31" s="297"/>
      <c r="AO31" s="297"/>
      <c r="AP31" s="297"/>
      <c r="AQ31" s="297"/>
      <c r="AR31" s="297"/>
      <c r="AS31" s="297"/>
      <c r="AT31" s="297"/>
      <c r="AU31" s="297"/>
      <c r="AV31" s="298"/>
      <c r="AW31" s="366" t="s">
        <v>298</v>
      </c>
      <c r="AX31" s="367"/>
      <c r="AY31" s="367"/>
      <c r="AZ31" s="367"/>
      <c r="BA31" s="367"/>
      <c r="BB31" s="367"/>
      <c r="BC31" s="367"/>
      <c r="BD31" s="367"/>
      <c r="BE31" s="367"/>
      <c r="BF31" s="367"/>
      <c r="BG31" s="367"/>
      <c r="BH31" s="368"/>
      <c r="BI31" s="267"/>
    </row>
    <row r="32" spans="1:61">
      <c r="A32" s="219"/>
      <c r="B32" s="308"/>
      <c r="C32" s="308"/>
      <c r="D32" s="308"/>
      <c r="E32" s="308"/>
      <c r="F32" s="308"/>
      <c r="G32" s="308"/>
      <c r="H32" s="308"/>
      <c r="I32" s="308"/>
      <c r="J32" s="308"/>
      <c r="K32" s="308"/>
      <c r="L32" s="308"/>
      <c r="M32" s="308"/>
      <c r="N32" s="308"/>
      <c r="O32" s="308"/>
      <c r="P32" s="308"/>
      <c r="Q32" s="308"/>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219"/>
      <c r="BF32" s="219"/>
      <c r="BG32" s="219"/>
      <c r="BH32" s="219"/>
      <c r="BI32" s="219"/>
    </row>
    <row r="33" spans="1:61">
      <c r="A33" s="250"/>
      <c r="B33" s="251" t="s">
        <v>44</v>
      </c>
      <c r="C33" s="252"/>
      <c r="D33" s="252"/>
      <c r="E33" s="252"/>
      <c r="F33" s="253" t="s">
        <v>35</v>
      </c>
      <c r="G33" s="254"/>
      <c r="H33" s="254"/>
      <c r="I33" s="254"/>
      <c r="J33" s="254"/>
      <c r="K33" s="254"/>
      <c r="L33" s="255"/>
      <c r="M33" s="256" t="s">
        <v>50</v>
      </c>
      <c r="N33" s="257"/>
      <c r="O33" s="257"/>
      <c r="P33" s="257"/>
      <c r="Q33" s="257"/>
      <c r="R33" s="257"/>
      <c r="S33" s="257"/>
      <c r="T33" s="256" t="s">
        <v>51</v>
      </c>
      <c r="U33" s="257"/>
      <c r="V33" s="257"/>
      <c r="W33" s="257"/>
      <c r="X33" s="257"/>
      <c r="Y33" s="257"/>
      <c r="Z33" s="257"/>
      <c r="AA33" s="257"/>
      <c r="AB33" s="257"/>
      <c r="AC33" s="257"/>
      <c r="AD33" s="257"/>
      <c r="AE33" s="258"/>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250"/>
      <c r="BG33" s="250"/>
      <c r="BH33" s="250"/>
      <c r="BI33" s="250"/>
    </row>
    <row r="34" spans="1:61">
      <c r="A34" s="250"/>
      <c r="B34" s="259" t="s">
        <v>274</v>
      </c>
      <c r="C34" s="228"/>
      <c r="D34" s="228"/>
      <c r="E34" s="229"/>
      <c r="F34" s="362" t="s">
        <v>277</v>
      </c>
      <c r="G34" s="228"/>
      <c r="H34" s="228"/>
      <c r="I34" s="228"/>
      <c r="J34" s="228"/>
      <c r="K34" s="228"/>
      <c r="L34" s="228"/>
      <c r="M34" s="259" t="s">
        <v>244</v>
      </c>
      <c r="N34" s="306"/>
      <c r="O34" s="306"/>
      <c r="P34" s="306"/>
      <c r="Q34" s="306"/>
      <c r="R34" s="306"/>
      <c r="S34" s="306"/>
      <c r="T34" s="259" t="s">
        <v>278</v>
      </c>
      <c r="U34" s="259"/>
      <c r="V34" s="260"/>
      <c r="W34" s="260"/>
      <c r="X34" s="260"/>
      <c r="Y34" s="261"/>
      <c r="Z34" s="262"/>
      <c r="AA34" s="262"/>
      <c r="AB34" s="262"/>
      <c r="AC34" s="262"/>
      <c r="AD34" s="262"/>
      <c r="AE34" s="263"/>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row>
    <row r="35" spans="1:61">
      <c r="A35" s="219"/>
      <c r="B35" s="308"/>
      <c r="C35" s="308"/>
      <c r="D35" s="308"/>
      <c r="E35" s="308"/>
      <c r="F35" s="308"/>
      <c r="G35" s="308"/>
      <c r="H35" s="308"/>
      <c r="I35" s="308"/>
      <c r="J35" s="308"/>
      <c r="K35" s="308"/>
      <c r="L35" s="308"/>
      <c r="M35" s="308"/>
      <c r="N35" s="308"/>
      <c r="O35" s="308"/>
      <c r="P35" s="308"/>
      <c r="Q35" s="308"/>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row>
    <row r="36" spans="1:61" s="41" customFormat="1">
      <c r="A36" s="267"/>
      <c r="B36" s="267" t="s">
        <v>48</v>
      </c>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c r="AA36" s="267"/>
      <c r="AB36" s="267"/>
      <c r="AC36" s="267"/>
      <c r="AD36" s="267" t="s">
        <v>214</v>
      </c>
      <c r="AE36" s="267"/>
      <c r="AF36" s="267"/>
      <c r="AG36" s="267"/>
      <c r="AH36" s="267"/>
      <c r="AI36" s="267"/>
      <c r="AJ36" s="267"/>
      <c r="AK36" s="267"/>
      <c r="AL36" s="267"/>
      <c r="AM36" s="267"/>
      <c r="AN36" s="267"/>
      <c r="AO36" s="267"/>
      <c r="AP36" s="267"/>
      <c r="AQ36" s="267"/>
      <c r="AR36" s="267"/>
      <c r="AS36" s="267"/>
      <c r="AT36" s="267"/>
      <c r="AU36" s="267"/>
      <c r="AV36" s="267"/>
      <c r="AW36" s="267"/>
      <c r="AX36" s="267"/>
      <c r="AY36" s="267"/>
      <c r="AZ36" s="267"/>
      <c r="BA36" s="267"/>
      <c r="BB36" s="267"/>
      <c r="BC36" s="267"/>
      <c r="BD36" s="267"/>
      <c r="BE36" s="267"/>
      <c r="BF36" s="267"/>
      <c r="BG36" s="267"/>
      <c r="BH36" s="267"/>
      <c r="BI36" s="267"/>
    </row>
    <row r="37" spans="1:61" s="41" customFormat="1">
      <c r="A37" s="267"/>
      <c r="B37" s="268" t="s">
        <v>44</v>
      </c>
      <c r="C37" s="269"/>
      <c r="D37" s="269"/>
      <c r="E37" s="270"/>
      <c r="F37" s="268" t="s">
        <v>35</v>
      </c>
      <c r="G37" s="269"/>
      <c r="H37" s="269"/>
      <c r="I37" s="269"/>
      <c r="J37" s="269"/>
      <c r="K37" s="269"/>
      <c r="L37" s="270"/>
      <c r="M37" s="271" t="s">
        <v>41</v>
      </c>
      <c r="N37" s="272"/>
      <c r="O37" s="272"/>
      <c r="P37" s="272"/>
      <c r="Q37" s="272"/>
      <c r="R37" s="272"/>
      <c r="S37" s="272"/>
      <c r="T37" s="272"/>
      <c r="U37" s="272"/>
      <c r="V37" s="272"/>
      <c r="W37" s="272"/>
      <c r="X37" s="273"/>
      <c r="Y37" s="267"/>
      <c r="Z37" s="267"/>
      <c r="AA37" s="267"/>
      <c r="AB37" s="267"/>
      <c r="AC37" s="267"/>
      <c r="AD37" s="274" t="s">
        <v>215</v>
      </c>
      <c r="AE37" s="286"/>
      <c r="AF37" s="286"/>
      <c r="AG37" s="272"/>
      <c r="AH37" s="272"/>
      <c r="AI37" s="272"/>
      <c r="AJ37" s="272"/>
      <c r="AK37" s="272"/>
      <c r="AL37" s="287"/>
      <c r="AM37" s="288" t="s">
        <v>216</v>
      </c>
      <c r="AN37" s="287"/>
      <c r="AO37" s="287"/>
      <c r="AP37" s="287"/>
      <c r="AQ37" s="287"/>
      <c r="AR37" s="287"/>
      <c r="AS37" s="287"/>
      <c r="AT37" s="287"/>
      <c r="AU37" s="287"/>
      <c r="AV37" s="289"/>
      <c r="AW37" s="271" t="s">
        <v>41</v>
      </c>
      <c r="AX37" s="272"/>
      <c r="AY37" s="272"/>
      <c r="AZ37" s="272"/>
      <c r="BA37" s="272"/>
      <c r="BB37" s="272"/>
      <c r="BC37" s="272"/>
      <c r="BD37" s="272"/>
      <c r="BE37" s="272"/>
      <c r="BF37" s="272"/>
      <c r="BG37" s="272"/>
      <c r="BH37" s="273"/>
      <c r="BI37" s="267"/>
    </row>
    <row r="38" spans="1:61" s="41" customFormat="1">
      <c r="A38" s="267"/>
      <c r="B38" s="275"/>
      <c r="C38" s="276"/>
      <c r="D38" s="276"/>
      <c r="E38" s="277"/>
      <c r="F38" s="275"/>
      <c r="G38" s="276"/>
      <c r="H38" s="276"/>
      <c r="I38" s="276"/>
      <c r="J38" s="276"/>
      <c r="K38" s="276"/>
      <c r="L38" s="277"/>
      <c r="M38" s="278"/>
      <c r="N38" s="279"/>
      <c r="O38" s="279"/>
      <c r="P38" s="279"/>
      <c r="Q38" s="279"/>
      <c r="R38" s="279"/>
      <c r="S38" s="279"/>
      <c r="T38" s="279"/>
      <c r="U38" s="279"/>
      <c r="V38" s="279"/>
      <c r="W38" s="279"/>
      <c r="X38" s="280"/>
      <c r="Y38" s="267"/>
      <c r="Z38" s="267"/>
      <c r="AA38" s="267"/>
      <c r="AB38" s="267"/>
      <c r="AC38" s="267"/>
      <c r="AD38" s="290"/>
      <c r="AE38" s="291"/>
      <c r="AF38" s="291"/>
      <c r="AG38" s="292"/>
      <c r="AH38" s="292"/>
      <c r="AI38" s="292"/>
      <c r="AJ38" s="292"/>
      <c r="AK38" s="292"/>
      <c r="AL38" s="293"/>
      <c r="AM38" s="294"/>
      <c r="AN38" s="293"/>
      <c r="AO38" s="293"/>
      <c r="AP38" s="293"/>
      <c r="AQ38" s="293"/>
      <c r="AR38" s="293"/>
      <c r="AS38" s="293"/>
      <c r="AT38" s="293"/>
      <c r="AU38" s="293"/>
      <c r="AV38" s="295"/>
      <c r="AW38" s="278"/>
      <c r="AX38" s="279"/>
      <c r="AY38" s="279"/>
      <c r="AZ38" s="279"/>
      <c r="BA38" s="279"/>
      <c r="BB38" s="279"/>
      <c r="BC38" s="279"/>
      <c r="BD38" s="279"/>
      <c r="BE38" s="279"/>
      <c r="BF38" s="279"/>
      <c r="BG38" s="279"/>
      <c r="BH38" s="280"/>
      <c r="BI38" s="267"/>
    </row>
    <row r="39" spans="1:61" s="41" customFormat="1">
      <c r="A39" s="267"/>
      <c r="B39" s="259" t="s">
        <v>274</v>
      </c>
      <c r="C39" s="282"/>
      <c r="D39" s="282"/>
      <c r="E39" s="283"/>
      <c r="F39" s="346" t="s">
        <v>243</v>
      </c>
      <c r="G39" s="282"/>
      <c r="H39" s="282"/>
      <c r="I39" s="282"/>
      <c r="J39" s="282"/>
      <c r="K39" s="282"/>
      <c r="L39" s="283"/>
      <c r="M39" s="281" t="s">
        <v>222</v>
      </c>
      <c r="N39" s="284"/>
      <c r="O39" s="284"/>
      <c r="P39" s="284"/>
      <c r="Q39" s="284"/>
      <c r="R39" s="284"/>
      <c r="S39" s="284"/>
      <c r="T39" s="284"/>
      <c r="U39" s="284"/>
      <c r="V39" s="284"/>
      <c r="W39" s="284"/>
      <c r="X39" s="285"/>
      <c r="Y39" s="267"/>
      <c r="Z39" s="267"/>
      <c r="AA39" s="267"/>
      <c r="AB39" s="267"/>
      <c r="AC39" s="267"/>
      <c r="AD39" s="347" t="s">
        <v>342</v>
      </c>
      <c r="AE39" s="284"/>
      <c r="AF39" s="284"/>
      <c r="AG39" s="284"/>
      <c r="AH39" s="284"/>
      <c r="AI39" s="284"/>
      <c r="AJ39" s="284"/>
      <c r="AK39" s="284"/>
      <c r="AL39" s="285"/>
      <c r="AM39" s="296" t="s">
        <v>223</v>
      </c>
      <c r="AN39" s="297"/>
      <c r="AO39" s="297"/>
      <c r="AP39" s="297"/>
      <c r="AQ39" s="297"/>
      <c r="AR39" s="297"/>
      <c r="AS39" s="297"/>
      <c r="AT39" s="297"/>
      <c r="AU39" s="297"/>
      <c r="AV39" s="298"/>
      <c r="AW39" s="366" t="s">
        <v>299</v>
      </c>
      <c r="AX39" s="367"/>
      <c r="AY39" s="367"/>
      <c r="AZ39" s="367"/>
      <c r="BA39" s="367"/>
      <c r="BB39" s="367"/>
      <c r="BC39" s="367"/>
      <c r="BD39" s="367"/>
      <c r="BE39" s="367"/>
      <c r="BF39" s="367"/>
      <c r="BG39" s="367"/>
      <c r="BH39" s="368"/>
      <c r="BI39" s="267"/>
    </row>
    <row r="40" spans="1:61" s="41" customFormat="1">
      <c r="A40" s="267"/>
      <c r="B40" s="309"/>
      <c r="C40" s="310"/>
      <c r="D40" s="310"/>
      <c r="E40" s="310"/>
      <c r="F40" s="363"/>
      <c r="G40" s="310"/>
      <c r="H40" s="310"/>
      <c r="I40" s="310"/>
      <c r="J40" s="310"/>
      <c r="K40" s="310"/>
      <c r="L40" s="310"/>
      <c r="M40" s="311"/>
      <c r="N40" s="311"/>
      <c r="O40" s="311"/>
      <c r="P40" s="311"/>
      <c r="Q40" s="311"/>
      <c r="R40" s="311"/>
      <c r="S40" s="311"/>
      <c r="T40" s="311"/>
      <c r="U40" s="311"/>
      <c r="V40" s="311"/>
      <c r="W40" s="311"/>
      <c r="X40" s="311"/>
      <c r="Y40" s="267"/>
      <c r="Z40" s="267"/>
      <c r="AA40" s="267"/>
      <c r="AB40" s="267"/>
      <c r="AC40" s="267"/>
      <c r="AD40" s="364"/>
      <c r="AE40" s="311"/>
      <c r="AF40" s="311"/>
      <c r="AG40" s="311"/>
      <c r="AH40" s="311"/>
      <c r="AI40" s="311"/>
      <c r="AJ40" s="311"/>
      <c r="AK40" s="311"/>
      <c r="AL40" s="311"/>
      <c r="AM40" s="312"/>
      <c r="AN40" s="312"/>
      <c r="AO40" s="312"/>
      <c r="AP40" s="312"/>
      <c r="AQ40" s="312"/>
      <c r="AR40" s="312"/>
      <c r="AS40" s="312"/>
      <c r="AT40" s="312"/>
      <c r="AU40" s="312"/>
      <c r="AV40" s="312"/>
      <c r="AW40" s="333"/>
      <c r="AX40" s="337"/>
      <c r="AY40" s="337"/>
      <c r="AZ40" s="337"/>
      <c r="BA40" s="337"/>
      <c r="BB40" s="337"/>
      <c r="BC40" s="337"/>
      <c r="BD40" s="337"/>
      <c r="BE40" s="337"/>
      <c r="BF40" s="337"/>
      <c r="BG40" s="337"/>
      <c r="BH40" s="337"/>
      <c r="BI40" s="267"/>
    </row>
    <row r="41" spans="1:61">
      <c r="A41" s="219"/>
      <c r="B41" s="308"/>
      <c r="C41" s="308"/>
      <c r="D41" s="308"/>
      <c r="E41" s="308"/>
      <c r="F41" s="308"/>
      <c r="G41" s="308"/>
      <c r="H41" s="308"/>
      <c r="I41" s="308"/>
      <c r="J41" s="308"/>
      <c r="K41" s="308"/>
      <c r="L41" s="308"/>
      <c r="M41" s="308"/>
      <c r="N41" s="308"/>
      <c r="O41" s="308"/>
      <c r="P41" s="308"/>
      <c r="Q41" s="308"/>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row>
    <row r="42" spans="1:61">
      <c r="A42" s="250"/>
      <c r="B42" s="251" t="s">
        <v>44</v>
      </c>
      <c r="C42" s="252"/>
      <c r="D42" s="252"/>
      <c r="E42" s="252"/>
      <c r="F42" s="253" t="s">
        <v>35</v>
      </c>
      <c r="G42" s="254"/>
      <c r="H42" s="254"/>
      <c r="I42" s="254"/>
      <c r="J42" s="254"/>
      <c r="K42" s="254"/>
      <c r="L42" s="255"/>
      <c r="M42" s="256" t="s">
        <v>50</v>
      </c>
      <c r="N42" s="257"/>
      <c r="O42" s="257"/>
      <c r="P42" s="257"/>
      <c r="Q42" s="257"/>
      <c r="R42" s="257"/>
      <c r="S42" s="257"/>
      <c r="T42" s="256" t="s">
        <v>51</v>
      </c>
      <c r="U42" s="257"/>
      <c r="V42" s="257"/>
      <c r="W42" s="257"/>
      <c r="X42" s="257"/>
      <c r="Y42" s="257"/>
      <c r="Z42" s="257"/>
      <c r="AA42" s="257"/>
      <c r="AB42" s="257"/>
      <c r="AC42" s="257"/>
      <c r="AD42" s="257"/>
      <c r="AE42" s="258"/>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50"/>
      <c r="BF42" s="250"/>
      <c r="BG42" s="250"/>
      <c r="BH42" s="250"/>
      <c r="BI42" s="250"/>
    </row>
    <row r="43" spans="1:61">
      <c r="A43" s="250"/>
      <c r="B43" s="259" t="s">
        <v>306</v>
      </c>
      <c r="C43" s="228"/>
      <c r="D43" s="228"/>
      <c r="E43" s="229"/>
      <c r="F43" s="259" t="s">
        <v>241</v>
      </c>
      <c r="G43" s="228"/>
      <c r="H43" s="228"/>
      <c r="I43" s="228"/>
      <c r="J43" s="228"/>
      <c r="K43" s="228"/>
      <c r="L43" s="228"/>
      <c r="M43" s="259" t="s">
        <v>244</v>
      </c>
      <c r="N43" s="306"/>
      <c r="O43" s="306"/>
      <c r="P43" s="306"/>
      <c r="Q43" s="306"/>
      <c r="R43" s="306"/>
      <c r="S43" s="306"/>
      <c r="T43" s="259" t="s">
        <v>347</v>
      </c>
      <c r="U43" s="265"/>
      <c r="V43" s="265"/>
      <c r="W43" s="265"/>
      <c r="X43" s="265"/>
      <c r="Y43" s="265"/>
      <c r="Z43" s="265"/>
      <c r="AA43" s="265"/>
      <c r="AB43" s="265"/>
      <c r="AC43" s="265"/>
      <c r="AD43" s="265"/>
      <c r="AE43" s="266"/>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50"/>
      <c r="BF43" s="250"/>
      <c r="BG43" s="250"/>
      <c r="BH43" s="250"/>
      <c r="BI43" s="250"/>
    </row>
    <row r="44" spans="1:61">
      <c r="A44" s="219"/>
      <c r="B44" s="308"/>
      <c r="C44" s="308"/>
      <c r="D44" s="308"/>
      <c r="E44" s="308"/>
      <c r="F44" s="308"/>
      <c r="G44" s="308"/>
      <c r="H44" s="308"/>
      <c r="I44" s="308"/>
      <c r="J44" s="308"/>
      <c r="K44" s="308"/>
      <c r="L44" s="308"/>
      <c r="M44" s="308"/>
      <c r="N44" s="308"/>
      <c r="O44" s="308"/>
      <c r="P44" s="308"/>
      <c r="Q44" s="308"/>
      <c r="R44" s="219"/>
      <c r="S44" s="219"/>
      <c r="T44" s="219"/>
      <c r="U44" s="219"/>
      <c r="V44" s="219"/>
      <c r="W44" s="219"/>
      <c r="X44" s="219"/>
      <c r="Y44" s="219"/>
      <c r="Z44" s="219"/>
      <c r="AA44" s="219"/>
      <c r="AB44" s="219"/>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c r="BH44" s="219"/>
      <c r="BI44" s="219"/>
    </row>
    <row r="45" spans="1:61" s="41" customFormat="1">
      <c r="A45" s="267"/>
      <c r="B45" s="267" t="s">
        <v>48</v>
      </c>
      <c r="C45" s="267"/>
      <c r="D45" s="267"/>
      <c r="E45" s="267"/>
      <c r="F45" s="267"/>
      <c r="G45" s="267"/>
      <c r="H45" s="267"/>
      <c r="I45" s="267"/>
      <c r="J45" s="267"/>
      <c r="K45" s="267"/>
      <c r="L45" s="267"/>
      <c r="M45" s="267"/>
      <c r="N45" s="267"/>
      <c r="O45" s="267"/>
      <c r="P45" s="267"/>
      <c r="Q45" s="267"/>
      <c r="R45" s="267"/>
      <c r="S45" s="267"/>
      <c r="T45" s="267"/>
      <c r="U45" s="267"/>
      <c r="V45" s="267"/>
      <c r="W45" s="267"/>
      <c r="X45" s="267"/>
      <c r="Y45" s="267"/>
      <c r="Z45" s="267"/>
      <c r="AA45" s="267"/>
      <c r="AB45" s="267"/>
      <c r="AC45" s="267"/>
      <c r="AD45" s="267" t="s">
        <v>214</v>
      </c>
      <c r="AE45" s="267"/>
      <c r="AF45" s="267"/>
      <c r="AG45" s="267"/>
      <c r="AH45" s="267"/>
      <c r="AI45" s="267"/>
      <c r="AJ45" s="267"/>
      <c r="AK45" s="267"/>
      <c r="AL45" s="267"/>
      <c r="AM45" s="267"/>
      <c r="AN45" s="267"/>
      <c r="AO45" s="267"/>
      <c r="AP45" s="267"/>
      <c r="AQ45" s="267"/>
      <c r="AR45" s="267"/>
      <c r="AS45" s="267"/>
      <c r="AT45" s="267"/>
      <c r="AU45" s="267"/>
      <c r="AV45" s="267"/>
      <c r="AW45" s="267"/>
      <c r="AX45" s="267"/>
      <c r="AY45" s="267"/>
      <c r="AZ45" s="267"/>
      <c r="BA45" s="267"/>
      <c r="BB45" s="267"/>
      <c r="BC45" s="267"/>
      <c r="BD45" s="267"/>
      <c r="BE45" s="267"/>
      <c r="BF45" s="267"/>
      <c r="BG45" s="267"/>
      <c r="BH45" s="267"/>
      <c r="BI45" s="267"/>
    </row>
    <row r="46" spans="1:61" s="41" customFormat="1">
      <c r="A46" s="267"/>
      <c r="B46" s="268" t="s">
        <v>44</v>
      </c>
      <c r="C46" s="269"/>
      <c r="D46" s="269"/>
      <c r="E46" s="270"/>
      <c r="F46" s="268" t="s">
        <v>35</v>
      </c>
      <c r="G46" s="269"/>
      <c r="H46" s="269"/>
      <c r="I46" s="269"/>
      <c r="J46" s="269"/>
      <c r="K46" s="269"/>
      <c r="L46" s="270"/>
      <c r="M46" s="271" t="s">
        <v>41</v>
      </c>
      <c r="N46" s="272"/>
      <c r="O46" s="272"/>
      <c r="P46" s="272"/>
      <c r="Q46" s="272"/>
      <c r="R46" s="272"/>
      <c r="S46" s="272"/>
      <c r="T46" s="272"/>
      <c r="U46" s="272"/>
      <c r="V46" s="272"/>
      <c r="W46" s="272"/>
      <c r="X46" s="273"/>
      <c r="Y46" s="267"/>
      <c r="Z46" s="267"/>
      <c r="AA46" s="267"/>
      <c r="AB46" s="267"/>
      <c r="AC46" s="267"/>
      <c r="AD46" s="274" t="s">
        <v>215</v>
      </c>
      <c r="AE46" s="286"/>
      <c r="AF46" s="286"/>
      <c r="AG46" s="272"/>
      <c r="AH46" s="272"/>
      <c r="AI46" s="272"/>
      <c r="AJ46" s="272"/>
      <c r="AK46" s="272"/>
      <c r="AL46" s="287"/>
      <c r="AM46" s="288" t="s">
        <v>216</v>
      </c>
      <c r="AN46" s="287"/>
      <c r="AO46" s="287"/>
      <c r="AP46" s="287"/>
      <c r="AQ46" s="287"/>
      <c r="AR46" s="287"/>
      <c r="AS46" s="287"/>
      <c r="AT46" s="287"/>
      <c r="AU46" s="287"/>
      <c r="AV46" s="289"/>
      <c r="AW46" s="271" t="s">
        <v>41</v>
      </c>
      <c r="AX46" s="272"/>
      <c r="AY46" s="272"/>
      <c r="AZ46" s="272"/>
      <c r="BA46" s="272"/>
      <c r="BB46" s="272"/>
      <c r="BC46" s="272"/>
      <c r="BD46" s="272"/>
      <c r="BE46" s="272"/>
      <c r="BF46" s="272"/>
      <c r="BG46" s="272"/>
      <c r="BH46" s="273"/>
      <c r="BI46" s="267"/>
    </row>
    <row r="47" spans="1:61" s="41" customFormat="1">
      <c r="A47" s="267"/>
      <c r="B47" s="275"/>
      <c r="C47" s="276"/>
      <c r="D47" s="276"/>
      <c r="E47" s="277"/>
      <c r="F47" s="275"/>
      <c r="G47" s="276"/>
      <c r="H47" s="276"/>
      <c r="I47" s="276"/>
      <c r="J47" s="276"/>
      <c r="K47" s="276"/>
      <c r="L47" s="277"/>
      <c r="M47" s="278"/>
      <c r="N47" s="279"/>
      <c r="O47" s="279"/>
      <c r="P47" s="279"/>
      <c r="Q47" s="279"/>
      <c r="R47" s="279"/>
      <c r="S47" s="279"/>
      <c r="T47" s="279"/>
      <c r="U47" s="279"/>
      <c r="V47" s="279"/>
      <c r="W47" s="279"/>
      <c r="X47" s="280"/>
      <c r="Y47" s="267"/>
      <c r="Z47" s="267"/>
      <c r="AA47" s="267"/>
      <c r="AB47" s="267"/>
      <c r="AC47" s="267"/>
      <c r="AD47" s="290"/>
      <c r="AE47" s="291"/>
      <c r="AF47" s="291"/>
      <c r="AG47" s="292"/>
      <c r="AH47" s="292"/>
      <c r="AI47" s="292"/>
      <c r="AJ47" s="292"/>
      <c r="AK47" s="292"/>
      <c r="AL47" s="293"/>
      <c r="AM47" s="294"/>
      <c r="AN47" s="293"/>
      <c r="AO47" s="293"/>
      <c r="AP47" s="293"/>
      <c r="AQ47" s="293"/>
      <c r="AR47" s="293"/>
      <c r="AS47" s="293"/>
      <c r="AT47" s="293"/>
      <c r="AU47" s="293"/>
      <c r="AV47" s="295"/>
      <c r="AW47" s="278"/>
      <c r="AX47" s="279"/>
      <c r="AY47" s="279"/>
      <c r="AZ47" s="279"/>
      <c r="BA47" s="279"/>
      <c r="BB47" s="279"/>
      <c r="BC47" s="279"/>
      <c r="BD47" s="279"/>
      <c r="BE47" s="279"/>
      <c r="BF47" s="279"/>
      <c r="BG47" s="279"/>
      <c r="BH47" s="280"/>
      <c r="BI47" s="267"/>
    </row>
    <row r="48" spans="1:61" s="41" customFormat="1">
      <c r="A48" s="267"/>
      <c r="B48" s="259" t="s">
        <v>306</v>
      </c>
      <c r="C48" s="282"/>
      <c r="D48" s="282"/>
      <c r="E48" s="283"/>
      <c r="F48" s="245" t="s">
        <v>344</v>
      </c>
      <c r="G48" s="282"/>
      <c r="H48" s="282"/>
      <c r="I48" s="282"/>
      <c r="J48" s="282"/>
      <c r="K48" s="282"/>
      <c r="L48" s="283"/>
      <c r="M48" s="281" t="s">
        <v>222</v>
      </c>
      <c r="N48" s="284"/>
      <c r="O48" s="284"/>
      <c r="P48" s="284"/>
      <c r="Q48" s="284"/>
      <c r="R48" s="284"/>
      <c r="S48" s="284"/>
      <c r="T48" s="284"/>
      <c r="U48" s="284"/>
      <c r="V48" s="284"/>
      <c r="W48" s="284"/>
      <c r="X48" s="285"/>
      <c r="Y48" s="267"/>
      <c r="Z48" s="267"/>
      <c r="AA48" s="267"/>
      <c r="AB48" s="267"/>
      <c r="AC48" s="267"/>
      <c r="AD48" s="281" t="s">
        <v>343</v>
      </c>
      <c r="AE48" s="284"/>
      <c r="AF48" s="284"/>
      <c r="AG48" s="284"/>
      <c r="AH48" s="284"/>
      <c r="AI48" s="284"/>
      <c r="AJ48" s="284"/>
      <c r="AK48" s="284"/>
      <c r="AL48" s="285"/>
      <c r="AM48" s="296" t="s">
        <v>223</v>
      </c>
      <c r="AN48" s="297"/>
      <c r="AO48" s="297"/>
      <c r="AP48" s="297"/>
      <c r="AQ48" s="297"/>
      <c r="AR48" s="297"/>
      <c r="AS48" s="297"/>
      <c r="AT48" s="297"/>
      <c r="AU48" s="297"/>
      <c r="AV48" s="298"/>
      <c r="AW48" s="366" t="s">
        <v>350</v>
      </c>
      <c r="AX48" s="367"/>
      <c r="AY48" s="367"/>
      <c r="AZ48" s="367"/>
      <c r="BA48" s="367"/>
      <c r="BB48" s="367"/>
      <c r="BC48" s="367"/>
      <c r="BD48" s="367"/>
      <c r="BE48" s="367"/>
      <c r="BF48" s="367"/>
      <c r="BG48" s="367"/>
      <c r="BH48" s="368"/>
      <c r="BI48" s="267"/>
    </row>
    <row r="49" spans="1:61">
      <c r="A49" s="219"/>
      <c r="B49" s="308"/>
      <c r="C49" s="308"/>
      <c r="D49" s="308"/>
      <c r="E49" s="308"/>
      <c r="F49" s="308"/>
      <c r="G49" s="308"/>
      <c r="H49" s="308"/>
      <c r="I49" s="308"/>
      <c r="J49" s="308"/>
      <c r="K49" s="308"/>
      <c r="L49" s="308"/>
      <c r="M49" s="308"/>
      <c r="N49" s="308"/>
      <c r="O49" s="308"/>
      <c r="P49" s="308"/>
      <c r="Q49" s="308"/>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c r="BH49" s="219"/>
      <c r="BI49" s="219"/>
    </row>
    <row r="50" spans="1:61">
      <c r="A50" s="219"/>
      <c r="B50" s="308"/>
      <c r="C50" s="308"/>
      <c r="D50" s="308"/>
      <c r="E50" s="308"/>
      <c r="F50" s="308"/>
      <c r="G50" s="308"/>
      <c r="H50" s="308"/>
      <c r="I50" s="308"/>
      <c r="J50" s="308"/>
      <c r="K50" s="308"/>
      <c r="L50" s="308"/>
      <c r="M50" s="308"/>
      <c r="N50" s="308"/>
      <c r="O50" s="308"/>
      <c r="P50" s="308"/>
      <c r="Q50" s="308"/>
      <c r="R50" s="219"/>
      <c r="S50" s="219"/>
      <c r="T50" s="219"/>
      <c r="U50" s="219"/>
      <c r="V50" s="219"/>
      <c r="W50" s="219"/>
      <c r="X50" s="219"/>
      <c r="Y50" s="219"/>
      <c r="Z50" s="219"/>
      <c r="AA50" s="219"/>
      <c r="AB50" s="219"/>
      <c r="AC50" s="219"/>
      <c r="AD50" s="219"/>
      <c r="AE50" s="219"/>
      <c r="AF50" s="219"/>
      <c r="AG50" s="219"/>
      <c r="AH50" s="219"/>
      <c r="AI50" s="219"/>
      <c r="AJ50" s="219"/>
      <c r="AK50" s="219"/>
      <c r="AL50" s="219"/>
      <c r="AM50" s="219"/>
      <c r="AN50" s="219"/>
      <c r="AO50" s="219"/>
      <c r="AP50" s="219"/>
      <c r="AQ50" s="219"/>
      <c r="AR50" s="219"/>
      <c r="AS50" s="219"/>
      <c r="AT50" s="219"/>
      <c r="AU50" s="219"/>
      <c r="AV50" s="219"/>
      <c r="AW50" s="219"/>
      <c r="AX50" s="219"/>
      <c r="AY50" s="219"/>
      <c r="AZ50" s="219"/>
      <c r="BA50" s="219"/>
      <c r="BB50" s="219"/>
      <c r="BC50" s="219"/>
      <c r="BD50" s="219"/>
      <c r="BE50" s="219"/>
      <c r="BF50" s="219"/>
      <c r="BG50" s="219"/>
      <c r="BH50" s="219"/>
      <c r="BI50" s="219"/>
    </row>
    <row r="51" spans="1:61">
      <c r="A51" s="250"/>
      <c r="B51" s="251" t="s">
        <v>44</v>
      </c>
      <c r="C51" s="252"/>
      <c r="D51" s="252"/>
      <c r="E51" s="252"/>
      <c r="F51" s="253" t="s">
        <v>35</v>
      </c>
      <c r="G51" s="254"/>
      <c r="H51" s="254"/>
      <c r="I51" s="254"/>
      <c r="J51" s="254"/>
      <c r="K51" s="254"/>
      <c r="L51" s="255"/>
      <c r="M51" s="256" t="s">
        <v>50</v>
      </c>
      <c r="N51" s="257"/>
      <c r="O51" s="257"/>
      <c r="P51" s="257"/>
      <c r="Q51" s="257"/>
      <c r="R51" s="257"/>
      <c r="S51" s="257"/>
      <c r="T51" s="256" t="s">
        <v>51</v>
      </c>
      <c r="U51" s="257"/>
      <c r="V51" s="257"/>
      <c r="W51" s="257"/>
      <c r="X51" s="257"/>
      <c r="Y51" s="257"/>
      <c r="Z51" s="257"/>
      <c r="AA51" s="257"/>
      <c r="AB51" s="257"/>
      <c r="AC51" s="257"/>
      <c r="AD51" s="257"/>
      <c r="AE51" s="258"/>
      <c r="AF51" s="250"/>
      <c r="AG51" s="250"/>
      <c r="AH51" s="250"/>
      <c r="AI51" s="250"/>
      <c r="AJ51" s="250"/>
      <c r="AK51" s="250"/>
      <c r="AL51" s="250"/>
      <c r="AM51" s="250"/>
      <c r="AN51" s="250"/>
      <c r="AO51" s="250"/>
      <c r="AP51" s="250"/>
      <c r="AQ51" s="250"/>
      <c r="AR51" s="250"/>
      <c r="AS51" s="250"/>
      <c r="AT51" s="250"/>
      <c r="AU51" s="250"/>
      <c r="AV51" s="250"/>
      <c r="AW51" s="250"/>
      <c r="AX51" s="250"/>
      <c r="AY51" s="250"/>
      <c r="AZ51" s="250"/>
      <c r="BA51" s="250"/>
      <c r="BB51" s="250"/>
      <c r="BC51" s="250"/>
      <c r="BD51" s="250"/>
      <c r="BE51" s="250"/>
      <c r="BF51" s="250"/>
      <c r="BG51" s="250"/>
      <c r="BH51" s="250"/>
      <c r="BI51" s="250"/>
    </row>
    <row r="52" spans="1:61">
      <c r="A52" s="250"/>
      <c r="B52" s="259" t="s">
        <v>307</v>
      </c>
      <c r="C52" s="228"/>
      <c r="D52" s="228"/>
      <c r="E52" s="229"/>
      <c r="F52" s="362" t="s">
        <v>345</v>
      </c>
      <c r="G52" s="228"/>
      <c r="H52" s="228"/>
      <c r="I52" s="228"/>
      <c r="J52" s="228"/>
      <c r="K52" s="228"/>
      <c r="L52" s="228"/>
      <c r="M52" s="259" t="s">
        <v>244</v>
      </c>
      <c r="N52" s="306"/>
      <c r="O52" s="306"/>
      <c r="P52" s="306"/>
      <c r="Q52" s="306"/>
      <c r="R52" s="306"/>
      <c r="S52" s="306"/>
      <c r="T52" s="259" t="s">
        <v>348</v>
      </c>
      <c r="U52" s="259"/>
      <c r="V52" s="260"/>
      <c r="W52" s="260"/>
      <c r="X52" s="260"/>
      <c r="Y52" s="261"/>
      <c r="Z52" s="262"/>
      <c r="AA52" s="262"/>
      <c r="AB52" s="262"/>
      <c r="AC52" s="262"/>
      <c r="AD52" s="262"/>
      <c r="AE52" s="263"/>
      <c r="AF52" s="250"/>
      <c r="AG52" s="250"/>
      <c r="AH52" s="250"/>
      <c r="AI52" s="250"/>
      <c r="AJ52" s="250"/>
      <c r="AK52" s="250"/>
      <c r="AL52" s="250"/>
      <c r="AM52" s="250"/>
      <c r="AN52" s="250"/>
      <c r="AO52" s="250"/>
      <c r="AP52" s="250"/>
      <c r="AQ52" s="250"/>
      <c r="AR52" s="250"/>
      <c r="AS52" s="250"/>
      <c r="AT52" s="250"/>
      <c r="AU52" s="250"/>
      <c r="AV52" s="250"/>
      <c r="AW52" s="250"/>
      <c r="AX52" s="250"/>
      <c r="AY52" s="250"/>
      <c r="AZ52" s="250"/>
      <c r="BA52" s="250"/>
      <c r="BB52" s="250"/>
      <c r="BC52" s="250"/>
      <c r="BD52" s="250"/>
      <c r="BE52" s="250"/>
      <c r="BF52" s="250"/>
      <c r="BG52" s="250"/>
      <c r="BH52" s="250"/>
      <c r="BI52" s="250"/>
    </row>
    <row r="53" spans="1:61">
      <c r="A53" s="219"/>
      <c r="B53" s="308"/>
      <c r="C53" s="308"/>
      <c r="D53" s="308"/>
      <c r="E53" s="308"/>
      <c r="F53" s="308"/>
      <c r="G53" s="308"/>
      <c r="H53" s="308"/>
      <c r="I53" s="308"/>
      <c r="J53" s="308"/>
      <c r="K53" s="308"/>
      <c r="L53" s="308"/>
      <c r="M53" s="308"/>
      <c r="N53" s="308"/>
      <c r="O53" s="308"/>
      <c r="P53" s="308"/>
      <c r="Q53" s="308"/>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row>
    <row r="54" spans="1:61" s="41" customFormat="1">
      <c r="A54" s="267"/>
      <c r="B54" s="267" t="s">
        <v>48</v>
      </c>
      <c r="C54" s="267"/>
      <c r="D54" s="267"/>
      <c r="E54" s="267"/>
      <c r="F54" s="267"/>
      <c r="G54" s="267"/>
      <c r="H54" s="267"/>
      <c r="I54" s="267"/>
      <c r="J54" s="267"/>
      <c r="K54" s="267"/>
      <c r="L54" s="267"/>
      <c r="M54" s="267"/>
      <c r="N54" s="267"/>
      <c r="O54" s="267"/>
      <c r="P54" s="267"/>
      <c r="Q54" s="267"/>
      <c r="R54" s="267"/>
      <c r="S54" s="267"/>
      <c r="T54" s="267"/>
      <c r="U54" s="267"/>
      <c r="V54" s="267"/>
      <c r="W54" s="267"/>
      <c r="X54" s="267"/>
      <c r="Y54" s="267"/>
      <c r="Z54" s="267"/>
      <c r="AA54" s="267"/>
      <c r="AB54" s="267"/>
      <c r="AC54" s="267"/>
      <c r="AD54" s="267" t="s">
        <v>214</v>
      </c>
      <c r="AE54" s="267"/>
      <c r="AF54" s="267"/>
      <c r="AG54" s="267"/>
      <c r="AH54" s="267"/>
      <c r="AI54" s="267"/>
      <c r="AJ54" s="267"/>
      <c r="AK54" s="267"/>
      <c r="AL54" s="267"/>
      <c r="AM54" s="267"/>
      <c r="AN54" s="267"/>
      <c r="AO54" s="267"/>
      <c r="AP54" s="267"/>
      <c r="AQ54" s="267"/>
      <c r="AR54" s="267"/>
      <c r="AS54" s="267"/>
      <c r="AT54" s="267"/>
      <c r="AU54" s="267"/>
      <c r="AV54" s="267"/>
      <c r="AW54" s="267"/>
      <c r="AX54" s="267"/>
      <c r="AY54" s="267"/>
      <c r="AZ54" s="267"/>
      <c r="BA54" s="267"/>
      <c r="BB54" s="267"/>
      <c r="BC54" s="267"/>
      <c r="BD54" s="267"/>
      <c r="BE54" s="267"/>
      <c r="BF54" s="267"/>
      <c r="BG54" s="267"/>
      <c r="BH54" s="267"/>
      <c r="BI54" s="267"/>
    </row>
    <row r="55" spans="1:61" s="41" customFormat="1">
      <c r="A55" s="267"/>
      <c r="B55" s="268" t="s">
        <v>44</v>
      </c>
      <c r="C55" s="269"/>
      <c r="D55" s="269"/>
      <c r="E55" s="270"/>
      <c r="F55" s="268" t="s">
        <v>35</v>
      </c>
      <c r="G55" s="269"/>
      <c r="H55" s="269"/>
      <c r="I55" s="269"/>
      <c r="J55" s="269"/>
      <c r="K55" s="269"/>
      <c r="L55" s="270"/>
      <c r="M55" s="271" t="s">
        <v>41</v>
      </c>
      <c r="N55" s="272"/>
      <c r="O55" s="272"/>
      <c r="P55" s="272"/>
      <c r="Q55" s="272"/>
      <c r="R55" s="272"/>
      <c r="S55" s="272"/>
      <c r="T55" s="272"/>
      <c r="U55" s="272"/>
      <c r="V55" s="272"/>
      <c r="W55" s="272"/>
      <c r="X55" s="273"/>
      <c r="Y55" s="267"/>
      <c r="Z55" s="267"/>
      <c r="AA55" s="267"/>
      <c r="AB55" s="267"/>
      <c r="AC55" s="267"/>
      <c r="AD55" s="274" t="s">
        <v>215</v>
      </c>
      <c r="AE55" s="286"/>
      <c r="AF55" s="286"/>
      <c r="AG55" s="272"/>
      <c r="AH55" s="272"/>
      <c r="AI55" s="272"/>
      <c r="AJ55" s="272"/>
      <c r="AK55" s="272"/>
      <c r="AL55" s="287"/>
      <c r="AM55" s="288" t="s">
        <v>216</v>
      </c>
      <c r="AN55" s="287"/>
      <c r="AO55" s="287"/>
      <c r="AP55" s="287"/>
      <c r="AQ55" s="287"/>
      <c r="AR55" s="287"/>
      <c r="AS55" s="287"/>
      <c r="AT55" s="287"/>
      <c r="AU55" s="287"/>
      <c r="AV55" s="289"/>
      <c r="AW55" s="271" t="s">
        <v>41</v>
      </c>
      <c r="AX55" s="272"/>
      <c r="AY55" s="272"/>
      <c r="AZ55" s="272"/>
      <c r="BA55" s="272"/>
      <c r="BB55" s="272"/>
      <c r="BC55" s="272"/>
      <c r="BD55" s="272"/>
      <c r="BE55" s="272"/>
      <c r="BF55" s="272"/>
      <c r="BG55" s="272"/>
      <c r="BH55" s="273"/>
      <c r="BI55" s="267"/>
    </row>
    <row r="56" spans="1:61" s="41" customFormat="1">
      <c r="A56" s="267"/>
      <c r="B56" s="275"/>
      <c r="C56" s="276"/>
      <c r="D56" s="276"/>
      <c r="E56" s="277"/>
      <c r="F56" s="275"/>
      <c r="G56" s="276"/>
      <c r="H56" s="276"/>
      <c r="I56" s="276"/>
      <c r="J56" s="276"/>
      <c r="K56" s="276"/>
      <c r="L56" s="277"/>
      <c r="M56" s="278"/>
      <c r="N56" s="279"/>
      <c r="O56" s="279"/>
      <c r="P56" s="279"/>
      <c r="Q56" s="279"/>
      <c r="R56" s="279"/>
      <c r="S56" s="279"/>
      <c r="T56" s="279"/>
      <c r="U56" s="279"/>
      <c r="V56" s="279"/>
      <c r="W56" s="279"/>
      <c r="X56" s="280"/>
      <c r="Y56" s="267"/>
      <c r="Z56" s="267"/>
      <c r="AA56" s="267"/>
      <c r="AB56" s="267"/>
      <c r="AC56" s="267"/>
      <c r="AD56" s="290"/>
      <c r="AE56" s="291"/>
      <c r="AF56" s="291"/>
      <c r="AG56" s="292"/>
      <c r="AH56" s="292"/>
      <c r="AI56" s="292"/>
      <c r="AJ56" s="292"/>
      <c r="AK56" s="292"/>
      <c r="AL56" s="293"/>
      <c r="AM56" s="294"/>
      <c r="AN56" s="293"/>
      <c r="AO56" s="293"/>
      <c r="AP56" s="293"/>
      <c r="AQ56" s="293"/>
      <c r="AR56" s="293"/>
      <c r="AS56" s="293"/>
      <c r="AT56" s="293"/>
      <c r="AU56" s="293"/>
      <c r="AV56" s="295"/>
      <c r="AW56" s="278"/>
      <c r="AX56" s="279"/>
      <c r="AY56" s="279"/>
      <c r="AZ56" s="279"/>
      <c r="BA56" s="279"/>
      <c r="BB56" s="279"/>
      <c r="BC56" s="279"/>
      <c r="BD56" s="279"/>
      <c r="BE56" s="279"/>
      <c r="BF56" s="279"/>
      <c r="BG56" s="279"/>
      <c r="BH56" s="280"/>
      <c r="BI56" s="267"/>
    </row>
    <row r="57" spans="1:61" s="41" customFormat="1">
      <c r="A57" s="267"/>
      <c r="B57" s="259" t="s">
        <v>307</v>
      </c>
      <c r="C57" s="282"/>
      <c r="D57" s="282"/>
      <c r="E57" s="283"/>
      <c r="F57" s="365" t="s">
        <v>346</v>
      </c>
      <c r="G57" s="282"/>
      <c r="H57" s="282"/>
      <c r="I57" s="282"/>
      <c r="J57" s="282"/>
      <c r="K57" s="282"/>
      <c r="L57" s="283"/>
      <c r="M57" s="281" t="s">
        <v>222</v>
      </c>
      <c r="N57" s="284"/>
      <c r="O57" s="284"/>
      <c r="P57" s="284"/>
      <c r="Q57" s="284"/>
      <c r="R57" s="284"/>
      <c r="S57" s="284"/>
      <c r="T57" s="284"/>
      <c r="U57" s="284"/>
      <c r="V57" s="284"/>
      <c r="W57" s="284"/>
      <c r="X57" s="285"/>
      <c r="Y57" s="267"/>
      <c r="Z57" s="267"/>
      <c r="AA57" s="267"/>
      <c r="AB57" s="267"/>
      <c r="AC57" s="267"/>
      <c r="AD57" s="347" t="s">
        <v>342</v>
      </c>
      <c r="AE57" s="284"/>
      <c r="AF57" s="284"/>
      <c r="AG57" s="284"/>
      <c r="AH57" s="284"/>
      <c r="AI57" s="284"/>
      <c r="AJ57" s="284"/>
      <c r="AK57" s="284"/>
      <c r="AL57" s="285"/>
      <c r="AM57" s="296" t="s">
        <v>223</v>
      </c>
      <c r="AN57" s="297"/>
      <c r="AO57" s="297"/>
      <c r="AP57" s="297"/>
      <c r="AQ57" s="297"/>
      <c r="AR57" s="297"/>
      <c r="AS57" s="297"/>
      <c r="AT57" s="297"/>
      <c r="AU57" s="297"/>
      <c r="AV57" s="298"/>
      <c r="AW57" s="366" t="s">
        <v>349</v>
      </c>
      <c r="AX57" s="367"/>
      <c r="AY57" s="367"/>
      <c r="AZ57" s="367"/>
      <c r="BA57" s="367"/>
      <c r="BB57" s="367"/>
      <c r="BC57" s="367"/>
      <c r="BD57" s="367"/>
      <c r="BE57" s="367"/>
      <c r="BF57" s="367"/>
      <c r="BG57" s="367"/>
      <c r="BH57" s="368"/>
      <c r="BI57" s="267"/>
    </row>
    <row r="58" spans="1:61" s="41" customFormat="1">
      <c r="A58" s="267"/>
      <c r="B58" s="337"/>
      <c r="C58" s="337"/>
      <c r="D58" s="337"/>
      <c r="E58" s="337"/>
      <c r="F58" s="337"/>
      <c r="G58" s="337"/>
      <c r="H58" s="337"/>
      <c r="I58" s="337"/>
      <c r="J58" s="337"/>
      <c r="K58" s="337"/>
      <c r="L58" s="337"/>
      <c r="M58" s="337"/>
      <c r="N58" s="337"/>
      <c r="O58" s="337"/>
      <c r="P58" s="337"/>
      <c r="Q58" s="337"/>
      <c r="R58" s="337"/>
      <c r="S58" s="337"/>
      <c r="T58" s="337"/>
      <c r="U58" s="337"/>
      <c r="V58" s="337"/>
      <c r="W58" s="337"/>
      <c r="X58" s="337"/>
      <c r="Y58" s="337"/>
      <c r="Z58" s="337"/>
      <c r="AA58" s="337"/>
      <c r="AB58" s="337"/>
      <c r="AC58" s="337"/>
      <c r="AD58" s="337"/>
      <c r="AE58" s="337"/>
      <c r="AF58" s="337"/>
      <c r="AG58" s="337"/>
      <c r="AH58" s="337"/>
      <c r="AI58" s="337"/>
      <c r="AJ58" s="337"/>
      <c r="AK58" s="337"/>
      <c r="AL58" s="337"/>
      <c r="AM58" s="337"/>
      <c r="AN58" s="337"/>
      <c r="AO58" s="337"/>
      <c r="AP58" s="337"/>
      <c r="AQ58" s="337"/>
      <c r="AR58" s="337"/>
      <c r="AS58" s="337"/>
      <c r="AT58" s="337"/>
      <c r="AU58" s="337"/>
      <c r="AV58" s="337"/>
      <c r="AW58" s="337"/>
      <c r="AX58" s="337"/>
      <c r="AY58" s="337"/>
      <c r="AZ58" s="337"/>
      <c r="BA58" s="337"/>
      <c r="BB58" s="337"/>
      <c r="BC58" s="337"/>
      <c r="BD58" s="337"/>
      <c r="BE58" s="337"/>
      <c r="BF58" s="337"/>
      <c r="BG58" s="337"/>
      <c r="BH58" s="337"/>
      <c r="BI58" s="267"/>
    </row>
    <row r="59" spans="1:61" s="41" customFormat="1">
      <c r="A59" s="267"/>
      <c r="B59" s="337"/>
      <c r="C59" s="337"/>
      <c r="D59" s="337"/>
      <c r="E59" s="337"/>
      <c r="F59" s="337"/>
      <c r="G59" s="337"/>
      <c r="H59" s="337"/>
      <c r="I59" s="337"/>
      <c r="J59" s="337"/>
      <c r="K59" s="337"/>
      <c r="L59" s="337"/>
      <c r="M59" s="337"/>
      <c r="N59" s="337"/>
      <c r="O59" s="337"/>
      <c r="P59" s="337"/>
      <c r="Q59" s="337"/>
      <c r="R59" s="337"/>
      <c r="S59" s="337"/>
      <c r="T59" s="337"/>
      <c r="U59" s="337"/>
      <c r="V59" s="337"/>
      <c r="W59" s="337"/>
      <c r="X59" s="337"/>
      <c r="Y59" s="337"/>
      <c r="Z59" s="337"/>
      <c r="AA59" s="337"/>
      <c r="AB59" s="337"/>
      <c r="AC59" s="337"/>
      <c r="AD59" s="337"/>
      <c r="AE59" s="337"/>
      <c r="AF59" s="337"/>
      <c r="AG59" s="337"/>
      <c r="AH59" s="337"/>
      <c r="AI59" s="337"/>
      <c r="AJ59" s="337"/>
      <c r="AK59" s="337"/>
      <c r="AL59" s="337"/>
      <c r="AM59" s="337"/>
      <c r="AN59" s="337"/>
      <c r="AO59" s="337"/>
      <c r="AP59" s="337"/>
      <c r="AQ59" s="337"/>
      <c r="AR59" s="337"/>
      <c r="AS59" s="337"/>
      <c r="AT59" s="337"/>
      <c r="AU59" s="337"/>
      <c r="AV59" s="337"/>
      <c r="AW59" s="337"/>
      <c r="AX59" s="337"/>
      <c r="AY59" s="337"/>
      <c r="AZ59" s="337"/>
      <c r="BA59" s="337"/>
      <c r="BB59" s="337"/>
      <c r="BC59" s="337"/>
      <c r="BD59" s="337"/>
      <c r="BE59" s="337"/>
      <c r="BF59" s="337"/>
      <c r="BG59" s="337"/>
      <c r="BH59" s="337"/>
      <c r="BI59" s="267"/>
    </row>
    <row r="60" spans="1:61">
      <c r="A60" s="250"/>
      <c r="B60" s="251" t="s">
        <v>44</v>
      </c>
      <c r="C60" s="252"/>
      <c r="D60" s="252"/>
      <c r="E60" s="252"/>
      <c r="F60" s="253" t="s">
        <v>35</v>
      </c>
      <c r="G60" s="254"/>
      <c r="H60" s="254"/>
      <c r="I60" s="254"/>
      <c r="J60" s="254"/>
      <c r="K60" s="254"/>
      <c r="L60" s="255"/>
      <c r="M60" s="256" t="s">
        <v>50</v>
      </c>
      <c r="N60" s="257"/>
      <c r="O60" s="257"/>
      <c r="P60" s="257"/>
      <c r="Q60" s="257"/>
      <c r="R60" s="257"/>
      <c r="S60" s="257"/>
      <c r="T60" s="256" t="s">
        <v>51</v>
      </c>
      <c r="U60" s="257"/>
      <c r="V60" s="257"/>
      <c r="W60" s="257"/>
      <c r="X60" s="257"/>
      <c r="Y60" s="257"/>
      <c r="Z60" s="257"/>
      <c r="AA60" s="257"/>
      <c r="AB60" s="257"/>
      <c r="AC60" s="257"/>
      <c r="AD60" s="257"/>
      <c r="AE60" s="258"/>
      <c r="AF60" s="250"/>
      <c r="AG60" s="250"/>
      <c r="AH60" s="250"/>
      <c r="AI60" s="250"/>
      <c r="AJ60" s="250"/>
      <c r="AK60" s="250"/>
      <c r="AL60" s="250"/>
      <c r="AM60" s="250"/>
      <c r="AN60" s="250"/>
      <c r="AO60" s="250"/>
      <c r="AP60" s="250"/>
      <c r="AQ60" s="250"/>
      <c r="AR60" s="250"/>
      <c r="AS60" s="250"/>
      <c r="AT60" s="250"/>
      <c r="AU60" s="250"/>
      <c r="AV60" s="250"/>
      <c r="AW60" s="250"/>
      <c r="AX60" s="250"/>
      <c r="AY60" s="250"/>
      <c r="AZ60" s="250"/>
      <c r="BA60" s="250"/>
      <c r="BB60" s="250"/>
      <c r="BC60" s="250"/>
      <c r="BD60" s="250"/>
      <c r="BE60" s="250"/>
      <c r="BF60" s="250"/>
      <c r="BG60" s="250"/>
      <c r="BH60" s="250"/>
      <c r="BI60" s="250"/>
    </row>
    <row r="61" spans="1:61">
      <c r="A61" s="250"/>
      <c r="B61" s="259" t="s">
        <v>325</v>
      </c>
      <c r="C61" s="228"/>
      <c r="D61" s="228"/>
      <c r="E61" s="229"/>
      <c r="F61" s="259" t="s">
        <v>327</v>
      </c>
      <c r="G61" s="228"/>
      <c r="H61" s="228"/>
      <c r="I61" s="228"/>
      <c r="J61" s="228"/>
      <c r="K61" s="228"/>
      <c r="L61" s="228"/>
      <c r="M61" s="259" t="s">
        <v>244</v>
      </c>
      <c r="N61" s="306"/>
      <c r="O61" s="306"/>
      <c r="P61" s="306"/>
      <c r="Q61" s="306"/>
      <c r="R61" s="306"/>
      <c r="S61" s="306"/>
      <c r="T61" s="259" t="s">
        <v>351</v>
      </c>
      <c r="U61" s="265"/>
      <c r="V61" s="265"/>
      <c r="W61" s="265"/>
      <c r="X61" s="265"/>
      <c r="Y61" s="265"/>
      <c r="Z61" s="265"/>
      <c r="AA61" s="265"/>
      <c r="AB61" s="265"/>
      <c r="AC61" s="265"/>
      <c r="AD61" s="265"/>
      <c r="AE61" s="266"/>
      <c r="AF61" s="250"/>
      <c r="AG61" s="250"/>
      <c r="AH61" s="250"/>
      <c r="AI61" s="250"/>
      <c r="AJ61" s="250"/>
      <c r="AK61" s="250"/>
      <c r="AL61" s="250"/>
      <c r="AM61" s="250"/>
      <c r="AN61" s="250"/>
      <c r="AO61" s="250"/>
      <c r="AP61" s="250"/>
      <c r="AQ61" s="250"/>
      <c r="AR61" s="250"/>
      <c r="AS61" s="250"/>
      <c r="AT61" s="250"/>
      <c r="AU61" s="250"/>
      <c r="AV61" s="250"/>
      <c r="AW61" s="250"/>
      <c r="AX61" s="250"/>
      <c r="AY61" s="250"/>
      <c r="AZ61" s="250"/>
      <c r="BA61" s="250"/>
      <c r="BB61" s="250"/>
      <c r="BC61" s="250"/>
      <c r="BD61" s="250"/>
      <c r="BE61" s="250"/>
      <c r="BF61" s="250"/>
      <c r="BG61" s="250"/>
      <c r="BH61" s="250"/>
      <c r="BI61" s="250"/>
    </row>
    <row r="62" spans="1:61">
      <c r="A62" s="219"/>
      <c r="B62" s="308"/>
      <c r="C62" s="308"/>
      <c r="D62" s="308"/>
      <c r="E62" s="308"/>
      <c r="F62" s="308"/>
      <c r="G62" s="308"/>
      <c r="H62" s="308"/>
      <c r="I62" s="308"/>
      <c r="J62" s="308"/>
      <c r="K62" s="308"/>
      <c r="L62" s="308"/>
      <c r="M62" s="308"/>
      <c r="N62" s="308"/>
      <c r="O62" s="308"/>
      <c r="P62" s="308"/>
      <c r="Q62" s="308"/>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row>
    <row r="63" spans="1:61" s="41" customFormat="1">
      <c r="A63" s="267"/>
      <c r="B63" s="267" t="s">
        <v>48</v>
      </c>
      <c r="C63" s="267"/>
      <c r="D63" s="267"/>
      <c r="E63" s="267"/>
      <c r="F63" s="267"/>
      <c r="G63" s="267"/>
      <c r="H63" s="267"/>
      <c r="I63" s="267"/>
      <c r="J63" s="267"/>
      <c r="K63" s="267"/>
      <c r="L63" s="267"/>
      <c r="M63" s="267"/>
      <c r="N63" s="267"/>
      <c r="O63" s="267"/>
      <c r="P63" s="267"/>
      <c r="Q63" s="267"/>
      <c r="R63" s="267"/>
      <c r="S63" s="267"/>
      <c r="T63" s="267"/>
      <c r="U63" s="267"/>
      <c r="V63" s="267"/>
      <c r="W63" s="267"/>
      <c r="X63" s="267"/>
      <c r="Y63" s="267"/>
      <c r="Z63" s="267"/>
      <c r="AA63" s="267"/>
      <c r="AB63" s="267"/>
      <c r="AC63" s="267"/>
      <c r="AD63" s="267" t="s">
        <v>214</v>
      </c>
      <c r="AE63" s="267"/>
      <c r="AF63" s="267"/>
      <c r="AG63" s="267"/>
      <c r="AH63" s="267"/>
      <c r="AI63" s="267"/>
      <c r="AJ63" s="267"/>
      <c r="AK63" s="267"/>
      <c r="AL63" s="267"/>
      <c r="AM63" s="267"/>
      <c r="AN63" s="267"/>
      <c r="AO63" s="267"/>
      <c r="AP63" s="267"/>
      <c r="AQ63" s="267"/>
      <c r="AR63" s="267"/>
      <c r="AS63" s="267"/>
      <c r="AT63" s="267"/>
      <c r="AU63" s="267"/>
      <c r="AV63" s="267"/>
      <c r="AW63" s="267"/>
      <c r="AX63" s="267"/>
      <c r="AY63" s="267"/>
      <c r="AZ63" s="267"/>
      <c r="BA63" s="267"/>
      <c r="BB63" s="267"/>
      <c r="BC63" s="267"/>
      <c r="BD63" s="267"/>
      <c r="BE63" s="267"/>
      <c r="BF63" s="267"/>
      <c r="BG63" s="267"/>
      <c r="BH63" s="267"/>
      <c r="BI63" s="267"/>
    </row>
    <row r="64" spans="1:61" s="41" customFormat="1">
      <c r="A64" s="267"/>
      <c r="B64" s="268" t="s">
        <v>44</v>
      </c>
      <c r="C64" s="269"/>
      <c r="D64" s="269"/>
      <c r="E64" s="270"/>
      <c r="F64" s="268" t="s">
        <v>35</v>
      </c>
      <c r="G64" s="269"/>
      <c r="H64" s="269"/>
      <c r="I64" s="269"/>
      <c r="J64" s="269"/>
      <c r="K64" s="269"/>
      <c r="L64" s="270"/>
      <c r="M64" s="271" t="s">
        <v>41</v>
      </c>
      <c r="N64" s="272"/>
      <c r="O64" s="272"/>
      <c r="P64" s="272"/>
      <c r="Q64" s="272"/>
      <c r="R64" s="272"/>
      <c r="S64" s="272"/>
      <c r="T64" s="272"/>
      <c r="U64" s="272"/>
      <c r="V64" s="272"/>
      <c r="W64" s="272"/>
      <c r="X64" s="273"/>
      <c r="Y64" s="267"/>
      <c r="Z64" s="267"/>
      <c r="AA64" s="267"/>
      <c r="AB64" s="267"/>
      <c r="AC64" s="267"/>
      <c r="AD64" s="274" t="s">
        <v>215</v>
      </c>
      <c r="AE64" s="286"/>
      <c r="AF64" s="286"/>
      <c r="AG64" s="272"/>
      <c r="AH64" s="272"/>
      <c r="AI64" s="272"/>
      <c r="AJ64" s="272"/>
      <c r="AK64" s="272"/>
      <c r="AL64" s="287"/>
      <c r="AM64" s="288" t="s">
        <v>216</v>
      </c>
      <c r="AN64" s="287"/>
      <c r="AO64" s="287"/>
      <c r="AP64" s="287"/>
      <c r="AQ64" s="287"/>
      <c r="AR64" s="287"/>
      <c r="AS64" s="287"/>
      <c r="AT64" s="287"/>
      <c r="AU64" s="287"/>
      <c r="AV64" s="289"/>
      <c r="AW64" s="271" t="s">
        <v>41</v>
      </c>
      <c r="AX64" s="272"/>
      <c r="AY64" s="272"/>
      <c r="AZ64" s="272"/>
      <c r="BA64" s="272"/>
      <c r="BB64" s="272"/>
      <c r="BC64" s="272"/>
      <c r="BD64" s="272"/>
      <c r="BE64" s="272"/>
      <c r="BF64" s="272"/>
      <c r="BG64" s="272"/>
      <c r="BH64" s="273"/>
      <c r="BI64" s="267"/>
    </row>
    <row r="65" spans="1:61" s="41" customFormat="1">
      <c r="A65" s="267"/>
      <c r="B65" s="275"/>
      <c r="C65" s="276"/>
      <c r="D65" s="276"/>
      <c r="E65" s="277"/>
      <c r="F65" s="275"/>
      <c r="G65" s="276"/>
      <c r="H65" s="276"/>
      <c r="I65" s="276"/>
      <c r="J65" s="276"/>
      <c r="K65" s="276"/>
      <c r="L65" s="277"/>
      <c r="M65" s="278"/>
      <c r="N65" s="279"/>
      <c r="O65" s="279"/>
      <c r="P65" s="279"/>
      <c r="Q65" s="279"/>
      <c r="R65" s="279"/>
      <c r="S65" s="279"/>
      <c r="T65" s="279"/>
      <c r="U65" s="279"/>
      <c r="V65" s="279"/>
      <c r="W65" s="279"/>
      <c r="X65" s="280"/>
      <c r="Y65" s="267"/>
      <c r="Z65" s="267"/>
      <c r="AA65" s="267"/>
      <c r="AB65" s="267"/>
      <c r="AC65" s="267"/>
      <c r="AD65" s="290"/>
      <c r="AE65" s="291"/>
      <c r="AF65" s="291"/>
      <c r="AG65" s="292"/>
      <c r="AH65" s="292"/>
      <c r="AI65" s="292"/>
      <c r="AJ65" s="292"/>
      <c r="AK65" s="292"/>
      <c r="AL65" s="293"/>
      <c r="AM65" s="294"/>
      <c r="AN65" s="293"/>
      <c r="AO65" s="293"/>
      <c r="AP65" s="293"/>
      <c r="AQ65" s="293"/>
      <c r="AR65" s="293"/>
      <c r="AS65" s="293"/>
      <c r="AT65" s="293"/>
      <c r="AU65" s="293"/>
      <c r="AV65" s="295"/>
      <c r="AW65" s="278"/>
      <c r="AX65" s="279"/>
      <c r="AY65" s="279"/>
      <c r="AZ65" s="279"/>
      <c r="BA65" s="279"/>
      <c r="BB65" s="279"/>
      <c r="BC65" s="279"/>
      <c r="BD65" s="279"/>
      <c r="BE65" s="279"/>
      <c r="BF65" s="279"/>
      <c r="BG65" s="279"/>
      <c r="BH65" s="280"/>
      <c r="BI65" s="267"/>
    </row>
    <row r="66" spans="1:61" s="41" customFormat="1">
      <c r="A66" s="267"/>
      <c r="B66" s="259" t="s">
        <v>325</v>
      </c>
      <c r="C66" s="282"/>
      <c r="D66" s="282"/>
      <c r="E66" s="283"/>
      <c r="F66" s="245" t="s">
        <v>352</v>
      </c>
      <c r="G66" s="282"/>
      <c r="H66" s="282"/>
      <c r="I66" s="282"/>
      <c r="J66" s="282"/>
      <c r="K66" s="282"/>
      <c r="L66" s="283"/>
      <c r="M66" s="281" t="s">
        <v>222</v>
      </c>
      <c r="N66" s="284"/>
      <c r="O66" s="284"/>
      <c r="P66" s="284"/>
      <c r="Q66" s="284"/>
      <c r="R66" s="284"/>
      <c r="S66" s="284"/>
      <c r="T66" s="284"/>
      <c r="U66" s="284"/>
      <c r="V66" s="284"/>
      <c r="W66" s="284"/>
      <c r="X66" s="285"/>
      <c r="Y66" s="267"/>
      <c r="Z66" s="267"/>
      <c r="AA66" s="267"/>
      <c r="AB66" s="267"/>
      <c r="AC66" s="267"/>
      <c r="AD66" s="281" t="s">
        <v>353</v>
      </c>
      <c r="AE66" s="284"/>
      <c r="AF66" s="284"/>
      <c r="AG66" s="284"/>
      <c r="AH66" s="284"/>
      <c r="AI66" s="284"/>
      <c r="AJ66" s="284"/>
      <c r="AK66" s="284"/>
      <c r="AL66" s="285"/>
      <c r="AM66" s="296" t="s">
        <v>223</v>
      </c>
      <c r="AN66" s="297"/>
      <c r="AO66" s="297"/>
      <c r="AP66" s="297"/>
      <c r="AQ66" s="297"/>
      <c r="AR66" s="297"/>
      <c r="AS66" s="297"/>
      <c r="AT66" s="297"/>
      <c r="AU66" s="297"/>
      <c r="AV66" s="298"/>
      <c r="AW66" s="366" t="s">
        <v>357</v>
      </c>
      <c r="AX66" s="367"/>
      <c r="AY66" s="367"/>
      <c r="AZ66" s="367"/>
      <c r="BA66" s="367"/>
      <c r="BB66" s="367"/>
      <c r="BC66" s="367"/>
      <c r="BD66" s="367"/>
      <c r="BE66" s="367"/>
      <c r="BF66" s="367"/>
      <c r="BG66" s="367"/>
      <c r="BH66" s="368"/>
      <c r="BI66" s="267"/>
    </row>
    <row r="67" spans="1:61">
      <c r="A67" s="219"/>
      <c r="B67" s="308"/>
      <c r="C67" s="308"/>
      <c r="D67" s="308"/>
      <c r="E67" s="308"/>
      <c r="F67" s="308"/>
      <c r="G67" s="308"/>
      <c r="H67" s="308"/>
      <c r="I67" s="308"/>
      <c r="J67" s="308"/>
      <c r="K67" s="308"/>
      <c r="L67" s="308"/>
      <c r="M67" s="308"/>
      <c r="N67" s="308"/>
      <c r="O67" s="308"/>
      <c r="P67" s="308"/>
      <c r="Q67" s="308"/>
      <c r="R67" s="219"/>
      <c r="S67" s="219"/>
      <c r="T67" s="219"/>
      <c r="U67" s="219"/>
      <c r="V67" s="219"/>
      <c r="W67" s="219"/>
      <c r="X67" s="219"/>
      <c r="Y67" s="219"/>
      <c r="Z67" s="219"/>
      <c r="AA67" s="219"/>
      <c r="AB67" s="219"/>
      <c r="AC67" s="219"/>
      <c r="AD67" s="219"/>
      <c r="AE67" s="219"/>
      <c r="AF67" s="219"/>
      <c r="AG67" s="219"/>
      <c r="AH67" s="219"/>
      <c r="AI67" s="219"/>
      <c r="AJ67" s="219"/>
      <c r="AK67" s="219"/>
      <c r="AL67" s="219"/>
      <c r="AM67" s="219"/>
      <c r="AN67" s="219"/>
      <c r="AO67" s="219"/>
      <c r="AP67" s="219"/>
      <c r="AQ67" s="219"/>
      <c r="AR67" s="219"/>
      <c r="AS67" s="219"/>
      <c r="AT67" s="219"/>
      <c r="AU67" s="219"/>
      <c r="AV67" s="219"/>
      <c r="AW67" s="219"/>
      <c r="AX67" s="219"/>
      <c r="AY67" s="219"/>
      <c r="AZ67" s="219"/>
      <c r="BA67" s="219"/>
      <c r="BB67" s="219"/>
      <c r="BC67" s="219"/>
      <c r="BD67" s="219"/>
      <c r="BE67" s="219"/>
      <c r="BF67" s="219"/>
      <c r="BG67" s="219"/>
      <c r="BH67" s="219"/>
      <c r="BI67" s="219"/>
    </row>
    <row r="68" spans="1:61">
      <c r="A68" s="219"/>
      <c r="B68" s="308"/>
      <c r="C68" s="308"/>
      <c r="D68" s="308"/>
      <c r="E68" s="308"/>
      <c r="F68" s="308"/>
      <c r="G68" s="308"/>
      <c r="H68" s="308"/>
      <c r="I68" s="308"/>
      <c r="J68" s="308"/>
      <c r="K68" s="308"/>
      <c r="L68" s="308"/>
      <c r="M68" s="308"/>
      <c r="N68" s="308"/>
      <c r="O68" s="308"/>
      <c r="P68" s="308"/>
      <c r="Q68" s="308"/>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219"/>
      <c r="BB68" s="219"/>
      <c r="BC68" s="219"/>
      <c r="BD68" s="219"/>
      <c r="BE68" s="219"/>
      <c r="BF68" s="219"/>
      <c r="BG68" s="219"/>
      <c r="BH68" s="219"/>
      <c r="BI68" s="219"/>
    </row>
    <row r="69" spans="1:61">
      <c r="A69" s="250"/>
      <c r="B69" s="251" t="s">
        <v>44</v>
      </c>
      <c r="C69" s="252"/>
      <c r="D69" s="252"/>
      <c r="E69" s="252"/>
      <c r="F69" s="253" t="s">
        <v>35</v>
      </c>
      <c r="G69" s="254"/>
      <c r="H69" s="254"/>
      <c r="I69" s="254"/>
      <c r="J69" s="254"/>
      <c r="K69" s="254"/>
      <c r="L69" s="255"/>
      <c r="M69" s="256" t="s">
        <v>50</v>
      </c>
      <c r="N69" s="257"/>
      <c r="O69" s="257"/>
      <c r="P69" s="257"/>
      <c r="Q69" s="257"/>
      <c r="R69" s="257"/>
      <c r="S69" s="257"/>
      <c r="T69" s="256" t="s">
        <v>51</v>
      </c>
      <c r="U69" s="257"/>
      <c r="V69" s="257"/>
      <c r="W69" s="257"/>
      <c r="X69" s="257"/>
      <c r="Y69" s="257"/>
      <c r="Z69" s="257"/>
      <c r="AA69" s="257"/>
      <c r="AB69" s="257"/>
      <c r="AC69" s="257"/>
      <c r="AD69" s="257"/>
      <c r="AE69" s="258"/>
      <c r="AF69" s="250"/>
      <c r="AG69" s="250"/>
      <c r="AH69" s="250"/>
      <c r="AI69" s="250"/>
      <c r="AJ69" s="250"/>
      <c r="AK69" s="250"/>
      <c r="AL69" s="250"/>
      <c r="AM69" s="250"/>
      <c r="AN69" s="250"/>
      <c r="AO69" s="250"/>
      <c r="AP69" s="250"/>
      <c r="AQ69" s="250"/>
      <c r="AR69" s="250"/>
      <c r="AS69" s="250"/>
      <c r="AT69" s="250"/>
      <c r="AU69" s="250"/>
      <c r="AV69" s="250"/>
      <c r="AW69" s="250"/>
      <c r="AX69" s="250"/>
      <c r="AY69" s="250"/>
      <c r="AZ69" s="250"/>
      <c r="BA69" s="250"/>
      <c r="BB69" s="250"/>
      <c r="BC69" s="250"/>
      <c r="BD69" s="250"/>
      <c r="BE69" s="250"/>
      <c r="BF69" s="250"/>
      <c r="BG69" s="250"/>
      <c r="BH69" s="250"/>
      <c r="BI69" s="250"/>
    </row>
    <row r="70" spans="1:61">
      <c r="A70" s="250"/>
      <c r="B70" s="259" t="s">
        <v>326</v>
      </c>
      <c r="C70" s="228"/>
      <c r="D70" s="228"/>
      <c r="E70" s="229"/>
      <c r="F70" s="362" t="s">
        <v>354</v>
      </c>
      <c r="G70" s="228"/>
      <c r="H70" s="228"/>
      <c r="I70" s="228"/>
      <c r="J70" s="228"/>
      <c r="K70" s="228"/>
      <c r="L70" s="228"/>
      <c r="M70" s="259" t="s">
        <v>244</v>
      </c>
      <c r="N70" s="306"/>
      <c r="O70" s="306"/>
      <c r="P70" s="306"/>
      <c r="Q70" s="306"/>
      <c r="R70" s="306"/>
      <c r="S70" s="306"/>
      <c r="T70" s="259" t="s">
        <v>355</v>
      </c>
      <c r="U70" s="259"/>
      <c r="V70" s="260"/>
      <c r="W70" s="260"/>
      <c r="X70" s="260"/>
      <c r="Y70" s="261"/>
      <c r="Z70" s="262"/>
      <c r="AA70" s="262"/>
      <c r="AB70" s="262"/>
      <c r="AC70" s="262"/>
      <c r="AD70" s="262"/>
      <c r="AE70" s="263"/>
      <c r="AF70" s="250"/>
      <c r="AG70" s="250"/>
      <c r="AH70" s="250"/>
      <c r="AI70" s="250"/>
      <c r="AJ70" s="250"/>
      <c r="AK70" s="250"/>
      <c r="AL70" s="250"/>
      <c r="AM70" s="250"/>
      <c r="AN70" s="250"/>
      <c r="AO70" s="250"/>
      <c r="AP70" s="250"/>
      <c r="AQ70" s="250"/>
      <c r="AR70" s="250"/>
      <c r="AS70" s="250"/>
      <c r="AT70" s="250"/>
      <c r="AU70" s="250"/>
      <c r="AV70" s="250"/>
      <c r="AW70" s="250"/>
      <c r="AX70" s="250"/>
      <c r="AY70" s="250"/>
      <c r="AZ70" s="250"/>
      <c r="BA70" s="250"/>
      <c r="BB70" s="250"/>
      <c r="BC70" s="250"/>
      <c r="BD70" s="250"/>
      <c r="BE70" s="250"/>
      <c r="BF70" s="250"/>
      <c r="BG70" s="250"/>
      <c r="BH70" s="250"/>
      <c r="BI70" s="250"/>
    </row>
    <row r="71" spans="1:61">
      <c r="A71" s="219"/>
      <c r="B71" s="308"/>
      <c r="C71" s="308"/>
      <c r="D71" s="308"/>
      <c r="E71" s="308"/>
      <c r="F71" s="308"/>
      <c r="G71" s="308"/>
      <c r="H71" s="308"/>
      <c r="I71" s="308"/>
      <c r="J71" s="308"/>
      <c r="K71" s="308"/>
      <c r="L71" s="308"/>
      <c r="M71" s="308"/>
      <c r="N71" s="308"/>
      <c r="O71" s="308"/>
      <c r="P71" s="308"/>
      <c r="Q71" s="308"/>
      <c r="R71" s="219"/>
      <c r="S71" s="219"/>
      <c r="T71" s="219"/>
      <c r="U71" s="219"/>
      <c r="V71" s="219"/>
      <c r="W71" s="219"/>
      <c r="X71" s="219"/>
      <c r="Y71" s="219"/>
      <c r="Z71" s="219"/>
      <c r="AA71" s="219"/>
      <c r="AB71" s="219"/>
      <c r="AC71" s="219"/>
      <c r="AD71" s="219"/>
      <c r="AE71" s="219"/>
      <c r="AF71" s="219"/>
      <c r="AG71" s="219"/>
      <c r="AH71" s="219"/>
      <c r="AI71" s="219"/>
      <c r="AJ71" s="219"/>
      <c r="AK71" s="219"/>
      <c r="AL71" s="219"/>
      <c r="AM71" s="219"/>
      <c r="AN71" s="219"/>
      <c r="AO71" s="219"/>
      <c r="AP71" s="219"/>
      <c r="AQ71" s="219"/>
      <c r="AR71" s="219"/>
      <c r="AS71" s="219"/>
      <c r="AT71" s="219"/>
      <c r="AU71" s="219"/>
      <c r="AV71" s="219"/>
      <c r="AW71" s="219"/>
      <c r="AX71" s="219"/>
      <c r="AY71" s="219"/>
      <c r="AZ71" s="219"/>
      <c r="BA71" s="219"/>
      <c r="BB71" s="219"/>
      <c r="BC71" s="219"/>
      <c r="BD71" s="219"/>
      <c r="BE71" s="219"/>
      <c r="BF71" s="219"/>
      <c r="BG71" s="219"/>
      <c r="BH71" s="219"/>
      <c r="BI71" s="219"/>
    </row>
    <row r="72" spans="1:61" s="41" customFormat="1">
      <c r="A72" s="267"/>
      <c r="B72" s="267" t="s">
        <v>48</v>
      </c>
      <c r="C72" s="267"/>
      <c r="D72" s="267"/>
      <c r="E72" s="267"/>
      <c r="F72" s="267"/>
      <c r="G72" s="267"/>
      <c r="H72" s="267"/>
      <c r="I72" s="267"/>
      <c r="J72" s="267"/>
      <c r="K72" s="267"/>
      <c r="L72" s="267"/>
      <c r="M72" s="267"/>
      <c r="N72" s="267"/>
      <c r="O72" s="267"/>
      <c r="P72" s="267"/>
      <c r="Q72" s="267"/>
      <c r="R72" s="267"/>
      <c r="S72" s="267"/>
      <c r="T72" s="267"/>
      <c r="U72" s="267"/>
      <c r="V72" s="267"/>
      <c r="W72" s="267"/>
      <c r="X72" s="267"/>
      <c r="Y72" s="267"/>
      <c r="Z72" s="267"/>
      <c r="AA72" s="267"/>
      <c r="AB72" s="267"/>
      <c r="AC72" s="267"/>
      <c r="AD72" s="267" t="s">
        <v>214</v>
      </c>
      <c r="AE72" s="267"/>
      <c r="AF72" s="267"/>
      <c r="AG72" s="267"/>
      <c r="AH72" s="267"/>
      <c r="AI72" s="267"/>
      <c r="AJ72" s="267"/>
      <c r="AK72" s="267"/>
      <c r="AL72" s="267"/>
      <c r="AM72" s="267"/>
      <c r="AN72" s="267"/>
      <c r="AO72" s="267"/>
      <c r="AP72" s="267"/>
      <c r="AQ72" s="267"/>
      <c r="AR72" s="267"/>
      <c r="AS72" s="267"/>
      <c r="AT72" s="267"/>
      <c r="AU72" s="267"/>
      <c r="AV72" s="267"/>
      <c r="AW72" s="267"/>
      <c r="AX72" s="267"/>
      <c r="AY72" s="267"/>
      <c r="AZ72" s="267"/>
      <c r="BA72" s="267"/>
      <c r="BB72" s="267"/>
      <c r="BC72" s="267"/>
      <c r="BD72" s="267"/>
      <c r="BE72" s="267"/>
      <c r="BF72" s="267"/>
      <c r="BG72" s="267"/>
      <c r="BH72" s="267"/>
      <c r="BI72" s="267"/>
    </row>
    <row r="73" spans="1:61" s="41" customFormat="1">
      <c r="A73" s="267"/>
      <c r="B73" s="268" t="s">
        <v>44</v>
      </c>
      <c r="C73" s="269"/>
      <c r="D73" s="269"/>
      <c r="E73" s="270"/>
      <c r="F73" s="268" t="s">
        <v>35</v>
      </c>
      <c r="G73" s="269"/>
      <c r="H73" s="269"/>
      <c r="I73" s="269"/>
      <c r="J73" s="269"/>
      <c r="K73" s="269"/>
      <c r="L73" s="270"/>
      <c r="M73" s="271" t="s">
        <v>41</v>
      </c>
      <c r="N73" s="272"/>
      <c r="O73" s="272"/>
      <c r="P73" s="272"/>
      <c r="Q73" s="272"/>
      <c r="R73" s="272"/>
      <c r="S73" s="272"/>
      <c r="T73" s="272"/>
      <c r="U73" s="272"/>
      <c r="V73" s="272"/>
      <c r="W73" s="272"/>
      <c r="X73" s="273"/>
      <c r="Y73" s="267"/>
      <c r="Z73" s="267"/>
      <c r="AA73" s="267"/>
      <c r="AB73" s="267"/>
      <c r="AC73" s="267"/>
      <c r="AD73" s="274" t="s">
        <v>215</v>
      </c>
      <c r="AE73" s="286"/>
      <c r="AF73" s="286"/>
      <c r="AG73" s="272"/>
      <c r="AH73" s="272"/>
      <c r="AI73" s="272"/>
      <c r="AJ73" s="272"/>
      <c r="AK73" s="272"/>
      <c r="AL73" s="287"/>
      <c r="AM73" s="288" t="s">
        <v>216</v>
      </c>
      <c r="AN73" s="287"/>
      <c r="AO73" s="287"/>
      <c r="AP73" s="287"/>
      <c r="AQ73" s="287"/>
      <c r="AR73" s="287"/>
      <c r="AS73" s="287"/>
      <c r="AT73" s="287"/>
      <c r="AU73" s="287"/>
      <c r="AV73" s="289"/>
      <c r="AW73" s="271" t="s">
        <v>41</v>
      </c>
      <c r="AX73" s="272"/>
      <c r="AY73" s="272"/>
      <c r="AZ73" s="272"/>
      <c r="BA73" s="272"/>
      <c r="BB73" s="272"/>
      <c r="BC73" s="272"/>
      <c r="BD73" s="272"/>
      <c r="BE73" s="272"/>
      <c r="BF73" s="272"/>
      <c r="BG73" s="272"/>
      <c r="BH73" s="273"/>
      <c r="BI73" s="267"/>
    </row>
    <row r="74" spans="1:61" s="41" customFormat="1">
      <c r="A74" s="267"/>
      <c r="B74" s="275"/>
      <c r="C74" s="276"/>
      <c r="D74" s="276"/>
      <c r="E74" s="277"/>
      <c r="F74" s="275"/>
      <c r="G74" s="276"/>
      <c r="H74" s="276"/>
      <c r="I74" s="276"/>
      <c r="J74" s="276"/>
      <c r="K74" s="276"/>
      <c r="L74" s="277"/>
      <c r="M74" s="278"/>
      <c r="N74" s="279"/>
      <c r="O74" s="279"/>
      <c r="P74" s="279"/>
      <c r="Q74" s="279"/>
      <c r="R74" s="279"/>
      <c r="S74" s="279"/>
      <c r="T74" s="279"/>
      <c r="U74" s="279"/>
      <c r="V74" s="279"/>
      <c r="W74" s="279"/>
      <c r="X74" s="280"/>
      <c r="Y74" s="267"/>
      <c r="Z74" s="267"/>
      <c r="AA74" s="267"/>
      <c r="AB74" s="267"/>
      <c r="AC74" s="267"/>
      <c r="AD74" s="290"/>
      <c r="AE74" s="291"/>
      <c r="AF74" s="291"/>
      <c r="AG74" s="292"/>
      <c r="AH74" s="292"/>
      <c r="AI74" s="292"/>
      <c r="AJ74" s="292"/>
      <c r="AK74" s="292"/>
      <c r="AL74" s="293"/>
      <c r="AM74" s="294"/>
      <c r="AN74" s="293"/>
      <c r="AO74" s="293"/>
      <c r="AP74" s="293"/>
      <c r="AQ74" s="293"/>
      <c r="AR74" s="293"/>
      <c r="AS74" s="293"/>
      <c r="AT74" s="293"/>
      <c r="AU74" s="293"/>
      <c r="AV74" s="295"/>
      <c r="AW74" s="278"/>
      <c r="AX74" s="279"/>
      <c r="AY74" s="279"/>
      <c r="AZ74" s="279"/>
      <c r="BA74" s="279"/>
      <c r="BB74" s="279"/>
      <c r="BC74" s="279"/>
      <c r="BD74" s="279"/>
      <c r="BE74" s="279"/>
      <c r="BF74" s="279"/>
      <c r="BG74" s="279"/>
      <c r="BH74" s="280"/>
      <c r="BI74" s="267"/>
    </row>
    <row r="75" spans="1:61" s="41" customFormat="1">
      <c r="A75" s="267"/>
      <c r="B75" s="259" t="s">
        <v>326</v>
      </c>
      <c r="C75" s="282"/>
      <c r="D75" s="282"/>
      <c r="E75" s="283"/>
      <c r="F75" s="365" t="s">
        <v>301</v>
      </c>
      <c r="G75" s="282"/>
      <c r="H75" s="282"/>
      <c r="I75" s="282"/>
      <c r="J75" s="282"/>
      <c r="K75" s="282"/>
      <c r="L75" s="283"/>
      <c r="M75" s="281" t="s">
        <v>222</v>
      </c>
      <c r="N75" s="284"/>
      <c r="O75" s="284"/>
      <c r="P75" s="284"/>
      <c r="Q75" s="284"/>
      <c r="R75" s="284"/>
      <c r="S75" s="284"/>
      <c r="T75" s="284"/>
      <c r="U75" s="284"/>
      <c r="V75" s="284"/>
      <c r="W75" s="284"/>
      <c r="X75" s="285"/>
      <c r="Y75" s="267"/>
      <c r="Z75" s="267"/>
      <c r="AA75" s="267"/>
      <c r="AB75" s="267"/>
      <c r="AC75" s="267"/>
      <c r="AD75" s="347" t="s">
        <v>356</v>
      </c>
      <c r="AE75" s="284"/>
      <c r="AF75" s="284"/>
      <c r="AG75" s="284"/>
      <c r="AH75" s="284"/>
      <c r="AI75" s="284"/>
      <c r="AJ75" s="284"/>
      <c r="AK75" s="284"/>
      <c r="AL75" s="285"/>
      <c r="AM75" s="296" t="s">
        <v>223</v>
      </c>
      <c r="AN75" s="297"/>
      <c r="AO75" s="297"/>
      <c r="AP75" s="297"/>
      <c r="AQ75" s="297"/>
      <c r="AR75" s="297"/>
      <c r="AS75" s="297"/>
      <c r="AT75" s="297"/>
      <c r="AU75" s="297"/>
      <c r="AV75" s="298"/>
      <c r="AW75" s="366" t="s">
        <v>358</v>
      </c>
      <c r="AX75" s="367"/>
      <c r="AY75" s="367"/>
      <c r="AZ75" s="367"/>
      <c r="BA75" s="367"/>
      <c r="BB75" s="367"/>
      <c r="BC75" s="367"/>
      <c r="BD75" s="367"/>
      <c r="BE75" s="367"/>
      <c r="BF75" s="367"/>
      <c r="BG75" s="367"/>
      <c r="BH75" s="368"/>
      <c r="BI75" s="267"/>
    </row>
    <row r="76" spans="1:61" s="41" customFormat="1">
      <c r="A76" s="267"/>
      <c r="B76" s="338"/>
      <c r="C76" s="338"/>
      <c r="D76" s="338"/>
      <c r="E76" s="338"/>
      <c r="F76" s="338"/>
      <c r="G76" s="338"/>
      <c r="H76" s="338"/>
      <c r="I76" s="338"/>
      <c r="J76" s="338"/>
      <c r="K76" s="338"/>
      <c r="L76" s="338"/>
      <c r="M76" s="337"/>
      <c r="N76" s="337"/>
      <c r="O76" s="337"/>
      <c r="P76" s="337"/>
      <c r="Q76" s="337"/>
      <c r="R76" s="337"/>
      <c r="S76" s="337"/>
      <c r="T76" s="337"/>
      <c r="U76" s="337"/>
      <c r="V76" s="337"/>
      <c r="W76" s="337"/>
      <c r="X76" s="337"/>
      <c r="Y76" s="337"/>
      <c r="Z76" s="337"/>
      <c r="AA76" s="337"/>
      <c r="AB76" s="337"/>
      <c r="AC76" s="337"/>
      <c r="AD76" s="339"/>
      <c r="AE76" s="339"/>
      <c r="AF76" s="339"/>
      <c r="AG76" s="337"/>
      <c r="AH76" s="337"/>
      <c r="AI76" s="337"/>
      <c r="AJ76" s="337"/>
      <c r="AK76" s="337"/>
      <c r="AL76" s="338"/>
      <c r="AM76" s="338"/>
      <c r="AN76" s="338"/>
      <c r="AO76" s="338"/>
      <c r="AP76" s="338"/>
      <c r="AQ76" s="338"/>
      <c r="AR76" s="338"/>
      <c r="AS76" s="338"/>
      <c r="AT76" s="338"/>
      <c r="AU76" s="338"/>
      <c r="AV76" s="338"/>
      <c r="AW76" s="337"/>
      <c r="AX76" s="337"/>
      <c r="AY76" s="337"/>
      <c r="AZ76" s="337"/>
      <c r="BA76" s="337"/>
      <c r="BB76" s="337"/>
      <c r="BC76" s="337"/>
      <c r="BD76" s="337"/>
      <c r="BE76" s="337"/>
      <c r="BF76" s="337"/>
      <c r="BG76" s="337"/>
      <c r="BH76" s="337"/>
      <c r="BI76" s="267"/>
    </row>
    <row r="77" spans="1:61" s="41" customFormat="1">
      <c r="A77" s="267"/>
      <c r="B77" s="338"/>
      <c r="C77" s="338"/>
      <c r="D77" s="338"/>
      <c r="E77" s="338"/>
      <c r="F77" s="338"/>
      <c r="G77" s="338"/>
      <c r="H77" s="338"/>
      <c r="I77" s="338"/>
      <c r="J77" s="338"/>
      <c r="K77" s="338"/>
      <c r="L77" s="338"/>
      <c r="M77" s="337"/>
      <c r="N77" s="337"/>
      <c r="O77" s="337"/>
      <c r="P77" s="337"/>
      <c r="Q77" s="337"/>
      <c r="R77" s="337"/>
      <c r="S77" s="337"/>
      <c r="T77" s="337"/>
      <c r="U77" s="337"/>
      <c r="V77" s="337"/>
      <c r="W77" s="337"/>
      <c r="X77" s="337"/>
      <c r="Y77" s="337"/>
      <c r="Z77" s="337"/>
      <c r="AA77" s="337"/>
      <c r="AB77" s="337"/>
      <c r="AC77" s="337"/>
      <c r="AD77" s="336"/>
      <c r="AE77" s="336"/>
      <c r="AF77" s="336"/>
      <c r="AG77" s="337"/>
      <c r="AH77" s="337"/>
      <c r="AI77" s="337"/>
      <c r="AJ77" s="337"/>
      <c r="AK77" s="337"/>
      <c r="AL77" s="338"/>
      <c r="AM77" s="338"/>
      <c r="AN77" s="338"/>
      <c r="AO77" s="338"/>
      <c r="AP77" s="338"/>
      <c r="AQ77" s="338"/>
      <c r="AR77" s="338"/>
      <c r="AS77" s="338"/>
      <c r="AT77" s="338"/>
      <c r="AU77" s="338"/>
      <c r="AV77" s="338"/>
      <c r="AW77" s="337"/>
      <c r="AX77" s="337"/>
      <c r="AY77" s="337"/>
      <c r="AZ77" s="337"/>
      <c r="BA77" s="337"/>
      <c r="BB77" s="337"/>
      <c r="BC77" s="337"/>
      <c r="BD77" s="337"/>
      <c r="BE77" s="337"/>
      <c r="BF77" s="337"/>
      <c r="BG77" s="337"/>
      <c r="BH77" s="337"/>
      <c r="BI77" s="267"/>
    </row>
    <row r="78" spans="1:61">
      <c r="A78" s="250"/>
      <c r="B78" s="251" t="s">
        <v>44</v>
      </c>
      <c r="C78" s="252"/>
      <c r="D78" s="252"/>
      <c r="E78" s="252"/>
      <c r="F78" s="253" t="s">
        <v>35</v>
      </c>
      <c r="G78" s="254"/>
      <c r="H78" s="254"/>
      <c r="I78" s="254"/>
      <c r="J78" s="254"/>
      <c r="K78" s="254"/>
      <c r="L78" s="255"/>
      <c r="M78" s="256" t="s">
        <v>50</v>
      </c>
      <c r="N78" s="257"/>
      <c r="O78" s="257"/>
      <c r="P78" s="257"/>
      <c r="Q78" s="257"/>
      <c r="R78" s="257"/>
      <c r="S78" s="257"/>
      <c r="T78" s="256" t="s">
        <v>51</v>
      </c>
      <c r="U78" s="257"/>
      <c r="V78" s="257"/>
      <c r="W78" s="257"/>
      <c r="X78" s="257"/>
      <c r="Y78" s="257"/>
      <c r="Z78" s="257"/>
      <c r="AA78" s="257"/>
      <c r="AB78" s="257"/>
      <c r="AC78" s="257"/>
      <c r="AD78" s="257"/>
      <c r="AE78" s="258"/>
      <c r="AF78" s="250"/>
      <c r="AG78" s="250"/>
      <c r="AH78" s="250"/>
      <c r="AI78" s="250"/>
      <c r="AJ78" s="250"/>
      <c r="AK78" s="250"/>
      <c r="AL78" s="250"/>
      <c r="AM78" s="250"/>
      <c r="AN78" s="250"/>
      <c r="AO78" s="250"/>
      <c r="AP78" s="250"/>
      <c r="AQ78" s="250"/>
      <c r="AR78" s="250"/>
      <c r="AS78" s="250"/>
      <c r="AT78" s="250"/>
      <c r="AU78" s="250"/>
      <c r="AV78" s="250"/>
      <c r="AW78" s="250"/>
      <c r="AX78" s="250"/>
      <c r="AY78" s="250"/>
      <c r="AZ78" s="250"/>
      <c r="BA78" s="250"/>
      <c r="BB78" s="250"/>
      <c r="BC78" s="250"/>
      <c r="BD78" s="250"/>
      <c r="BE78" s="250"/>
      <c r="BF78" s="250"/>
      <c r="BG78" s="250"/>
      <c r="BH78" s="250"/>
      <c r="BI78" s="250"/>
    </row>
    <row r="79" spans="1:61">
      <c r="A79" s="250"/>
      <c r="B79" s="259" t="s">
        <v>368</v>
      </c>
      <c r="C79" s="228"/>
      <c r="D79" s="228"/>
      <c r="E79" s="229"/>
      <c r="F79" s="362" t="s">
        <v>361</v>
      </c>
      <c r="G79" s="228"/>
      <c r="H79" s="228"/>
      <c r="I79" s="228"/>
      <c r="J79" s="228"/>
      <c r="K79" s="228"/>
      <c r="L79" s="228"/>
      <c r="M79" s="259" t="s">
        <v>244</v>
      </c>
      <c r="N79" s="306"/>
      <c r="O79" s="306"/>
      <c r="P79" s="306"/>
      <c r="Q79" s="306"/>
      <c r="R79" s="306"/>
      <c r="S79" s="306"/>
      <c r="T79" s="259" t="s">
        <v>362</v>
      </c>
      <c r="U79" s="259"/>
      <c r="V79" s="260"/>
      <c r="W79" s="260"/>
      <c r="X79" s="260"/>
      <c r="Y79" s="261"/>
      <c r="Z79" s="262"/>
      <c r="AA79" s="262"/>
      <c r="AB79" s="262"/>
      <c r="AC79" s="262"/>
      <c r="AD79" s="262"/>
      <c r="AE79" s="263"/>
      <c r="AF79" s="250"/>
      <c r="AG79" s="250"/>
      <c r="AH79" s="250"/>
      <c r="AI79" s="250"/>
      <c r="AJ79" s="250"/>
      <c r="AK79" s="250"/>
      <c r="AL79" s="250"/>
      <c r="AM79" s="250"/>
      <c r="AN79" s="250"/>
      <c r="AO79" s="250"/>
      <c r="AP79" s="250"/>
      <c r="AQ79" s="250"/>
      <c r="AR79" s="250"/>
      <c r="AS79" s="250"/>
      <c r="AT79" s="250"/>
      <c r="AU79" s="250"/>
      <c r="AV79" s="250"/>
      <c r="AW79" s="250"/>
      <c r="AX79" s="250"/>
      <c r="AY79" s="250"/>
      <c r="AZ79" s="250"/>
      <c r="BA79" s="250"/>
      <c r="BB79" s="250"/>
      <c r="BC79" s="250"/>
      <c r="BD79" s="250"/>
      <c r="BE79" s="250"/>
      <c r="BF79" s="250"/>
      <c r="BG79" s="250"/>
      <c r="BH79" s="250"/>
      <c r="BI79" s="250"/>
    </row>
    <row r="80" spans="1:61">
      <c r="A80" s="219"/>
      <c r="B80" s="308"/>
      <c r="C80" s="308"/>
      <c r="D80" s="308"/>
      <c r="E80" s="308"/>
      <c r="F80" s="308"/>
      <c r="G80" s="308"/>
      <c r="H80" s="308"/>
      <c r="I80" s="308"/>
      <c r="J80" s="308"/>
      <c r="K80" s="308"/>
      <c r="L80" s="308"/>
      <c r="M80" s="308"/>
      <c r="N80" s="308"/>
      <c r="O80" s="308"/>
      <c r="P80" s="308"/>
      <c r="Q80" s="308"/>
      <c r="R80" s="219"/>
      <c r="S80" s="219"/>
      <c r="T80" s="219"/>
      <c r="U80" s="219"/>
      <c r="V80" s="219"/>
      <c r="W80" s="219"/>
      <c r="X80" s="219"/>
      <c r="Y80" s="219"/>
      <c r="Z80" s="219"/>
      <c r="AA80" s="219"/>
      <c r="AB80" s="219"/>
      <c r="AC80" s="219"/>
      <c r="AD80" s="219"/>
      <c r="AE80" s="219"/>
      <c r="AF80" s="219"/>
      <c r="AG80" s="219"/>
      <c r="AH80" s="219"/>
      <c r="AI80" s="219"/>
      <c r="AJ80" s="219"/>
      <c r="AK80" s="219"/>
      <c r="AL80" s="219"/>
      <c r="AM80" s="219"/>
      <c r="AN80" s="219"/>
      <c r="AO80" s="219"/>
      <c r="AP80" s="219"/>
      <c r="AQ80" s="219"/>
      <c r="AR80" s="219"/>
      <c r="AS80" s="219"/>
      <c r="AT80" s="219"/>
      <c r="AU80" s="219"/>
      <c r="AV80" s="219"/>
      <c r="AW80" s="219"/>
      <c r="AX80" s="219"/>
      <c r="AY80" s="219"/>
      <c r="AZ80" s="219"/>
      <c r="BA80" s="219"/>
      <c r="BB80" s="219"/>
      <c r="BC80" s="219"/>
      <c r="BD80" s="219"/>
      <c r="BE80" s="219"/>
      <c r="BF80" s="219"/>
      <c r="BG80" s="219"/>
      <c r="BH80" s="219"/>
      <c r="BI80" s="219"/>
    </row>
    <row r="81" spans="1:61" s="41" customFormat="1">
      <c r="A81" s="267"/>
      <c r="B81" s="267" t="s">
        <v>48</v>
      </c>
      <c r="C81" s="267"/>
      <c r="D81" s="267"/>
      <c r="E81" s="267"/>
      <c r="F81" s="267"/>
      <c r="G81" s="267"/>
      <c r="H81" s="267"/>
      <c r="I81" s="267"/>
      <c r="J81" s="267"/>
      <c r="K81" s="267"/>
      <c r="L81" s="267"/>
      <c r="M81" s="267"/>
      <c r="N81" s="267"/>
      <c r="O81" s="267"/>
      <c r="P81" s="267"/>
      <c r="Q81" s="267"/>
      <c r="R81" s="267"/>
      <c r="S81" s="267"/>
      <c r="T81" s="267"/>
      <c r="U81" s="267"/>
      <c r="V81" s="267"/>
      <c r="W81" s="267"/>
      <c r="X81" s="267"/>
      <c r="Y81" s="267"/>
      <c r="Z81" s="267"/>
      <c r="AA81" s="267"/>
      <c r="AB81" s="267"/>
      <c r="AC81" s="267"/>
      <c r="AD81" s="267" t="s">
        <v>214</v>
      </c>
      <c r="AE81" s="267"/>
      <c r="AF81" s="267"/>
      <c r="AG81" s="267"/>
      <c r="AH81" s="267"/>
      <c r="AI81" s="267"/>
      <c r="AJ81" s="267"/>
      <c r="AK81" s="267"/>
      <c r="AL81" s="267"/>
      <c r="AM81" s="267"/>
      <c r="AN81" s="267"/>
      <c r="AO81" s="267"/>
      <c r="AP81" s="267"/>
      <c r="AQ81" s="267"/>
      <c r="AR81" s="267"/>
      <c r="AS81" s="267"/>
      <c r="AT81" s="267"/>
      <c r="AU81" s="267"/>
      <c r="AV81" s="267"/>
      <c r="AW81" s="267"/>
      <c r="AX81" s="267"/>
      <c r="AY81" s="267"/>
      <c r="AZ81" s="267"/>
      <c r="BA81" s="267"/>
      <c r="BB81" s="267"/>
      <c r="BC81" s="267"/>
      <c r="BD81" s="267"/>
      <c r="BE81" s="267"/>
      <c r="BF81" s="267"/>
      <c r="BG81" s="267"/>
      <c r="BH81" s="267"/>
      <c r="BI81" s="267"/>
    </row>
    <row r="82" spans="1:61" s="41" customFormat="1">
      <c r="A82" s="267"/>
      <c r="B82" s="268" t="s">
        <v>44</v>
      </c>
      <c r="C82" s="269"/>
      <c r="D82" s="269"/>
      <c r="E82" s="270"/>
      <c r="F82" s="268" t="s">
        <v>35</v>
      </c>
      <c r="G82" s="269"/>
      <c r="H82" s="269"/>
      <c r="I82" s="269"/>
      <c r="J82" s="269"/>
      <c r="K82" s="269"/>
      <c r="L82" s="270"/>
      <c r="M82" s="271" t="s">
        <v>41</v>
      </c>
      <c r="N82" s="272"/>
      <c r="O82" s="272"/>
      <c r="P82" s="272"/>
      <c r="Q82" s="272"/>
      <c r="R82" s="272"/>
      <c r="S82" s="272"/>
      <c r="T82" s="272"/>
      <c r="U82" s="272"/>
      <c r="V82" s="272"/>
      <c r="W82" s="272"/>
      <c r="X82" s="273"/>
      <c r="Y82" s="267"/>
      <c r="Z82" s="267"/>
      <c r="AA82" s="267"/>
      <c r="AB82" s="267"/>
      <c r="AC82" s="267"/>
      <c r="AD82" s="274" t="s">
        <v>215</v>
      </c>
      <c r="AE82" s="286"/>
      <c r="AF82" s="286"/>
      <c r="AG82" s="272"/>
      <c r="AH82" s="272"/>
      <c r="AI82" s="272"/>
      <c r="AJ82" s="272"/>
      <c r="AK82" s="272"/>
      <c r="AL82" s="287"/>
      <c r="AM82" s="288" t="s">
        <v>216</v>
      </c>
      <c r="AN82" s="287"/>
      <c r="AO82" s="287"/>
      <c r="AP82" s="287"/>
      <c r="AQ82" s="287"/>
      <c r="AR82" s="287"/>
      <c r="AS82" s="287"/>
      <c r="AT82" s="287"/>
      <c r="AU82" s="287"/>
      <c r="AV82" s="289"/>
      <c r="AW82" s="271" t="s">
        <v>41</v>
      </c>
      <c r="AX82" s="272"/>
      <c r="AY82" s="272"/>
      <c r="AZ82" s="272"/>
      <c r="BA82" s="272"/>
      <c r="BB82" s="272"/>
      <c r="BC82" s="272"/>
      <c r="BD82" s="272"/>
      <c r="BE82" s="272"/>
      <c r="BF82" s="272"/>
      <c r="BG82" s="272"/>
      <c r="BH82" s="273"/>
      <c r="BI82" s="267"/>
    </row>
    <row r="83" spans="1:61" s="41" customFormat="1">
      <c r="A83" s="267"/>
      <c r="B83" s="275"/>
      <c r="C83" s="276"/>
      <c r="D83" s="276"/>
      <c r="E83" s="277"/>
      <c r="F83" s="275"/>
      <c r="G83" s="276"/>
      <c r="H83" s="276"/>
      <c r="I83" s="276"/>
      <c r="J83" s="276"/>
      <c r="K83" s="276"/>
      <c r="L83" s="277"/>
      <c r="M83" s="278"/>
      <c r="N83" s="279"/>
      <c r="O83" s="279"/>
      <c r="P83" s="279"/>
      <c r="Q83" s="279"/>
      <c r="R83" s="279"/>
      <c r="S83" s="279"/>
      <c r="T83" s="279"/>
      <c r="U83" s="279"/>
      <c r="V83" s="279"/>
      <c r="W83" s="279"/>
      <c r="X83" s="280"/>
      <c r="Y83" s="267"/>
      <c r="Z83" s="267"/>
      <c r="AA83" s="267"/>
      <c r="AB83" s="267"/>
      <c r="AC83" s="267"/>
      <c r="AD83" s="290"/>
      <c r="AE83" s="291"/>
      <c r="AF83" s="291"/>
      <c r="AG83" s="292"/>
      <c r="AH83" s="292"/>
      <c r="AI83" s="292"/>
      <c r="AJ83" s="292"/>
      <c r="AK83" s="292"/>
      <c r="AL83" s="293"/>
      <c r="AM83" s="294"/>
      <c r="AN83" s="293"/>
      <c r="AO83" s="293"/>
      <c r="AP83" s="293"/>
      <c r="AQ83" s="293"/>
      <c r="AR83" s="293"/>
      <c r="AS83" s="293"/>
      <c r="AT83" s="293"/>
      <c r="AU83" s="293"/>
      <c r="AV83" s="295"/>
      <c r="AW83" s="278"/>
      <c r="AX83" s="279"/>
      <c r="AY83" s="279"/>
      <c r="AZ83" s="279"/>
      <c r="BA83" s="279"/>
      <c r="BB83" s="279"/>
      <c r="BC83" s="279"/>
      <c r="BD83" s="279"/>
      <c r="BE83" s="279"/>
      <c r="BF83" s="279"/>
      <c r="BG83" s="279"/>
      <c r="BH83" s="280"/>
      <c r="BI83" s="267"/>
    </row>
    <row r="84" spans="1:61" s="41" customFormat="1">
      <c r="A84" s="267"/>
      <c r="B84" s="259" t="s">
        <v>368</v>
      </c>
      <c r="C84" s="282"/>
      <c r="D84" s="282"/>
      <c r="E84" s="283"/>
      <c r="F84" s="365" t="s">
        <v>361</v>
      </c>
      <c r="G84" s="282"/>
      <c r="H84" s="282"/>
      <c r="I84" s="282"/>
      <c r="J84" s="282"/>
      <c r="K84" s="282"/>
      <c r="L84" s="283"/>
      <c r="M84" s="281" t="s">
        <v>222</v>
      </c>
      <c r="N84" s="284"/>
      <c r="O84" s="284"/>
      <c r="P84" s="284"/>
      <c r="Q84" s="284"/>
      <c r="R84" s="284"/>
      <c r="S84" s="284"/>
      <c r="T84" s="284"/>
      <c r="U84" s="284"/>
      <c r="V84" s="284"/>
      <c r="W84" s="284"/>
      <c r="X84" s="285"/>
      <c r="Y84" s="267"/>
      <c r="Z84" s="267"/>
      <c r="AA84" s="267"/>
      <c r="AB84" s="267"/>
      <c r="AC84" s="267"/>
      <c r="AD84" s="347" t="s">
        <v>369</v>
      </c>
      <c r="AE84" s="284"/>
      <c r="AF84" s="284"/>
      <c r="AG84" s="284"/>
      <c r="AH84" s="284"/>
      <c r="AI84" s="284"/>
      <c r="AJ84" s="284"/>
      <c r="AK84" s="284"/>
      <c r="AL84" s="285"/>
      <c r="AM84" s="296" t="s">
        <v>223</v>
      </c>
      <c r="AN84" s="297"/>
      <c r="AO84" s="297"/>
      <c r="AP84" s="297"/>
      <c r="AQ84" s="297"/>
      <c r="AR84" s="297"/>
      <c r="AS84" s="297"/>
      <c r="AT84" s="297"/>
      <c r="AU84" s="297"/>
      <c r="AV84" s="298"/>
      <c r="AW84" s="366" t="s">
        <v>370</v>
      </c>
      <c r="AX84" s="367"/>
      <c r="AY84" s="367"/>
      <c r="AZ84" s="367"/>
      <c r="BA84" s="367"/>
      <c r="BB84" s="367"/>
      <c r="BC84" s="367"/>
      <c r="BD84" s="367"/>
      <c r="BE84" s="367"/>
      <c r="BF84" s="367"/>
      <c r="BG84" s="367"/>
      <c r="BH84" s="368"/>
      <c r="BI84" s="267"/>
    </row>
    <row r="85" spans="1:61" s="41" customFormat="1">
      <c r="A85" s="267"/>
      <c r="B85" s="339"/>
      <c r="C85" s="340"/>
      <c r="D85" s="340"/>
      <c r="E85" s="340"/>
      <c r="F85" s="333"/>
      <c r="G85" s="340"/>
      <c r="H85" s="340"/>
      <c r="I85" s="340"/>
      <c r="J85" s="340"/>
      <c r="K85" s="340"/>
      <c r="L85" s="340"/>
      <c r="M85" s="341"/>
      <c r="N85" s="341"/>
      <c r="O85" s="341"/>
      <c r="P85" s="341"/>
      <c r="Q85" s="341"/>
      <c r="R85" s="341"/>
      <c r="S85" s="341"/>
      <c r="T85" s="341"/>
      <c r="U85" s="341"/>
      <c r="V85" s="341"/>
      <c r="W85" s="341"/>
      <c r="X85" s="341"/>
      <c r="Y85" s="337"/>
      <c r="Z85" s="337"/>
      <c r="AA85" s="337"/>
      <c r="AB85" s="337"/>
      <c r="AC85" s="337"/>
      <c r="AD85" s="341"/>
      <c r="AE85" s="341"/>
      <c r="AF85" s="341"/>
      <c r="AG85" s="341"/>
      <c r="AH85" s="341"/>
      <c r="AI85" s="341"/>
      <c r="AJ85" s="341"/>
      <c r="AK85" s="341"/>
      <c r="AL85" s="341"/>
      <c r="AM85" s="342"/>
      <c r="AN85" s="343"/>
      <c r="AO85" s="343"/>
      <c r="AP85" s="343"/>
      <c r="AQ85" s="343"/>
      <c r="AR85" s="343"/>
      <c r="AS85" s="343"/>
      <c r="AT85" s="343"/>
      <c r="AU85" s="343"/>
      <c r="AV85" s="343"/>
      <c r="AW85" s="333"/>
      <c r="AX85" s="337"/>
      <c r="AY85" s="337"/>
      <c r="AZ85" s="337"/>
      <c r="BA85" s="337"/>
      <c r="BB85" s="337"/>
      <c r="BC85" s="337"/>
      <c r="BD85" s="337"/>
      <c r="BE85" s="337"/>
      <c r="BF85" s="337"/>
      <c r="BG85" s="337"/>
      <c r="BH85" s="337"/>
      <c r="BI85" s="267"/>
    </row>
    <row r="86" spans="1:61" s="41" customFormat="1">
      <c r="A86" s="267"/>
      <c r="B86" s="339"/>
      <c r="C86" s="340"/>
      <c r="D86" s="340"/>
      <c r="E86" s="340"/>
      <c r="F86" s="333"/>
      <c r="G86" s="340"/>
      <c r="H86" s="340"/>
      <c r="I86" s="340"/>
      <c r="J86" s="340"/>
      <c r="K86" s="340"/>
      <c r="L86" s="340"/>
      <c r="M86" s="341"/>
      <c r="N86" s="341"/>
      <c r="O86" s="341"/>
      <c r="P86" s="341"/>
      <c r="Q86" s="341"/>
      <c r="R86" s="341"/>
      <c r="S86" s="341"/>
      <c r="T86" s="341"/>
      <c r="U86" s="341"/>
      <c r="V86" s="341"/>
      <c r="W86" s="341"/>
      <c r="X86" s="341"/>
      <c r="Y86" s="337"/>
      <c r="Z86" s="337"/>
      <c r="AA86" s="337"/>
      <c r="AB86" s="337"/>
      <c r="AC86" s="337"/>
      <c r="AD86" s="341"/>
      <c r="AE86" s="341"/>
      <c r="AF86" s="341"/>
      <c r="AG86" s="341"/>
      <c r="AH86" s="341"/>
      <c r="AI86" s="341"/>
      <c r="AJ86" s="341"/>
      <c r="AK86" s="341"/>
      <c r="AL86" s="341"/>
      <c r="AM86" s="342"/>
      <c r="AN86" s="342"/>
      <c r="AO86" s="342"/>
      <c r="AP86" s="342"/>
      <c r="AQ86" s="342"/>
      <c r="AR86" s="342"/>
      <c r="AS86" s="342"/>
      <c r="AT86" s="342"/>
      <c r="AU86" s="342"/>
      <c r="AV86" s="342"/>
      <c r="AW86" s="333"/>
      <c r="AX86" s="337"/>
      <c r="AY86" s="337"/>
      <c r="AZ86" s="337"/>
      <c r="BA86" s="337"/>
      <c r="BB86" s="337"/>
      <c r="BC86" s="337"/>
      <c r="BD86" s="337"/>
      <c r="BE86" s="337"/>
      <c r="BF86" s="337"/>
      <c r="BG86" s="337"/>
      <c r="BH86" s="337"/>
      <c r="BI86" s="267"/>
    </row>
    <row r="87" spans="1:61" s="41" customFormat="1">
      <c r="A87" s="267"/>
      <c r="B87" s="339"/>
      <c r="C87" s="340"/>
      <c r="D87" s="340"/>
      <c r="E87" s="340"/>
      <c r="F87" s="333"/>
      <c r="G87" s="340"/>
      <c r="H87" s="340"/>
      <c r="I87" s="340"/>
      <c r="J87" s="340"/>
      <c r="K87" s="340"/>
      <c r="L87" s="340"/>
      <c r="M87" s="341"/>
      <c r="N87" s="341"/>
      <c r="O87" s="341"/>
      <c r="P87" s="341"/>
      <c r="Q87" s="341"/>
      <c r="R87" s="341"/>
      <c r="S87" s="341"/>
      <c r="T87" s="341"/>
      <c r="U87" s="341"/>
      <c r="V87" s="341"/>
      <c r="W87" s="341"/>
      <c r="X87" s="341"/>
      <c r="Y87" s="337"/>
      <c r="Z87" s="337"/>
      <c r="AA87" s="337"/>
      <c r="AB87" s="337"/>
      <c r="AC87" s="337"/>
      <c r="AD87" s="341"/>
      <c r="AE87" s="341"/>
      <c r="AF87" s="341"/>
      <c r="AG87" s="341"/>
      <c r="AH87" s="341"/>
      <c r="AI87" s="341"/>
      <c r="AJ87" s="341"/>
      <c r="AK87" s="341"/>
      <c r="AL87" s="341"/>
      <c r="AM87" s="343"/>
      <c r="AN87" s="342"/>
      <c r="AO87" s="342"/>
      <c r="AP87" s="342"/>
      <c r="AQ87" s="342"/>
      <c r="AR87" s="342"/>
      <c r="AS87" s="342"/>
      <c r="AT87" s="342"/>
      <c r="AU87" s="342"/>
      <c r="AV87" s="342"/>
      <c r="AW87" s="333"/>
      <c r="AX87" s="337"/>
      <c r="AY87" s="337"/>
      <c r="AZ87" s="337"/>
      <c r="BA87" s="337"/>
      <c r="BB87" s="337"/>
      <c r="BC87" s="337"/>
      <c r="BD87" s="337"/>
      <c r="BE87" s="337"/>
      <c r="BF87" s="337"/>
      <c r="BG87" s="337"/>
      <c r="BH87" s="337"/>
      <c r="BI87" s="267"/>
    </row>
    <row r="88" spans="1:61" s="41" customFormat="1">
      <c r="A88" s="267"/>
      <c r="B88" s="339"/>
      <c r="C88" s="340"/>
      <c r="D88" s="340"/>
      <c r="E88" s="340"/>
      <c r="F88" s="333"/>
      <c r="G88" s="340"/>
      <c r="H88" s="340"/>
      <c r="I88" s="340"/>
      <c r="J88" s="340"/>
      <c r="K88" s="340"/>
      <c r="L88" s="340"/>
      <c r="M88" s="341"/>
      <c r="N88" s="341"/>
      <c r="O88" s="341"/>
      <c r="P88" s="341"/>
      <c r="Q88" s="341"/>
      <c r="R88" s="341"/>
      <c r="S88" s="341"/>
      <c r="T88" s="341"/>
      <c r="U88" s="341"/>
      <c r="V88" s="341"/>
      <c r="W88" s="341"/>
      <c r="X88" s="341"/>
      <c r="Y88" s="337"/>
      <c r="Z88" s="337"/>
      <c r="AA88" s="337"/>
      <c r="AB88" s="337"/>
      <c r="AC88" s="337"/>
      <c r="AD88" s="341"/>
      <c r="AE88" s="341"/>
      <c r="AF88" s="341"/>
      <c r="AG88" s="341"/>
      <c r="AH88" s="341"/>
      <c r="AI88" s="341"/>
      <c r="AJ88" s="341"/>
      <c r="AK88" s="341"/>
      <c r="AL88" s="341"/>
      <c r="AM88" s="342"/>
      <c r="AN88" s="341"/>
      <c r="AO88" s="341"/>
      <c r="AP88" s="341"/>
      <c r="AQ88" s="341"/>
      <c r="AR88" s="341"/>
      <c r="AS88" s="341"/>
      <c r="AT88" s="341"/>
      <c r="AU88" s="341"/>
      <c r="AV88" s="341"/>
      <c r="AW88" s="342"/>
      <c r="AX88" s="337"/>
      <c r="AY88" s="337"/>
      <c r="AZ88" s="337"/>
      <c r="BA88" s="337"/>
      <c r="BB88" s="337"/>
      <c r="BC88" s="337"/>
      <c r="BD88" s="337"/>
      <c r="BE88" s="337"/>
      <c r="BF88" s="337"/>
      <c r="BG88" s="337"/>
      <c r="BH88" s="337"/>
      <c r="BI88" s="267"/>
    </row>
    <row r="89" spans="1:61" s="41" customFormat="1">
      <c r="A89" s="267"/>
      <c r="B89" s="339"/>
      <c r="C89" s="340"/>
      <c r="D89" s="340"/>
      <c r="E89" s="340"/>
      <c r="F89" s="333"/>
      <c r="G89" s="340"/>
      <c r="H89" s="340"/>
      <c r="I89" s="340"/>
      <c r="J89" s="340"/>
      <c r="K89" s="340"/>
      <c r="L89" s="340"/>
      <c r="M89" s="341"/>
      <c r="N89" s="341"/>
      <c r="O89" s="341"/>
      <c r="P89" s="341"/>
      <c r="Q89" s="341"/>
      <c r="R89" s="341"/>
      <c r="S89" s="341"/>
      <c r="T89" s="341"/>
      <c r="U89" s="341"/>
      <c r="V89" s="341"/>
      <c r="W89" s="341"/>
      <c r="X89" s="341"/>
      <c r="Y89" s="337"/>
      <c r="Z89" s="337"/>
      <c r="AA89" s="337"/>
      <c r="AB89" s="337"/>
      <c r="AC89" s="337"/>
      <c r="AD89" s="341"/>
      <c r="AE89" s="341"/>
      <c r="AF89" s="341"/>
      <c r="AG89" s="341"/>
      <c r="AH89" s="341"/>
      <c r="AI89" s="341"/>
      <c r="AJ89" s="341"/>
      <c r="AK89" s="341"/>
      <c r="AL89" s="341"/>
      <c r="AM89" s="343"/>
      <c r="AN89" s="343"/>
      <c r="AO89" s="343"/>
      <c r="AP89" s="343"/>
      <c r="AQ89" s="343"/>
      <c r="AR89" s="343"/>
      <c r="AS89" s="343"/>
      <c r="AT89" s="343"/>
      <c r="AU89" s="343"/>
      <c r="AV89" s="343"/>
      <c r="AW89" s="333"/>
      <c r="AX89" s="337"/>
      <c r="AY89" s="337"/>
      <c r="AZ89" s="337"/>
      <c r="BA89" s="337"/>
      <c r="BB89" s="337"/>
      <c r="BC89" s="337"/>
      <c r="BD89" s="337"/>
      <c r="BE89" s="337"/>
      <c r="BF89" s="337"/>
      <c r="BG89" s="337"/>
      <c r="BH89" s="337"/>
      <c r="BI89" s="267"/>
    </row>
    <row r="90" spans="1:61" s="41" customFormat="1">
      <c r="A90" s="267"/>
      <c r="B90" s="339"/>
      <c r="C90" s="340"/>
      <c r="D90" s="340"/>
      <c r="E90" s="340"/>
      <c r="F90" s="333"/>
      <c r="G90" s="340"/>
      <c r="H90" s="340"/>
      <c r="I90" s="340"/>
      <c r="J90" s="340"/>
      <c r="K90" s="340"/>
      <c r="L90" s="340"/>
      <c r="M90" s="341"/>
      <c r="N90" s="341"/>
      <c r="O90" s="341"/>
      <c r="P90" s="341"/>
      <c r="Q90" s="341"/>
      <c r="R90" s="341"/>
      <c r="S90" s="341"/>
      <c r="T90" s="341"/>
      <c r="U90" s="341"/>
      <c r="V90" s="341"/>
      <c r="W90" s="341"/>
      <c r="X90" s="341"/>
      <c r="Y90" s="337"/>
      <c r="Z90" s="337"/>
      <c r="AA90" s="337"/>
      <c r="AB90" s="337"/>
      <c r="AC90" s="337"/>
      <c r="AD90" s="341"/>
      <c r="AE90" s="341"/>
      <c r="AF90" s="341"/>
      <c r="AG90" s="341"/>
      <c r="AH90" s="341"/>
      <c r="AI90" s="341"/>
      <c r="AJ90" s="341"/>
      <c r="AK90" s="341"/>
      <c r="AL90" s="341"/>
      <c r="AM90" s="343"/>
      <c r="AN90" s="342"/>
      <c r="AO90" s="342"/>
      <c r="AP90" s="342"/>
      <c r="AQ90" s="342"/>
      <c r="AR90" s="342"/>
      <c r="AS90" s="342"/>
      <c r="AT90" s="342"/>
      <c r="AU90" s="342"/>
      <c r="AV90" s="342"/>
      <c r="AW90" s="333"/>
      <c r="AX90" s="337"/>
      <c r="AY90" s="337"/>
      <c r="AZ90" s="337"/>
      <c r="BA90" s="337"/>
      <c r="BB90" s="337"/>
      <c r="BC90" s="337"/>
      <c r="BD90" s="337"/>
      <c r="BE90" s="337"/>
      <c r="BF90" s="337"/>
      <c r="BG90" s="337"/>
      <c r="BH90" s="337"/>
      <c r="BI90" s="267"/>
    </row>
    <row r="91" spans="1:61" s="41" customFormat="1">
      <c r="A91" s="267"/>
      <c r="B91" s="339"/>
      <c r="C91" s="340"/>
      <c r="D91" s="340"/>
      <c r="E91" s="340"/>
      <c r="F91" s="342"/>
      <c r="G91" s="340"/>
      <c r="H91" s="340"/>
      <c r="I91" s="340"/>
      <c r="J91" s="340"/>
      <c r="K91" s="340"/>
      <c r="L91" s="340"/>
      <c r="M91" s="341"/>
      <c r="N91" s="341"/>
      <c r="O91" s="341"/>
      <c r="P91" s="341"/>
      <c r="Q91" s="341"/>
      <c r="R91" s="341"/>
      <c r="S91" s="341"/>
      <c r="T91" s="341"/>
      <c r="U91" s="341"/>
      <c r="V91" s="341"/>
      <c r="W91" s="341"/>
      <c r="X91" s="341"/>
      <c r="Y91" s="337"/>
      <c r="Z91" s="337"/>
      <c r="AA91" s="337"/>
      <c r="AB91" s="337"/>
      <c r="AC91" s="337"/>
      <c r="AD91" s="341"/>
      <c r="AE91" s="341"/>
      <c r="AF91" s="341"/>
      <c r="AG91" s="341"/>
      <c r="AH91" s="341"/>
      <c r="AI91" s="341"/>
      <c r="AJ91" s="341"/>
      <c r="AK91" s="341"/>
      <c r="AL91" s="341"/>
      <c r="AM91" s="342"/>
      <c r="AN91" s="342"/>
      <c r="AO91" s="342"/>
      <c r="AP91" s="342"/>
      <c r="AQ91" s="342"/>
      <c r="AR91" s="342"/>
      <c r="AS91" s="342"/>
      <c r="AT91" s="342"/>
      <c r="AU91" s="342"/>
      <c r="AV91" s="342"/>
      <c r="AW91" s="342"/>
      <c r="AX91" s="337"/>
      <c r="AY91" s="337"/>
      <c r="AZ91" s="337"/>
      <c r="BA91" s="337"/>
      <c r="BB91" s="337"/>
      <c r="BC91" s="337"/>
      <c r="BD91" s="337"/>
      <c r="BE91" s="337"/>
      <c r="BF91" s="337"/>
      <c r="BG91" s="337"/>
      <c r="BH91" s="337"/>
      <c r="BI91" s="267"/>
    </row>
    <row r="92" spans="1:61" s="41" customFormat="1">
      <c r="A92" s="267"/>
      <c r="B92" s="339"/>
      <c r="C92" s="340"/>
      <c r="D92" s="340"/>
      <c r="E92" s="340"/>
      <c r="F92" s="342"/>
      <c r="G92" s="340"/>
      <c r="H92" s="340"/>
      <c r="I92" s="340"/>
      <c r="J92" s="340"/>
      <c r="K92" s="340"/>
      <c r="L92" s="340"/>
      <c r="M92" s="341"/>
      <c r="N92" s="341"/>
      <c r="O92" s="341"/>
      <c r="P92" s="341"/>
      <c r="Q92" s="341"/>
      <c r="R92" s="341"/>
      <c r="S92" s="341"/>
      <c r="T92" s="341"/>
      <c r="U92" s="341"/>
      <c r="V92" s="341"/>
      <c r="W92" s="341"/>
      <c r="X92" s="341"/>
      <c r="Y92" s="337"/>
      <c r="Z92" s="337"/>
      <c r="AA92" s="337"/>
      <c r="AB92" s="337"/>
      <c r="AC92" s="337"/>
      <c r="AD92" s="341"/>
      <c r="AE92" s="341"/>
      <c r="AF92" s="341"/>
      <c r="AG92" s="341"/>
      <c r="AH92" s="341"/>
      <c r="AI92" s="341"/>
      <c r="AJ92" s="341"/>
      <c r="AK92" s="341"/>
      <c r="AL92" s="341"/>
      <c r="AM92" s="342"/>
      <c r="AN92" s="342"/>
      <c r="AO92" s="342"/>
      <c r="AP92" s="342"/>
      <c r="AQ92" s="342"/>
      <c r="AR92" s="342"/>
      <c r="AS92" s="342"/>
      <c r="AT92" s="342"/>
      <c r="AU92" s="342"/>
      <c r="AV92" s="342"/>
      <c r="AW92" s="342"/>
      <c r="AX92" s="337"/>
      <c r="AY92" s="337"/>
      <c r="AZ92" s="337"/>
      <c r="BA92" s="337"/>
      <c r="BB92" s="337"/>
      <c r="BC92" s="337"/>
      <c r="BD92" s="337"/>
      <c r="BE92" s="337"/>
      <c r="BF92" s="337"/>
      <c r="BG92" s="337"/>
      <c r="BH92" s="337"/>
      <c r="BI92" s="267"/>
    </row>
    <row r="93" spans="1:61" s="41" customFormat="1">
      <c r="A93" s="267"/>
      <c r="B93" s="339"/>
      <c r="C93" s="340"/>
      <c r="D93" s="340"/>
      <c r="E93" s="340"/>
      <c r="F93" s="342"/>
      <c r="G93" s="340"/>
      <c r="H93" s="340"/>
      <c r="I93" s="340"/>
      <c r="J93" s="340"/>
      <c r="K93" s="340"/>
      <c r="L93" s="340"/>
      <c r="M93" s="341"/>
      <c r="N93" s="341"/>
      <c r="O93" s="341"/>
      <c r="P93" s="341"/>
      <c r="Q93" s="341"/>
      <c r="R93" s="341"/>
      <c r="S93" s="341"/>
      <c r="T93" s="341"/>
      <c r="U93" s="341"/>
      <c r="V93" s="341"/>
      <c r="W93" s="341"/>
      <c r="X93" s="341"/>
      <c r="Y93" s="337"/>
      <c r="Z93" s="337"/>
      <c r="AA93" s="337"/>
      <c r="AB93" s="337"/>
      <c r="AC93" s="337"/>
      <c r="AD93" s="341"/>
      <c r="AE93" s="341"/>
      <c r="AF93" s="341"/>
      <c r="AG93" s="341"/>
      <c r="AH93" s="341"/>
      <c r="AI93" s="341"/>
      <c r="AJ93" s="341"/>
      <c r="AK93" s="341"/>
      <c r="AL93" s="341"/>
      <c r="AM93" s="342"/>
      <c r="AN93" s="342"/>
      <c r="AO93" s="342"/>
      <c r="AP93" s="342"/>
      <c r="AQ93" s="342"/>
      <c r="AR93" s="342"/>
      <c r="AS93" s="342"/>
      <c r="AT93" s="342"/>
      <c r="AU93" s="342"/>
      <c r="AV93" s="342"/>
      <c r="AW93" s="342"/>
      <c r="AX93" s="337"/>
      <c r="AY93" s="337"/>
      <c r="AZ93" s="337"/>
      <c r="BA93" s="337"/>
      <c r="BB93" s="337"/>
      <c r="BC93" s="337"/>
      <c r="BD93" s="337"/>
      <c r="BE93" s="337"/>
      <c r="BF93" s="337"/>
      <c r="BG93" s="337"/>
      <c r="BH93" s="337"/>
      <c r="BI93" s="267"/>
    </row>
    <row r="94" spans="1:61" s="41" customFormat="1">
      <c r="A94" s="267"/>
      <c r="B94" s="339"/>
      <c r="C94" s="340"/>
      <c r="D94" s="340"/>
      <c r="E94" s="340"/>
      <c r="F94" s="342"/>
      <c r="G94" s="340"/>
      <c r="H94" s="340"/>
      <c r="I94" s="340"/>
      <c r="J94" s="340"/>
      <c r="K94" s="340"/>
      <c r="L94" s="340"/>
      <c r="M94" s="341"/>
      <c r="N94" s="341"/>
      <c r="O94" s="341"/>
      <c r="P94" s="341"/>
      <c r="Q94" s="341"/>
      <c r="R94" s="341"/>
      <c r="S94" s="341"/>
      <c r="T94" s="341"/>
      <c r="U94" s="341"/>
      <c r="V94" s="341"/>
      <c r="W94" s="341"/>
      <c r="X94" s="341"/>
      <c r="Y94" s="337"/>
      <c r="Z94" s="337"/>
      <c r="AA94" s="337"/>
      <c r="AB94" s="337"/>
      <c r="AC94" s="337"/>
      <c r="AD94" s="341"/>
      <c r="AE94" s="341"/>
      <c r="AF94" s="341"/>
      <c r="AG94" s="341"/>
      <c r="AH94" s="341"/>
      <c r="AI94" s="341"/>
      <c r="AJ94" s="341"/>
      <c r="AK94" s="341"/>
      <c r="AL94" s="341"/>
      <c r="AM94" s="342"/>
      <c r="AN94" s="342"/>
      <c r="AO94" s="342"/>
      <c r="AP94" s="342"/>
      <c r="AQ94" s="342"/>
      <c r="AR94" s="342"/>
      <c r="AS94" s="342"/>
      <c r="AT94" s="342"/>
      <c r="AU94" s="342"/>
      <c r="AV94" s="342"/>
      <c r="AW94" s="342"/>
      <c r="AX94" s="337"/>
      <c r="AY94" s="337"/>
      <c r="AZ94" s="337"/>
      <c r="BA94" s="337"/>
      <c r="BB94" s="337"/>
      <c r="BC94" s="337"/>
      <c r="BD94" s="337"/>
      <c r="BE94" s="337"/>
      <c r="BF94" s="337"/>
      <c r="BG94" s="337"/>
      <c r="BH94" s="337"/>
      <c r="BI94" s="267"/>
    </row>
    <row r="95" spans="1:61" s="41" customFormat="1">
      <c r="A95" s="267"/>
      <c r="B95" s="339"/>
      <c r="C95" s="340"/>
      <c r="D95" s="340"/>
      <c r="E95" s="340"/>
      <c r="F95" s="342"/>
      <c r="G95" s="340"/>
      <c r="H95" s="340"/>
      <c r="I95" s="340"/>
      <c r="J95" s="340"/>
      <c r="K95" s="340"/>
      <c r="L95" s="340"/>
      <c r="M95" s="341"/>
      <c r="N95" s="341"/>
      <c r="O95" s="341"/>
      <c r="P95" s="341"/>
      <c r="Q95" s="341"/>
      <c r="R95" s="341"/>
      <c r="S95" s="341"/>
      <c r="T95" s="341"/>
      <c r="U95" s="341"/>
      <c r="V95" s="341"/>
      <c r="W95" s="341"/>
      <c r="X95" s="341"/>
      <c r="Y95" s="337"/>
      <c r="Z95" s="337"/>
      <c r="AA95" s="337"/>
      <c r="AB95" s="337"/>
      <c r="AC95" s="337"/>
      <c r="AD95" s="341"/>
      <c r="AE95" s="341"/>
      <c r="AF95" s="341"/>
      <c r="AG95" s="341"/>
      <c r="AH95" s="341"/>
      <c r="AI95" s="341"/>
      <c r="AJ95" s="341"/>
      <c r="AK95" s="341"/>
      <c r="AL95" s="341"/>
      <c r="AM95" s="342"/>
      <c r="AN95" s="341"/>
      <c r="AO95" s="341"/>
      <c r="AP95" s="341"/>
      <c r="AQ95" s="341"/>
      <c r="AR95" s="341"/>
      <c r="AS95" s="341"/>
      <c r="AT95" s="341"/>
      <c r="AU95" s="341"/>
      <c r="AV95" s="341"/>
      <c r="AW95" s="342"/>
      <c r="AX95" s="337"/>
      <c r="AY95" s="337"/>
      <c r="AZ95" s="337"/>
      <c r="BA95" s="337"/>
      <c r="BB95" s="337"/>
      <c r="BC95" s="337"/>
      <c r="BD95" s="337"/>
      <c r="BE95" s="337"/>
      <c r="BF95" s="337"/>
      <c r="BG95" s="337"/>
      <c r="BH95" s="337"/>
      <c r="BI95" s="267"/>
    </row>
    <row r="96" spans="1:61">
      <c r="A96" s="219"/>
      <c r="B96" s="339"/>
      <c r="C96" s="340"/>
      <c r="D96" s="340"/>
      <c r="E96" s="340"/>
      <c r="F96" s="342"/>
      <c r="G96" s="340"/>
      <c r="H96" s="340"/>
      <c r="I96" s="340"/>
      <c r="J96" s="340"/>
      <c r="K96" s="340"/>
      <c r="L96" s="340"/>
      <c r="M96" s="341"/>
      <c r="N96" s="341"/>
      <c r="O96" s="341"/>
      <c r="P96" s="341"/>
      <c r="Q96" s="341"/>
      <c r="R96" s="341"/>
      <c r="S96" s="341"/>
      <c r="T96" s="341"/>
      <c r="U96" s="341"/>
      <c r="V96" s="341"/>
      <c r="W96" s="341"/>
      <c r="X96" s="341"/>
      <c r="Y96" s="344"/>
      <c r="Z96" s="344"/>
      <c r="AA96" s="344"/>
      <c r="AB96" s="344"/>
      <c r="AC96" s="344"/>
      <c r="AD96" s="341"/>
      <c r="AE96" s="341"/>
      <c r="AF96" s="341"/>
      <c r="AG96" s="341"/>
      <c r="AH96" s="341"/>
      <c r="AI96" s="341"/>
      <c r="AJ96" s="341"/>
      <c r="AK96" s="341"/>
      <c r="AL96" s="341"/>
      <c r="AM96" s="342"/>
      <c r="AN96" s="341"/>
      <c r="AO96" s="341"/>
      <c r="AP96" s="341"/>
      <c r="AQ96" s="341"/>
      <c r="AR96" s="341"/>
      <c r="AS96" s="341"/>
      <c r="AT96" s="341"/>
      <c r="AU96" s="341"/>
      <c r="AV96" s="341"/>
      <c r="AW96" s="342"/>
      <c r="AX96" s="337"/>
      <c r="AY96" s="337"/>
      <c r="AZ96" s="337"/>
      <c r="BA96" s="337"/>
      <c r="BB96" s="337"/>
      <c r="BC96" s="337"/>
      <c r="BD96" s="337"/>
      <c r="BE96" s="337"/>
      <c r="BF96" s="337"/>
      <c r="BG96" s="337"/>
      <c r="BH96" s="337"/>
      <c r="BI96" s="219"/>
    </row>
    <row r="97" spans="1:61">
      <c r="A97" s="219"/>
      <c r="B97" s="339"/>
      <c r="C97" s="340"/>
      <c r="D97" s="340"/>
      <c r="E97" s="340"/>
      <c r="F97" s="342"/>
      <c r="G97" s="340"/>
      <c r="H97" s="340"/>
      <c r="I97" s="340"/>
      <c r="J97" s="340"/>
      <c r="K97" s="340"/>
      <c r="L97" s="340"/>
      <c r="M97" s="341"/>
      <c r="N97" s="341"/>
      <c r="O97" s="341"/>
      <c r="P97" s="341"/>
      <c r="Q97" s="341"/>
      <c r="R97" s="341"/>
      <c r="S97" s="341"/>
      <c r="T97" s="341"/>
      <c r="U97" s="341"/>
      <c r="V97" s="341"/>
      <c r="W97" s="341"/>
      <c r="X97" s="341"/>
      <c r="Y97" s="344"/>
      <c r="Z97" s="344"/>
      <c r="AA97" s="344"/>
      <c r="AB97" s="344"/>
      <c r="AC97" s="344"/>
      <c r="AD97" s="341"/>
      <c r="AE97" s="341"/>
      <c r="AF97" s="341"/>
      <c r="AG97" s="341"/>
      <c r="AH97" s="341"/>
      <c r="AI97" s="341"/>
      <c r="AJ97" s="341"/>
      <c r="AK97" s="341"/>
      <c r="AL97" s="341"/>
      <c r="AM97" s="342"/>
      <c r="AN97" s="341"/>
      <c r="AO97" s="341"/>
      <c r="AP97" s="341"/>
      <c r="AQ97" s="341"/>
      <c r="AR97" s="341"/>
      <c r="AS97" s="341"/>
      <c r="AT97" s="341"/>
      <c r="AU97" s="341"/>
      <c r="AV97" s="341"/>
      <c r="AW97" s="342"/>
      <c r="AX97" s="337"/>
      <c r="AY97" s="337"/>
      <c r="AZ97" s="337"/>
      <c r="BA97" s="337"/>
      <c r="BB97" s="337"/>
      <c r="BC97" s="337"/>
      <c r="BD97" s="337"/>
      <c r="BE97" s="337"/>
      <c r="BF97" s="337"/>
      <c r="BG97" s="337"/>
      <c r="BH97" s="337"/>
      <c r="BI97" s="219"/>
    </row>
    <row r="98" spans="1:61">
      <c r="A98" s="219"/>
      <c r="B98" s="339"/>
      <c r="C98" s="340"/>
      <c r="D98" s="340"/>
      <c r="E98" s="340"/>
      <c r="F98" s="342"/>
      <c r="G98" s="340"/>
      <c r="H98" s="340"/>
      <c r="I98" s="340"/>
      <c r="J98" s="340"/>
      <c r="K98" s="340"/>
      <c r="L98" s="340"/>
      <c r="M98" s="341"/>
      <c r="N98" s="341"/>
      <c r="O98" s="341"/>
      <c r="P98" s="341"/>
      <c r="Q98" s="341"/>
      <c r="R98" s="341"/>
      <c r="S98" s="341"/>
      <c r="T98" s="341"/>
      <c r="U98" s="341"/>
      <c r="V98" s="341"/>
      <c r="W98" s="341"/>
      <c r="X98" s="341"/>
      <c r="Y98" s="344"/>
      <c r="Z98" s="344"/>
      <c r="AA98" s="344"/>
      <c r="AB98" s="344"/>
      <c r="AC98" s="344"/>
      <c r="AD98" s="341"/>
      <c r="AE98" s="341"/>
      <c r="AF98" s="341"/>
      <c r="AG98" s="341"/>
      <c r="AH98" s="341"/>
      <c r="AI98" s="341"/>
      <c r="AJ98" s="341"/>
      <c r="AK98" s="341"/>
      <c r="AL98" s="341"/>
      <c r="AM98" s="342"/>
      <c r="AN98" s="341"/>
      <c r="AO98" s="341"/>
      <c r="AP98" s="341"/>
      <c r="AQ98" s="341"/>
      <c r="AR98" s="341"/>
      <c r="AS98" s="341"/>
      <c r="AT98" s="341"/>
      <c r="AU98" s="341"/>
      <c r="AV98" s="341"/>
      <c r="AW98" s="342"/>
      <c r="AX98" s="337"/>
      <c r="AY98" s="337"/>
      <c r="AZ98" s="337"/>
      <c r="BA98" s="337"/>
      <c r="BB98" s="337"/>
      <c r="BC98" s="337"/>
      <c r="BD98" s="337"/>
      <c r="BE98" s="337"/>
      <c r="BF98" s="337"/>
      <c r="BG98" s="337"/>
      <c r="BH98" s="337"/>
      <c r="BI98" s="219"/>
    </row>
    <row r="99" spans="1:61">
      <c r="A99" s="219"/>
      <c r="B99" s="339"/>
      <c r="C99" s="340"/>
      <c r="D99" s="340"/>
      <c r="E99" s="340"/>
      <c r="F99" s="342"/>
      <c r="G99" s="340"/>
      <c r="H99" s="340"/>
      <c r="I99" s="340"/>
      <c r="J99" s="340"/>
      <c r="K99" s="340"/>
      <c r="L99" s="340"/>
      <c r="M99" s="341"/>
      <c r="N99" s="341"/>
      <c r="O99" s="341"/>
      <c r="P99" s="341"/>
      <c r="Q99" s="341"/>
      <c r="R99" s="341"/>
      <c r="S99" s="341"/>
      <c r="T99" s="341"/>
      <c r="U99" s="341"/>
      <c r="V99" s="341"/>
      <c r="W99" s="341"/>
      <c r="X99" s="341"/>
      <c r="Y99" s="344"/>
      <c r="Z99" s="344"/>
      <c r="AA99" s="344"/>
      <c r="AB99" s="344"/>
      <c r="AC99" s="344"/>
      <c r="AD99" s="341"/>
      <c r="AE99" s="341"/>
      <c r="AF99" s="341"/>
      <c r="AG99" s="341"/>
      <c r="AH99" s="341"/>
      <c r="AI99" s="341"/>
      <c r="AJ99" s="341"/>
      <c r="AK99" s="341"/>
      <c r="AL99" s="341"/>
      <c r="AM99" s="342"/>
      <c r="AN99" s="343"/>
      <c r="AO99" s="343"/>
      <c r="AP99" s="343"/>
      <c r="AQ99" s="343"/>
      <c r="AR99" s="343"/>
      <c r="AS99" s="343"/>
      <c r="AT99" s="343"/>
      <c r="AU99" s="343"/>
      <c r="AV99" s="343"/>
      <c r="AW99" s="333"/>
      <c r="AX99" s="337"/>
      <c r="AY99" s="337"/>
      <c r="AZ99" s="337"/>
      <c r="BA99" s="337"/>
      <c r="BB99" s="337"/>
      <c r="BC99" s="337"/>
      <c r="BD99" s="337"/>
      <c r="BE99" s="337"/>
      <c r="BF99" s="337"/>
      <c r="BG99" s="337"/>
      <c r="BH99" s="337"/>
      <c r="BI99" s="219"/>
    </row>
    <row r="100" spans="1:61">
      <c r="A100" s="219"/>
      <c r="B100" s="339"/>
      <c r="C100" s="340"/>
      <c r="D100" s="340"/>
      <c r="E100" s="340"/>
      <c r="F100" s="342"/>
      <c r="G100" s="340"/>
      <c r="H100" s="340"/>
      <c r="I100" s="340"/>
      <c r="J100" s="340"/>
      <c r="K100" s="340"/>
      <c r="L100" s="340"/>
      <c r="M100" s="341"/>
      <c r="N100" s="341"/>
      <c r="O100" s="341"/>
      <c r="P100" s="341"/>
      <c r="Q100" s="341"/>
      <c r="R100" s="341"/>
      <c r="S100" s="341"/>
      <c r="T100" s="341"/>
      <c r="U100" s="341"/>
      <c r="V100" s="341"/>
      <c r="W100" s="341"/>
      <c r="X100" s="341"/>
      <c r="Y100" s="344"/>
      <c r="Z100" s="344"/>
      <c r="AA100" s="344"/>
      <c r="AB100" s="344"/>
      <c r="AC100" s="344"/>
      <c r="AD100" s="341"/>
      <c r="AE100" s="341"/>
      <c r="AF100" s="341"/>
      <c r="AG100" s="341"/>
      <c r="AH100" s="341"/>
      <c r="AI100" s="341"/>
      <c r="AJ100" s="341"/>
      <c r="AK100" s="341"/>
      <c r="AL100" s="341"/>
      <c r="AM100" s="342"/>
      <c r="AN100" s="341"/>
      <c r="AO100" s="341"/>
      <c r="AP100" s="341"/>
      <c r="AQ100" s="341"/>
      <c r="AR100" s="341"/>
      <c r="AS100" s="341"/>
      <c r="AT100" s="341"/>
      <c r="AU100" s="341"/>
      <c r="AV100" s="341"/>
      <c r="AW100" s="342"/>
      <c r="AX100" s="337"/>
      <c r="AY100" s="337"/>
      <c r="AZ100" s="337"/>
      <c r="BA100" s="337"/>
      <c r="BB100" s="337"/>
      <c r="BC100" s="337"/>
      <c r="BD100" s="337"/>
      <c r="BE100" s="337"/>
      <c r="BF100" s="337"/>
      <c r="BG100" s="337"/>
      <c r="BH100" s="337"/>
      <c r="BI100" s="219"/>
    </row>
    <row r="101" spans="1:61">
      <c r="A101" s="219"/>
      <c r="B101" s="339"/>
      <c r="C101" s="340"/>
      <c r="D101" s="340"/>
      <c r="E101" s="340"/>
      <c r="F101" s="342"/>
      <c r="G101" s="340"/>
      <c r="H101" s="340"/>
      <c r="I101" s="340"/>
      <c r="J101" s="340"/>
      <c r="K101" s="340"/>
      <c r="L101" s="340"/>
      <c r="M101" s="341"/>
      <c r="N101" s="341"/>
      <c r="O101" s="341"/>
      <c r="P101" s="341"/>
      <c r="Q101" s="341"/>
      <c r="R101" s="341"/>
      <c r="S101" s="341"/>
      <c r="T101" s="341"/>
      <c r="U101" s="341"/>
      <c r="V101" s="341"/>
      <c r="W101" s="341"/>
      <c r="X101" s="341"/>
      <c r="Y101" s="344"/>
      <c r="Z101" s="344"/>
      <c r="AA101" s="344"/>
      <c r="AB101" s="344"/>
      <c r="AC101" s="344"/>
      <c r="AD101" s="341"/>
      <c r="AE101" s="341"/>
      <c r="AF101" s="341"/>
      <c r="AG101" s="341"/>
      <c r="AH101" s="341"/>
      <c r="AI101" s="341"/>
      <c r="AJ101" s="341"/>
      <c r="AK101" s="341"/>
      <c r="AL101" s="341"/>
      <c r="AM101" s="342"/>
      <c r="AN101" s="341"/>
      <c r="AO101" s="341"/>
      <c r="AP101" s="341"/>
      <c r="AQ101" s="341"/>
      <c r="AR101" s="341"/>
      <c r="AS101" s="341"/>
      <c r="AT101" s="341"/>
      <c r="AU101" s="341"/>
      <c r="AV101" s="341"/>
      <c r="AW101" s="342"/>
      <c r="AX101" s="337"/>
      <c r="AY101" s="337"/>
      <c r="AZ101" s="337"/>
      <c r="BA101" s="337"/>
      <c r="BB101" s="337"/>
      <c r="BC101" s="337"/>
      <c r="BD101" s="337"/>
      <c r="BE101" s="337"/>
      <c r="BF101" s="337"/>
      <c r="BG101" s="337"/>
      <c r="BH101" s="337"/>
      <c r="BI101" s="219"/>
    </row>
    <row r="102" spans="1:61">
      <c r="A102" s="219"/>
      <c r="B102" s="309"/>
      <c r="C102" s="310"/>
      <c r="D102" s="310"/>
      <c r="E102" s="310"/>
      <c r="F102" s="248"/>
      <c r="G102" s="310"/>
      <c r="H102" s="310"/>
      <c r="I102" s="310"/>
      <c r="J102" s="310"/>
      <c r="K102" s="310"/>
      <c r="L102" s="310"/>
      <c r="M102" s="311"/>
      <c r="N102" s="311"/>
      <c r="O102" s="311"/>
      <c r="P102" s="311"/>
      <c r="Q102" s="311"/>
      <c r="R102" s="311"/>
      <c r="S102" s="311"/>
      <c r="T102" s="311"/>
      <c r="U102" s="311"/>
      <c r="V102" s="311"/>
      <c r="W102" s="311"/>
      <c r="X102" s="311"/>
      <c r="Y102" s="219"/>
      <c r="Z102" s="219"/>
      <c r="AA102" s="219"/>
      <c r="AB102" s="219"/>
      <c r="AC102" s="219"/>
      <c r="AD102" s="311"/>
      <c r="AE102" s="311"/>
      <c r="AF102" s="311"/>
      <c r="AG102" s="311"/>
      <c r="AH102" s="311"/>
      <c r="AI102" s="311"/>
      <c r="AJ102" s="311"/>
      <c r="AK102" s="311"/>
      <c r="AL102" s="311"/>
      <c r="AM102" s="312"/>
      <c r="AN102" s="311"/>
      <c r="AO102" s="311"/>
      <c r="AP102" s="311"/>
      <c r="AQ102" s="311"/>
      <c r="AR102" s="311"/>
      <c r="AS102" s="311"/>
      <c r="AT102" s="311"/>
      <c r="AU102" s="311"/>
      <c r="AV102" s="311"/>
      <c r="AW102" s="248"/>
      <c r="AX102" s="313"/>
      <c r="AY102" s="313"/>
      <c r="AZ102" s="313"/>
      <c r="BA102" s="313"/>
      <c r="BB102" s="313"/>
      <c r="BC102" s="313"/>
      <c r="BD102" s="313"/>
      <c r="BE102" s="313"/>
      <c r="BF102" s="313"/>
      <c r="BG102" s="313"/>
      <c r="BH102" s="313"/>
      <c r="BI102" s="219"/>
    </row>
    <row r="103" spans="1:61">
      <c r="A103" s="219"/>
      <c r="B103" s="219"/>
      <c r="C103" s="219"/>
      <c r="D103" s="219"/>
      <c r="E103" s="219"/>
      <c r="F103" s="219"/>
      <c r="G103" s="219"/>
      <c r="H103" s="219"/>
      <c r="I103" s="219"/>
      <c r="J103" s="219"/>
      <c r="K103" s="219"/>
      <c r="L103" s="219"/>
      <c r="M103" s="219"/>
      <c r="N103" s="219"/>
      <c r="O103" s="219"/>
      <c r="P103" s="219"/>
      <c r="Q103" s="219"/>
      <c r="R103" s="219"/>
      <c r="S103" s="219"/>
      <c r="T103" s="219"/>
      <c r="U103" s="219"/>
      <c r="V103" s="219"/>
      <c r="W103" s="219"/>
      <c r="X103" s="219"/>
      <c r="Y103" s="219"/>
      <c r="Z103" s="219"/>
      <c r="AA103" s="219"/>
      <c r="AB103" s="219"/>
      <c r="AC103" s="219"/>
      <c r="AD103" s="219"/>
      <c r="AE103" s="219"/>
      <c r="AF103" s="219"/>
      <c r="AG103" s="219"/>
      <c r="AH103" s="219"/>
      <c r="AI103" s="219"/>
      <c r="AJ103" s="219"/>
      <c r="AK103" s="219"/>
      <c r="AL103" s="219"/>
      <c r="AM103" s="219"/>
      <c r="AN103" s="219"/>
      <c r="AO103" s="219"/>
      <c r="AP103" s="219"/>
      <c r="AQ103" s="219"/>
      <c r="AR103" s="219"/>
      <c r="AS103" s="219"/>
      <c r="AT103" s="219"/>
      <c r="AU103" s="219"/>
      <c r="AV103" s="219"/>
      <c r="AW103" s="219"/>
      <c r="AX103" s="219"/>
      <c r="AY103" s="219"/>
      <c r="AZ103" s="219"/>
      <c r="BA103" s="219"/>
      <c r="BB103" s="219"/>
      <c r="BC103" s="219"/>
      <c r="BD103" s="219"/>
      <c r="BE103" s="219"/>
      <c r="BF103" s="219"/>
      <c r="BG103" s="219"/>
      <c r="BH103" s="219"/>
      <c r="BI103" s="219"/>
    </row>
  </sheetData>
  <mergeCells count="16">
    <mergeCell ref="Y1:AI1"/>
    <mergeCell ref="AJ1:AL1"/>
    <mergeCell ref="AX1:AZ1"/>
    <mergeCell ref="BA1:BI1"/>
    <mergeCell ref="U2:X2"/>
    <mergeCell ref="Y2:AI2"/>
    <mergeCell ref="AJ2:AL2"/>
    <mergeCell ref="AM2:AW2"/>
    <mergeCell ref="AX2:AZ2"/>
    <mergeCell ref="BA2:BI2"/>
    <mergeCell ref="AM1:AW1"/>
    <mergeCell ref="B5:F5"/>
    <mergeCell ref="G5:Q5"/>
    <mergeCell ref="A1:F2"/>
    <mergeCell ref="G1:T2"/>
    <mergeCell ref="U1:X1"/>
  </mergeCells>
  <phoneticPr fontId="5"/>
  <pageMargins left="0.70866141732283472" right="0.70866141732283472" top="0.74803149606299213" bottom="0.74803149606299213" header="0.31496062992125984" footer="0.31496062992125984"/>
  <pageSetup paperSize="9" scale="83" fitToHeight="0" orientation="landscape" blackAndWhite="1"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W18"/>
  <sheetViews>
    <sheetView showGridLines="0" zoomScale="85" zoomScaleNormal="85" zoomScaleSheetLayoutView="70" workbookViewId="0">
      <selection activeCell="AH9" sqref="AH9"/>
    </sheetView>
  </sheetViews>
  <sheetFormatPr defaultColWidth="2.625" defaultRowHeight="18.75"/>
  <cols>
    <col min="1" max="1" width="2.625" style="5"/>
    <col min="2" max="2" width="2.625" style="6"/>
    <col min="3" max="4" width="2.625" style="7"/>
    <col min="5" max="61" width="2.625" style="7" customWidth="1"/>
    <col min="62" max="62" width="2.625" style="6" customWidth="1"/>
    <col min="63" max="119" width="2.625" style="6"/>
    <col min="120" max="261" width="2.625" style="7"/>
    <col min="262" max="265" width="2.625" style="7" customWidth="1"/>
    <col min="266" max="266" width="2.625" style="7"/>
    <col min="267" max="267" width="2.625" style="7" customWidth="1"/>
    <col min="268" max="269" width="2.625" style="7"/>
    <col min="270" max="270" width="2.625" style="7" customWidth="1"/>
    <col min="271" max="271" width="2.625" style="7"/>
    <col min="272" max="273" width="2.625" style="7" customWidth="1"/>
    <col min="274" max="280" width="2.625" style="7"/>
    <col min="281" max="282" width="2.625" style="7" customWidth="1"/>
    <col min="283" max="285" width="2.625" style="7"/>
    <col min="286" max="286" width="2.625" style="7" customWidth="1"/>
    <col min="287" max="290" width="2.625" style="7"/>
    <col min="291" max="291" width="2.625" style="7" customWidth="1"/>
    <col min="292" max="294" width="2.625" style="7"/>
    <col min="295" max="295" width="2.625" style="7" customWidth="1"/>
    <col min="296" max="300" width="2.625" style="7"/>
    <col min="301" max="302" width="2.625" style="7" customWidth="1"/>
    <col min="303" max="303" width="2.625" style="7"/>
    <col min="304" max="305" width="2.625" style="7" customWidth="1"/>
    <col min="306" max="517" width="2.625" style="7"/>
    <col min="518" max="521" width="2.625" style="7" customWidth="1"/>
    <col min="522" max="522" width="2.625" style="7"/>
    <col min="523" max="523" width="2.625" style="7" customWidth="1"/>
    <col min="524" max="525" width="2.625" style="7"/>
    <col min="526" max="526" width="2.625" style="7" customWidth="1"/>
    <col min="527" max="527" width="2.625" style="7"/>
    <col min="528" max="529" width="2.625" style="7" customWidth="1"/>
    <col min="530" max="536" width="2.625" style="7"/>
    <col min="537" max="538" width="2.625" style="7" customWidth="1"/>
    <col min="539" max="541" width="2.625" style="7"/>
    <col min="542" max="542" width="2.625" style="7" customWidth="1"/>
    <col min="543" max="546" width="2.625" style="7"/>
    <col min="547" max="547" width="2.625" style="7" customWidth="1"/>
    <col min="548" max="550" width="2.625" style="7"/>
    <col min="551" max="551" width="2.625" style="7" customWidth="1"/>
    <col min="552" max="556" width="2.625" style="7"/>
    <col min="557" max="558" width="2.625" style="7" customWidth="1"/>
    <col min="559" max="559" width="2.625" style="7"/>
    <col min="560" max="561" width="2.625" style="7" customWidth="1"/>
    <col min="562" max="773" width="2.625" style="7"/>
    <col min="774" max="777" width="2.625" style="7" customWidth="1"/>
    <col min="778" max="778" width="2.625" style="7"/>
    <col min="779" max="779" width="2.625" style="7" customWidth="1"/>
    <col min="780" max="781" width="2.625" style="7"/>
    <col min="782" max="782" width="2.625" style="7" customWidth="1"/>
    <col min="783" max="783" width="2.625" style="7"/>
    <col min="784" max="785" width="2.625" style="7" customWidth="1"/>
    <col min="786" max="792" width="2.625" style="7"/>
    <col min="793" max="794" width="2.625" style="7" customWidth="1"/>
    <col min="795" max="797" width="2.625" style="7"/>
    <col min="798" max="798" width="2.625" style="7" customWidth="1"/>
    <col min="799" max="802" width="2.625" style="7"/>
    <col min="803" max="803" width="2.625" style="7" customWidth="1"/>
    <col min="804" max="806" width="2.625" style="7"/>
    <col min="807" max="807" width="2.625" style="7" customWidth="1"/>
    <col min="808" max="812" width="2.625" style="7"/>
    <col min="813" max="814" width="2.625" style="7" customWidth="1"/>
    <col min="815" max="815" width="2.625" style="7"/>
    <col min="816" max="817" width="2.625" style="7" customWidth="1"/>
    <col min="818" max="1029" width="2.625" style="7"/>
    <col min="1030" max="1033" width="2.625" style="7" customWidth="1"/>
    <col min="1034" max="1034" width="2.625" style="7"/>
    <col min="1035" max="1035" width="2.625" style="7" customWidth="1"/>
    <col min="1036" max="1037" width="2.625" style="7"/>
    <col min="1038" max="1038" width="2.625" style="7" customWidth="1"/>
    <col min="1039" max="1039" width="2.625" style="7"/>
    <col min="1040" max="1041" width="2.625" style="7" customWidth="1"/>
    <col min="1042" max="1048" width="2.625" style="7"/>
    <col min="1049" max="1050" width="2.625" style="7" customWidth="1"/>
    <col min="1051" max="1053" width="2.625" style="7"/>
    <col min="1054" max="1054" width="2.625" style="7" customWidth="1"/>
    <col min="1055" max="1058" width="2.625" style="7"/>
    <col min="1059" max="1059" width="2.625" style="7" customWidth="1"/>
    <col min="1060" max="1062" width="2.625" style="7"/>
    <col min="1063" max="1063" width="2.625" style="7" customWidth="1"/>
    <col min="1064" max="1068" width="2.625" style="7"/>
    <col min="1069" max="1070" width="2.625" style="7" customWidth="1"/>
    <col min="1071" max="1071" width="2.625" style="7"/>
    <col min="1072" max="1073" width="2.625" style="7" customWidth="1"/>
    <col min="1074" max="1285" width="2.625" style="7"/>
    <col min="1286" max="1289" width="2.625" style="7" customWidth="1"/>
    <col min="1290" max="1290" width="2.625" style="7"/>
    <col min="1291" max="1291" width="2.625" style="7" customWidth="1"/>
    <col min="1292" max="1293" width="2.625" style="7"/>
    <col min="1294" max="1294" width="2.625" style="7" customWidth="1"/>
    <col min="1295" max="1295" width="2.625" style="7"/>
    <col min="1296" max="1297" width="2.625" style="7" customWidth="1"/>
    <col min="1298" max="1304" width="2.625" style="7"/>
    <col min="1305" max="1306" width="2.625" style="7" customWidth="1"/>
    <col min="1307" max="1309" width="2.625" style="7"/>
    <col min="1310" max="1310" width="2.625" style="7" customWidth="1"/>
    <col min="1311" max="1314" width="2.625" style="7"/>
    <col min="1315" max="1315" width="2.625" style="7" customWidth="1"/>
    <col min="1316" max="1318" width="2.625" style="7"/>
    <col min="1319" max="1319" width="2.625" style="7" customWidth="1"/>
    <col min="1320" max="1324" width="2.625" style="7"/>
    <col min="1325" max="1326" width="2.625" style="7" customWidth="1"/>
    <col min="1327" max="1327" width="2.625" style="7"/>
    <col min="1328" max="1329" width="2.625" style="7" customWidth="1"/>
    <col min="1330" max="1541" width="2.625" style="7"/>
    <col min="1542" max="1545" width="2.625" style="7" customWidth="1"/>
    <col min="1546" max="1546" width="2.625" style="7"/>
    <col min="1547" max="1547" width="2.625" style="7" customWidth="1"/>
    <col min="1548" max="1549" width="2.625" style="7"/>
    <col min="1550" max="1550" width="2.625" style="7" customWidth="1"/>
    <col min="1551" max="1551" width="2.625" style="7"/>
    <col min="1552" max="1553" width="2.625" style="7" customWidth="1"/>
    <col min="1554" max="1560" width="2.625" style="7"/>
    <col min="1561" max="1562" width="2.625" style="7" customWidth="1"/>
    <col min="1563" max="1565" width="2.625" style="7"/>
    <col min="1566" max="1566" width="2.625" style="7" customWidth="1"/>
    <col min="1567" max="1570" width="2.625" style="7"/>
    <col min="1571" max="1571" width="2.625" style="7" customWidth="1"/>
    <col min="1572" max="1574" width="2.625" style="7"/>
    <col min="1575" max="1575" width="2.625" style="7" customWidth="1"/>
    <col min="1576" max="1580" width="2.625" style="7"/>
    <col min="1581" max="1582" width="2.625" style="7" customWidth="1"/>
    <col min="1583" max="1583" width="2.625" style="7"/>
    <col min="1584" max="1585" width="2.625" style="7" customWidth="1"/>
    <col min="1586" max="1797" width="2.625" style="7"/>
    <col min="1798" max="1801" width="2.625" style="7" customWidth="1"/>
    <col min="1802" max="1802" width="2.625" style="7"/>
    <col min="1803" max="1803" width="2.625" style="7" customWidth="1"/>
    <col min="1804" max="1805" width="2.625" style="7"/>
    <col min="1806" max="1806" width="2.625" style="7" customWidth="1"/>
    <col min="1807" max="1807" width="2.625" style="7"/>
    <col min="1808" max="1809" width="2.625" style="7" customWidth="1"/>
    <col min="1810" max="1816" width="2.625" style="7"/>
    <col min="1817" max="1818" width="2.625" style="7" customWidth="1"/>
    <col min="1819" max="1821" width="2.625" style="7"/>
    <col min="1822" max="1822" width="2.625" style="7" customWidth="1"/>
    <col min="1823" max="1826" width="2.625" style="7"/>
    <col min="1827" max="1827" width="2.625" style="7" customWidth="1"/>
    <col min="1828" max="1830" width="2.625" style="7"/>
    <col min="1831" max="1831" width="2.625" style="7" customWidth="1"/>
    <col min="1832" max="1836" width="2.625" style="7"/>
    <col min="1837" max="1838" width="2.625" style="7" customWidth="1"/>
    <col min="1839" max="1839" width="2.625" style="7"/>
    <col min="1840" max="1841" width="2.625" style="7" customWidth="1"/>
    <col min="1842" max="2053" width="2.625" style="7"/>
    <col min="2054" max="2057" width="2.625" style="7" customWidth="1"/>
    <col min="2058" max="2058" width="2.625" style="7"/>
    <col min="2059" max="2059" width="2.625" style="7" customWidth="1"/>
    <col min="2060" max="2061" width="2.625" style="7"/>
    <col min="2062" max="2062" width="2.625" style="7" customWidth="1"/>
    <col min="2063" max="2063" width="2.625" style="7"/>
    <col min="2064" max="2065" width="2.625" style="7" customWidth="1"/>
    <col min="2066" max="2072" width="2.625" style="7"/>
    <col min="2073" max="2074" width="2.625" style="7" customWidth="1"/>
    <col min="2075" max="2077" width="2.625" style="7"/>
    <col min="2078" max="2078" width="2.625" style="7" customWidth="1"/>
    <col min="2079" max="2082" width="2.625" style="7"/>
    <col min="2083" max="2083" width="2.625" style="7" customWidth="1"/>
    <col min="2084" max="2086" width="2.625" style="7"/>
    <col min="2087" max="2087" width="2.625" style="7" customWidth="1"/>
    <col min="2088" max="2092" width="2.625" style="7"/>
    <col min="2093" max="2094" width="2.625" style="7" customWidth="1"/>
    <col min="2095" max="2095" width="2.625" style="7"/>
    <col min="2096" max="2097" width="2.625" style="7" customWidth="1"/>
    <col min="2098" max="2309" width="2.625" style="7"/>
    <col min="2310" max="2313" width="2.625" style="7" customWidth="1"/>
    <col min="2314" max="2314" width="2.625" style="7"/>
    <col min="2315" max="2315" width="2.625" style="7" customWidth="1"/>
    <col min="2316" max="2317" width="2.625" style="7"/>
    <col min="2318" max="2318" width="2.625" style="7" customWidth="1"/>
    <col min="2319" max="2319" width="2.625" style="7"/>
    <col min="2320" max="2321" width="2.625" style="7" customWidth="1"/>
    <col min="2322" max="2328" width="2.625" style="7"/>
    <col min="2329" max="2330" width="2.625" style="7" customWidth="1"/>
    <col min="2331" max="2333" width="2.625" style="7"/>
    <col min="2334" max="2334" width="2.625" style="7" customWidth="1"/>
    <col min="2335" max="2338" width="2.625" style="7"/>
    <col min="2339" max="2339" width="2.625" style="7" customWidth="1"/>
    <col min="2340" max="2342" width="2.625" style="7"/>
    <col min="2343" max="2343" width="2.625" style="7" customWidth="1"/>
    <col min="2344" max="2348" width="2.625" style="7"/>
    <col min="2349" max="2350" width="2.625" style="7" customWidth="1"/>
    <col min="2351" max="2351" width="2.625" style="7"/>
    <col min="2352" max="2353" width="2.625" style="7" customWidth="1"/>
    <col min="2354" max="2565" width="2.625" style="7"/>
    <col min="2566" max="2569" width="2.625" style="7" customWidth="1"/>
    <col min="2570" max="2570" width="2.625" style="7"/>
    <col min="2571" max="2571" width="2.625" style="7" customWidth="1"/>
    <col min="2572" max="2573" width="2.625" style="7"/>
    <col min="2574" max="2574" width="2.625" style="7" customWidth="1"/>
    <col min="2575" max="2575" width="2.625" style="7"/>
    <col min="2576" max="2577" width="2.625" style="7" customWidth="1"/>
    <col min="2578" max="2584" width="2.625" style="7"/>
    <col min="2585" max="2586" width="2.625" style="7" customWidth="1"/>
    <col min="2587" max="2589" width="2.625" style="7"/>
    <col min="2590" max="2590" width="2.625" style="7" customWidth="1"/>
    <col min="2591" max="2594" width="2.625" style="7"/>
    <col min="2595" max="2595" width="2.625" style="7" customWidth="1"/>
    <col min="2596" max="2598" width="2.625" style="7"/>
    <col min="2599" max="2599" width="2.625" style="7" customWidth="1"/>
    <col min="2600" max="2604" width="2.625" style="7"/>
    <col min="2605" max="2606" width="2.625" style="7" customWidth="1"/>
    <col min="2607" max="2607" width="2.625" style="7"/>
    <col min="2608" max="2609" width="2.625" style="7" customWidth="1"/>
    <col min="2610" max="2821" width="2.625" style="7"/>
    <col min="2822" max="2825" width="2.625" style="7" customWidth="1"/>
    <col min="2826" max="2826" width="2.625" style="7"/>
    <col min="2827" max="2827" width="2.625" style="7" customWidth="1"/>
    <col min="2828" max="2829" width="2.625" style="7"/>
    <col min="2830" max="2830" width="2.625" style="7" customWidth="1"/>
    <col min="2831" max="2831" width="2.625" style="7"/>
    <col min="2832" max="2833" width="2.625" style="7" customWidth="1"/>
    <col min="2834" max="2840" width="2.625" style="7"/>
    <col min="2841" max="2842" width="2.625" style="7" customWidth="1"/>
    <col min="2843" max="2845" width="2.625" style="7"/>
    <col min="2846" max="2846" width="2.625" style="7" customWidth="1"/>
    <col min="2847" max="2850" width="2.625" style="7"/>
    <col min="2851" max="2851" width="2.625" style="7" customWidth="1"/>
    <col min="2852" max="2854" width="2.625" style="7"/>
    <col min="2855" max="2855" width="2.625" style="7" customWidth="1"/>
    <col min="2856" max="2860" width="2.625" style="7"/>
    <col min="2861" max="2862" width="2.625" style="7" customWidth="1"/>
    <col min="2863" max="2863" width="2.625" style="7"/>
    <col min="2864" max="2865" width="2.625" style="7" customWidth="1"/>
    <col min="2866" max="3077" width="2.625" style="7"/>
    <col min="3078" max="3081" width="2.625" style="7" customWidth="1"/>
    <col min="3082" max="3082" width="2.625" style="7"/>
    <col min="3083" max="3083" width="2.625" style="7" customWidth="1"/>
    <col min="3084" max="3085" width="2.625" style="7"/>
    <col min="3086" max="3086" width="2.625" style="7" customWidth="1"/>
    <col min="3087" max="3087" width="2.625" style="7"/>
    <col min="3088" max="3089" width="2.625" style="7" customWidth="1"/>
    <col min="3090" max="3096" width="2.625" style="7"/>
    <col min="3097" max="3098" width="2.625" style="7" customWidth="1"/>
    <col min="3099" max="3101" width="2.625" style="7"/>
    <col min="3102" max="3102" width="2.625" style="7" customWidth="1"/>
    <col min="3103" max="3106" width="2.625" style="7"/>
    <col min="3107" max="3107" width="2.625" style="7" customWidth="1"/>
    <col min="3108" max="3110" width="2.625" style="7"/>
    <col min="3111" max="3111" width="2.625" style="7" customWidth="1"/>
    <col min="3112" max="3116" width="2.625" style="7"/>
    <col min="3117" max="3118" width="2.625" style="7" customWidth="1"/>
    <col min="3119" max="3119" width="2.625" style="7"/>
    <col min="3120" max="3121" width="2.625" style="7" customWidth="1"/>
    <col min="3122" max="3333" width="2.625" style="7"/>
    <col min="3334" max="3337" width="2.625" style="7" customWidth="1"/>
    <col min="3338" max="3338" width="2.625" style="7"/>
    <col min="3339" max="3339" width="2.625" style="7" customWidth="1"/>
    <col min="3340" max="3341" width="2.625" style="7"/>
    <col min="3342" max="3342" width="2.625" style="7" customWidth="1"/>
    <col min="3343" max="3343" width="2.625" style="7"/>
    <col min="3344" max="3345" width="2.625" style="7" customWidth="1"/>
    <col min="3346" max="3352" width="2.625" style="7"/>
    <col min="3353" max="3354" width="2.625" style="7" customWidth="1"/>
    <col min="3355" max="3357" width="2.625" style="7"/>
    <col min="3358" max="3358" width="2.625" style="7" customWidth="1"/>
    <col min="3359" max="3362" width="2.625" style="7"/>
    <col min="3363" max="3363" width="2.625" style="7" customWidth="1"/>
    <col min="3364" max="3366" width="2.625" style="7"/>
    <col min="3367" max="3367" width="2.625" style="7" customWidth="1"/>
    <col min="3368" max="3372" width="2.625" style="7"/>
    <col min="3373" max="3374" width="2.625" style="7" customWidth="1"/>
    <col min="3375" max="3375" width="2.625" style="7"/>
    <col min="3376" max="3377" width="2.625" style="7" customWidth="1"/>
    <col min="3378" max="3589" width="2.625" style="7"/>
    <col min="3590" max="3593" width="2.625" style="7" customWidth="1"/>
    <col min="3594" max="3594" width="2.625" style="7"/>
    <col min="3595" max="3595" width="2.625" style="7" customWidth="1"/>
    <col min="3596" max="3597" width="2.625" style="7"/>
    <col min="3598" max="3598" width="2.625" style="7" customWidth="1"/>
    <col min="3599" max="3599" width="2.625" style="7"/>
    <col min="3600" max="3601" width="2.625" style="7" customWidth="1"/>
    <col min="3602" max="3608" width="2.625" style="7"/>
    <col min="3609" max="3610" width="2.625" style="7" customWidth="1"/>
    <col min="3611" max="3613" width="2.625" style="7"/>
    <col min="3614" max="3614" width="2.625" style="7" customWidth="1"/>
    <col min="3615" max="3618" width="2.625" style="7"/>
    <col min="3619" max="3619" width="2.625" style="7" customWidth="1"/>
    <col min="3620" max="3622" width="2.625" style="7"/>
    <col min="3623" max="3623" width="2.625" style="7" customWidth="1"/>
    <col min="3624" max="3628" width="2.625" style="7"/>
    <col min="3629" max="3630" width="2.625" style="7" customWidth="1"/>
    <col min="3631" max="3631" width="2.625" style="7"/>
    <col min="3632" max="3633" width="2.625" style="7" customWidth="1"/>
    <col min="3634" max="3845" width="2.625" style="7"/>
    <col min="3846" max="3849" width="2.625" style="7" customWidth="1"/>
    <col min="3850" max="3850" width="2.625" style="7"/>
    <col min="3851" max="3851" width="2.625" style="7" customWidth="1"/>
    <col min="3852" max="3853" width="2.625" style="7"/>
    <col min="3854" max="3854" width="2.625" style="7" customWidth="1"/>
    <col min="3855" max="3855" width="2.625" style="7"/>
    <col min="3856" max="3857" width="2.625" style="7" customWidth="1"/>
    <col min="3858" max="3864" width="2.625" style="7"/>
    <col min="3865" max="3866" width="2.625" style="7" customWidth="1"/>
    <col min="3867" max="3869" width="2.625" style="7"/>
    <col min="3870" max="3870" width="2.625" style="7" customWidth="1"/>
    <col min="3871" max="3874" width="2.625" style="7"/>
    <col min="3875" max="3875" width="2.625" style="7" customWidth="1"/>
    <col min="3876" max="3878" width="2.625" style="7"/>
    <col min="3879" max="3879" width="2.625" style="7" customWidth="1"/>
    <col min="3880" max="3884" width="2.625" style="7"/>
    <col min="3885" max="3886" width="2.625" style="7" customWidth="1"/>
    <col min="3887" max="3887" width="2.625" style="7"/>
    <col min="3888" max="3889" width="2.625" style="7" customWidth="1"/>
    <col min="3890" max="4101" width="2.625" style="7"/>
    <col min="4102" max="4105" width="2.625" style="7" customWidth="1"/>
    <col min="4106" max="4106" width="2.625" style="7"/>
    <col min="4107" max="4107" width="2.625" style="7" customWidth="1"/>
    <col min="4108" max="4109" width="2.625" style="7"/>
    <col min="4110" max="4110" width="2.625" style="7" customWidth="1"/>
    <col min="4111" max="4111" width="2.625" style="7"/>
    <col min="4112" max="4113" width="2.625" style="7" customWidth="1"/>
    <col min="4114" max="4120" width="2.625" style="7"/>
    <col min="4121" max="4122" width="2.625" style="7" customWidth="1"/>
    <col min="4123" max="4125" width="2.625" style="7"/>
    <col min="4126" max="4126" width="2.625" style="7" customWidth="1"/>
    <col min="4127" max="4130" width="2.625" style="7"/>
    <col min="4131" max="4131" width="2.625" style="7" customWidth="1"/>
    <col min="4132" max="4134" width="2.625" style="7"/>
    <col min="4135" max="4135" width="2.625" style="7" customWidth="1"/>
    <col min="4136" max="4140" width="2.625" style="7"/>
    <col min="4141" max="4142" width="2.625" style="7" customWidth="1"/>
    <col min="4143" max="4143" width="2.625" style="7"/>
    <col min="4144" max="4145" width="2.625" style="7" customWidth="1"/>
    <col min="4146" max="4357" width="2.625" style="7"/>
    <col min="4358" max="4361" width="2.625" style="7" customWidth="1"/>
    <col min="4362" max="4362" width="2.625" style="7"/>
    <col min="4363" max="4363" width="2.625" style="7" customWidth="1"/>
    <col min="4364" max="4365" width="2.625" style="7"/>
    <col min="4366" max="4366" width="2.625" style="7" customWidth="1"/>
    <col min="4367" max="4367" width="2.625" style="7"/>
    <col min="4368" max="4369" width="2.625" style="7" customWidth="1"/>
    <col min="4370" max="4376" width="2.625" style="7"/>
    <col min="4377" max="4378" width="2.625" style="7" customWidth="1"/>
    <col min="4379" max="4381" width="2.625" style="7"/>
    <col min="4382" max="4382" width="2.625" style="7" customWidth="1"/>
    <col min="4383" max="4386" width="2.625" style="7"/>
    <col min="4387" max="4387" width="2.625" style="7" customWidth="1"/>
    <col min="4388" max="4390" width="2.625" style="7"/>
    <col min="4391" max="4391" width="2.625" style="7" customWidth="1"/>
    <col min="4392" max="4396" width="2.625" style="7"/>
    <col min="4397" max="4398" width="2.625" style="7" customWidth="1"/>
    <col min="4399" max="4399" width="2.625" style="7"/>
    <col min="4400" max="4401" width="2.625" style="7" customWidth="1"/>
    <col min="4402" max="4613" width="2.625" style="7"/>
    <col min="4614" max="4617" width="2.625" style="7" customWidth="1"/>
    <col min="4618" max="4618" width="2.625" style="7"/>
    <col min="4619" max="4619" width="2.625" style="7" customWidth="1"/>
    <col min="4620" max="4621" width="2.625" style="7"/>
    <col min="4622" max="4622" width="2.625" style="7" customWidth="1"/>
    <col min="4623" max="4623" width="2.625" style="7"/>
    <col min="4624" max="4625" width="2.625" style="7" customWidth="1"/>
    <col min="4626" max="4632" width="2.625" style="7"/>
    <col min="4633" max="4634" width="2.625" style="7" customWidth="1"/>
    <col min="4635" max="4637" width="2.625" style="7"/>
    <col min="4638" max="4638" width="2.625" style="7" customWidth="1"/>
    <col min="4639" max="4642" width="2.625" style="7"/>
    <col min="4643" max="4643" width="2.625" style="7" customWidth="1"/>
    <col min="4644" max="4646" width="2.625" style="7"/>
    <col min="4647" max="4647" width="2.625" style="7" customWidth="1"/>
    <col min="4648" max="4652" width="2.625" style="7"/>
    <col min="4653" max="4654" width="2.625" style="7" customWidth="1"/>
    <col min="4655" max="4655" width="2.625" style="7"/>
    <col min="4656" max="4657" width="2.625" style="7" customWidth="1"/>
    <col min="4658" max="4869" width="2.625" style="7"/>
    <col min="4870" max="4873" width="2.625" style="7" customWidth="1"/>
    <col min="4874" max="4874" width="2.625" style="7"/>
    <col min="4875" max="4875" width="2.625" style="7" customWidth="1"/>
    <col min="4876" max="4877" width="2.625" style="7"/>
    <col min="4878" max="4878" width="2.625" style="7" customWidth="1"/>
    <col min="4879" max="4879" width="2.625" style="7"/>
    <col min="4880" max="4881" width="2.625" style="7" customWidth="1"/>
    <col min="4882" max="4888" width="2.625" style="7"/>
    <col min="4889" max="4890" width="2.625" style="7" customWidth="1"/>
    <col min="4891" max="4893" width="2.625" style="7"/>
    <col min="4894" max="4894" width="2.625" style="7" customWidth="1"/>
    <col min="4895" max="4898" width="2.625" style="7"/>
    <col min="4899" max="4899" width="2.625" style="7" customWidth="1"/>
    <col min="4900" max="4902" width="2.625" style="7"/>
    <col min="4903" max="4903" width="2.625" style="7" customWidth="1"/>
    <col min="4904" max="4908" width="2.625" style="7"/>
    <col min="4909" max="4910" width="2.625" style="7" customWidth="1"/>
    <col min="4911" max="4911" width="2.625" style="7"/>
    <col min="4912" max="4913" width="2.625" style="7" customWidth="1"/>
    <col min="4914" max="5125" width="2.625" style="7"/>
    <col min="5126" max="5129" width="2.625" style="7" customWidth="1"/>
    <col min="5130" max="5130" width="2.625" style="7"/>
    <col min="5131" max="5131" width="2.625" style="7" customWidth="1"/>
    <col min="5132" max="5133" width="2.625" style="7"/>
    <col min="5134" max="5134" width="2.625" style="7" customWidth="1"/>
    <col min="5135" max="5135" width="2.625" style="7"/>
    <col min="5136" max="5137" width="2.625" style="7" customWidth="1"/>
    <col min="5138" max="5144" width="2.625" style="7"/>
    <col min="5145" max="5146" width="2.625" style="7" customWidth="1"/>
    <col min="5147" max="5149" width="2.625" style="7"/>
    <col min="5150" max="5150" width="2.625" style="7" customWidth="1"/>
    <col min="5151" max="5154" width="2.625" style="7"/>
    <col min="5155" max="5155" width="2.625" style="7" customWidth="1"/>
    <col min="5156" max="5158" width="2.625" style="7"/>
    <col min="5159" max="5159" width="2.625" style="7" customWidth="1"/>
    <col min="5160" max="5164" width="2.625" style="7"/>
    <col min="5165" max="5166" width="2.625" style="7" customWidth="1"/>
    <col min="5167" max="5167" width="2.625" style="7"/>
    <col min="5168" max="5169" width="2.625" style="7" customWidth="1"/>
    <col min="5170" max="5381" width="2.625" style="7"/>
    <col min="5382" max="5385" width="2.625" style="7" customWidth="1"/>
    <col min="5386" max="5386" width="2.625" style="7"/>
    <col min="5387" max="5387" width="2.625" style="7" customWidth="1"/>
    <col min="5388" max="5389" width="2.625" style="7"/>
    <col min="5390" max="5390" width="2.625" style="7" customWidth="1"/>
    <col min="5391" max="5391" width="2.625" style="7"/>
    <col min="5392" max="5393" width="2.625" style="7" customWidth="1"/>
    <col min="5394" max="5400" width="2.625" style="7"/>
    <col min="5401" max="5402" width="2.625" style="7" customWidth="1"/>
    <col min="5403" max="5405" width="2.625" style="7"/>
    <col min="5406" max="5406" width="2.625" style="7" customWidth="1"/>
    <col min="5407" max="5410" width="2.625" style="7"/>
    <col min="5411" max="5411" width="2.625" style="7" customWidth="1"/>
    <col min="5412" max="5414" width="2.625" style="7"/>
    <col min="5415" max="5415" width="2.625" style="7" customWidth="1"/>
    <col min="5416" max="5420" width="2.625" style="7"/>
    <col min="5421" max="5422" width="2.625" style="7" customWidth="1"/>
    <col min="5423" max="5423" width="2.625" style="7"/>
    <col min="5424" max="5425" width="2.625" style="7" customWidth="1"/>
    <col min="5426" max="5637" width="2.625" style="7"/>
    <col min="5638" max="5641" width="2.625" style="7" customWidth="1"/>
    <col min="5642" max="5642" width="2.625" style="7"/>
    <col min="5643" max="5643" width="2.625" style="7" customWidth="1"/>
    <col min="5644" max="5645" width="2.625" style="7"/>
    <col min="5646" max="5646" width="2.625" style="7" customWidth="1"/>
    <col min="5647" max="5647" width="2.625" style="7"/>
    <col min="5648" max="5649" width="2.625" style="7" customWidth="1"/>
    <col min="5650" max="5656" width="2.625" style="7"/>
    <col min="5657" max="5658" width="2.625" style="7" customWidth="1"/>
    <col min="5659" max="5661" width="2.625" style="7"/>
    <col min="5662" max="5662" width="2.625" style="7" customWidth="1"/>
    <col min="5663" max="5666" width="2.625" style="7"/>
    <col min="5667" max="5667" width="2.625" style="7" customWidth="1"/>
    <col min="5668" max="5670" width="2.625" style="7"/>
    <col min="5671" max="5671" width="2.625" style="7" customWidth="1"/>
    <col min="5672" max="5676" width="2.625" style="7"/>
    <col min="5677" max="5678" width="2.625" style="7" customWidth="1"/>
    <col min="5679" max="5679" width="2.625" style="7"/>
    <col min="5680" max="5681" width="2.625" style="7" customWidth="1"/>
    <col min="5682" max="5893" width="2.625" style="7"/>
    <col min="5894" max="5897" width="2.625" style="7" customWidth="1"/>
    <col min="5898" max="5898" width="2.625" style="7"/>
    <col min="5899" max="5899" width="2.625" style="7" customWidth="1"/>
    <col min="5900" max="5901" width="2.625" style="7"/>
    <col min="5902" max="5902" width="2.625" style="7" customWidth="1"/>
    <col min="5903" max="5903" width="2.625" style="7"/>
    <col min="5904" max="5905" width="2.625" style="7" customWidth="1"/>
    <col min="5906" max="5912" width="2.625" style="7"/>
    <col min="5913" max="5914" width="2.625" style="7" customWidth="1"/>
    <col min="5915" max="5917" width="2.625" style="7"/>
    <col min="5918" max="5918" width="2.625" style="7" customWidth="1"/>
    <col min="5919" max="5922" width="2.625" style="7"/>
    <col min="5923" max="5923" width="2.625" style="7" customWidth="1"/>
    <col min="5924" max="5926" width="2.625" style="7"/>
    <col min="5927" max="5927" width="2.625" style="7" customWidth="1"/>
    <col min="5928" max="5932" width="2.625" style="7"/>
    <col min="5933" max="5934" width="2.625" style="7" customWidth="1"/>
    <col min="5935" max="5935" width="2.625" style="7"/>
    <col min="5936" max="5937" width="2.625" style="7" customWidth="1"/>
    <col min="5938" max="6149" width="2.625" style="7"/>
    <col min="6150" max="6153" width="2.625" style="7" customWidth="1"/>
    <col min="6154" max="6154" width="2.625" style="7"/>
    <col min="6155" max="6155" width="2.625" style="7" customWidth="1"/>
    <col min="6156" max="6157" width="2.625" style="7"/>
    <col min="6158" max="6158" width="2.625" style="7" customWidth="1"/>
    <col min="6159" max="6159" width="2.625" style="7"/>
    <col min="6160" max="6161" width="2.625" style="7" customWidth="1"/>
    <col min="6162" max="6168" width="2.625" style="7"/>
    <col min="6169" max="6170" width="2.625" style="7" customWidth="1"/>
    <col min="6171" max="6173" width="2.625" style="7"/>
    <col min="6174" max="6174" width="2.625" style="7" customWidth="1"/>
    <col min="6175" max="6178" width="2.625" style="7"/>
    <col min="6179" max="6179" width="2.625" style="7" customWidth="1"/>
    <col min="6180" max="6182" width="2.625" style="7"/>
    <col min="6183" max="6183" width="2.625" style="7" customWidth="1"/>
    <col min="6184" max="6188" width="2.625" style="7"/>
    <col min="6189" max="6190" width="2.625" style="7" customWidth="1"/>
    <col min="6191" max="6191" width="2.625" style="7"/>
    <col min="6192" max="6193" width="2.625" style="7" customWidth="1"/>
    <col min="6194" max="6405" width="2.625" style="7"/>
    <col min="6406" max="6409" width="2.625" style="7" customWidth="1"/>
    <col min="6410" max="6410" width="2.625" style="7"/>
    <col min="6411" max="6411" width="2.625" style="7" customWidth="1"/>
    <col min="6412" max="6413" width="2.625" style="7"/>
    <col min="6414" max="6414" width="2.625" style="7" customWidth="1"/>
    <col min="6415" max="6415" width="2.625" style="7"/>
    <col min="6416" max="6417" width="2.625" style="7" customWidth="1"/>
    <col min="6418" max="6424" width="2.625" style="7"/>
    <col min="6425" max="6426" width="2.625" style="7" customWidth="1"/>
    <col min="6427" max="6429" width="2.625" style="7"/>
    <col min="6430" max="6430" width="2.625" style="7" customWidth="1"/>
    <col min="6431" max="6434" width="2.625" style="7"/>
    <col min="6435" max="6435" width="2.625" style="7" customWidth="1"/>
    <col min="6436" max="6438" width="2.625" style="7"/>
    <col min="6439" max="6439" width="2.625" style="7" customWidth="1"/>
    <col min="6440" max="6444" width="2.625" style="7"/>
    <col min="6445" max="6446" width="2.625" style="7" customWidth="1"/>
    <col min="6447" max="6447" width="2.625" style="7"/>
    <col min="6448" max="6449" width="2.625" style="7" customWidth="1"/>
    <col min="6450" max="6661" width="2.625" style="7"/>
    <col min="6662" max="6665" width="2.625" style="7" customWidth="1"/>
    <col min="6666" max="6666" width="2.625" style="7"/>
    <col min="6667" max="6667" width="2.625" style="7" customWidth="1"/>
    <col min="6668" max="6669" width="2.625" style="7"/>
    <col min="6670" max="6670" width="2.625" style="7" customWidth="1"/>
    <col min="6671" max="6671" width="2.625" style="7"/>
    <col min="6672" max="6673" width="2.625" style="7" customWidth="1"/>
    <col min="6674" max="6680" width="2.625" style="7"/>
    <col min="6681" max="6682" width="2.625" style="7" customWidth="1"/>
    <col min="6683" max="6685" width="2.625" style="7"/>
    <col min="6686" max="6686" width="2.625" style="7" customWidth="1"/>
    <col min="6687" max="6690" width="2.625" style="7"/>
    <col min="6691" max="6691" width="2.625" style="7" customWidth="1"/>
    <col min="6692" max="6694" width="2.625" style="7"/>
    <col min="6695" max="6695" width="2.625" style="7" customWidth="1"/>
    <col min="6696" max="6700" width="2.625" style="7"/>
    <col min="6701" max="6702" width="2.625" style="7" customWidth="1"/>
    <col min="6703" max="6703" width="2.625" style="7"/>
    <col min="6704" max="6705" width="2.625" style="7" customWidth="1"/>
    <col min="6706" max="6917" width="2.625" style="7"/>
    <col min="6918" max="6921" width="2.625" style="7" customWidth="1"/>
    <col min="6922" max="6922" width="2.625" style="7"/>
    <col min="6923" max="6923" width="2.625" style="7" customWidth="1"/>
    <col min="6924" max="6925" width="2.625" style="7"/>
    <col min="6926" max="6926" width="2.625" style="7" customWidth="1"/>
    <col min="6927" max="6927" width="2.625" style="7"/>
    <col min="6928" max="6929" width="2.625" style="7" customWidth="1"/>
    <col min="6930" max="6936" width="2.625" style="7"/>
    <col min="6937" max="6938" width="2.625" style="7" customWidth="1"/>
    <col min="6939" max="6941" width="2.625" style="7"/>
    <col min="6942" max="6942" width="2.625" style="7" customWidth="1"/>
    <col min="6943" max="6946" width="2.625" style="7"/>
    <col min="6947" max="6947" width="2.625" style="7" customWidth="1"/>
    <col min="6948" max="6950" width="2.625" style="7"/>
    <col min="6951" max="6951" width="2.625" style="7" customWidth="1"/>
    <col min="6952" max="6956" width="2.625" style="7"/>
    <col min="6957" max="6958" width="2.625" style="7" customWidth="1"/>
    <col min="6959" max="6959" width="2.625" style="7"/>
    <col min="6960" max="6961" width="2.625" style="7" customWidth="1"/>
    <col min="6962" max="7173" width="2.625" style="7"/>
    <col min="7174" max="7177" width="2.625" style="7" customWidth="1"/>
    <col min="7178" max="7178" width="2.625" style="7"/>
    <col min="7179" max="7179" width="2.625" style="7" customWidth="1"/>
    <col min="7180" max="7181" width="2.625" style="7"/>
    <col min="7182" max="7182" width="2.625" style="7" customWidth="1"/>
    <col min="7183" max="7183" width="2.625" style="7"/>
    <col min="7184" max="7185" width="2.625" style="7" customWidth="1"/>
    <col min="7186" max="7192" width="2.625" style="7"/>
    <col min="7193" max="7194" width="2.625" style="7" customWidth="1"/>
    <col min="7195" max="7197" width="2.625" style="7"/>
    <col min="7198" max="7198" width="2.625" style="7" customWidth="1"/>
    <col min="7199" max="7202" width="2.625" style="7"/>
    <col min="7203" max="7203" width="2.625" style="7" customWidth="1"/>
    <col min="7204" max="7206" width="2.625" style="7"/>
    <col min="7207" max="7207" width="2.625" style="7" customWidth="1"/>
    <col min="7208" max="7212" width="2.625" style="7"/>
    <col min="7213" max="7214" width="2.625" style="7" customWidth="1"/>
    <col min="7215" max="7215" width="2.625" style="7"/>
    <col min="7216" max="7217" width="2.625" style="7" customWidth="1"/>
    <col min="7218" max="7429" width="2.625" style="7"/>
    <col min="7430" max="7433" width="2.625" style="7" customWidth="1"/>
    <col min="7434" max="7434" width="2.625" style="7"/>
    <col min="7435" max="7435" width="2.625" style="7" customWidth="1"/>
    <col min="7436" max="7437" width="2.625" style="7"/>
    <col min="7438" max="7438" width="2.625" style="7" customWidth="1"/>
    <col min="7439" max="7439" width="2.625" style="7"/>
    <col min="7440" max="7441" width="2.625" style="7" customWidth="1"/>
    <col min="7442" max="7448" width="2.625" style="7"/>
    <col min="7449" max="7450" width="2.625" style="7" customWidth="1"/>
    <col min="7451" max="7453" width="2.625" style="7"/>
    <col min="7454" max="7454" width="2.625" style="7" customWidth="1"/>
    <col min="7455" max="7458" width="2.625" style="7"/>
    <col min="7459" max="7459" width="2.625" style="7" customWidth="1"/>
    <col min="7460" max="7462" width="2.625" style="7"/>
    <col min="7463" max="7463" width="2.625" style="7" customWidth="1"/>
    <col min="7464" max="7468" width="2.625" style="7"/>
    <col min="7469" max="7470" width="2.625" style="7" customWidth="1"/>
    <col min="7471" max="7471" width="2.625" style="7"/>
    <col min="7472" max="7473" width="2.625" style="7" customWidth="1"/>
    <col min="7474" max="7685" width="2.625" style="7"/>
    <col min="7686" max="7689" width="2.625" style="7" customWidth="1"/>
    <col min="7690" max="7690" width="2.625" style="7"/>
    <col min="7691" max="7691" width="2.625" style="7" customWidth="1"/>
    <col min="7692" max="7693" width="2.625" style="7"/>
    <col min="7694" max="7694" width="2.625" style="7" customWidth="1"/>
    <col min="7695" max="7695" width="2.625" style="7"/>
    <col min="7696" max="7697" width="2.625" style="7" customWidth="1"/>
    <col min="7698" max="7704" width="2.625" style="7"/>
    <col min="7705" max="7706" width="2.625" style="7" customWidth="1"/>
    <col min="7707" max="7709" width="2.625" style="7"/>
    <col min="7710" max="7710" width="2.625" style="7" customWidth="1"/>
    <col min="7711" max="7714" width="2.625" style="7"/>
    <col min="7715" max="7715" width="2.625" style="7" customWidth="1"/>
    <col min="7716" max="7718" width="2.625" style="7"/>
    <col min="7719" max="7719" width="2.625" style="7" customWidth="1"/>
    <col min="7720" max="7724" width="2.625" style="7"/>
    <col min="7725" max="7726" width="2.625" style="7" customWidth="1"/>
    <col min="7727" max="7727" width="2.625" style="7"/>
    <col min="7728" max="7729" width="2.625" style="7" customWidth="1"/>
    <col min="7730" max="7941" width="2.625" style="7"/>
    <col min="7942" max="7945" width="2.625" style="7" customWidth="1"/>
    <col min="7946" max="7946" width="2.625" style="7"/>
    <col min="7947" max="7947" width="2.625" style="7" customWidth="1"/>
    <col min="7948" max="7949" width="2.625" style="7"/>
    <col min="7950" max="7950" width="2.625" style="7" customWidth="1"/>
    <col min="7951" max="7951" width="2.625" style="7"/>
    <col min="7952" max="7953" width="2.625" style="7" customWidth="1"/>
    <col min="7954" max="7960" width="2.625" style="7"/>
    <col min="7961" max="7962" width="2.625" style="7" customWidth="1"/>
    <col min="7963" max="7965" width="2.625" style="7"/>
    <col min="7966" max="7966" width="2.625" style="7" customWidth="1"/>
    <col min="7967" max="7970" width="2.625" style="7"/>
    <col min="7971" max="7971" width="2.625" style="7" customWidth="1"/>
    <col min="7972" max="7974" width="2.625" style="7"/>
    <col min="7975" max="7975" width="2.625" style="7" customWidth="1"/>
    <col min="7976" max="7980" width="2.625" style="7"/>
    <col min="7981" max="7982" width="2.625" style="7" customWidth="1"/>
    <col min="7983" max="7983" width="2.625" style="7"/>
    <col min="7984" max="7985" width="2.625" style="7" customWidth="1"/>
    <col min="7986" max="8197" width="2.625" style="7"/>
    <col min="8198" max="8201" width="2.625" style="7" customWidth="1"/>
    <col min="8202" max="8202" width="2.625" style="7"/>
    <col min="8203" max="8203" width="2.625" style="7" customWidth="1"/>
    <col min="8204" max="8205" width="2.625" style="7"/>
    <col min="8206" max="8206" width="2.625" style="7" customWidth="1"/>
    <col min="8207" max="8207" width="2.625" style="7"/>
    <col min="8208" max="8209" width="2.625" style="7" customWidth="1"/>
    <col min="8210" max="8216" width="2.625" style="7"/>
    <col min="8217" max="8218" width="2.625" style="7" customWidth="1"/>
    <col min="8219" max="8221" width="2.625" style="7"/>
    <col min="8222" max="8222" width="2.625" style="7" customWidth="1"/>
    <col min="8223" max="8226" width="2.625" style="7"/>
    <col min="8227" max="8227" width="2.625" style="7" customWidth="1"/>
    <col min="8228" max="8230" width="2.625" style="7"/>
    <col min="8231" max="8231" width="2.625" style="7" customWidth="1"/>
    <col min="8232" max="8236" width="2.625" style="7"/>
    <col min="8237" max="8238" width="2.625" style="7" customWidth="1"/>
    <col min="8239" max="8239" width="2.625" style="7"/>
    <col min="8240" max="8241" width="2.625" style="7" customWidth="1"/>
    <col min="8242" max="8453" width="2.625" style="7"/>
    <col min="8454" max="8457" width="2.625" style="7" customWidth="1"/>
    <col min="8458" max="8458" width="2.625" style="7"/>
    <col min="8459" max="8459" width="2.625" style="7" customWidth="1"/>
    <col min="8460" max="8461" width="2.625" style="7"/>
    <col min="8462" max="8462" width="2.625" style="7" customWidth="1"/>
    <col min="8463" max="8463" width="2.625" style="7"/>
    <col min="8464" max="8465" width="2.625" style="7" customWidth="1"/>
    <col min="8466" max="8472" width="2.625" style="7"/>
    <col min="8473" max="8474" width="2.625" style="7" customWidth="1"/>
    <col min="8475" max="8477" width="2.625" style="7"/>
    <col min="8478" max="8478" width="2.625" style="7" customWidth="1"/>
    <col min="8479" max="8482" width="2.625" style="7"/>
    <col min="8483" max="8483" width="2.625" style="7" customWidth="1"/>
    <col min="8484" max="8486" width="2.625" style="7"/>
    <col min="8487" max="8487" width="2.625" style="7" customWidth="1"/>
    <col min="8488" max="8492" width="2.625" style="7"/>
    <col min="8493" max="8494" width="2.625" style="7" customWidth="1"/>
    <col min="8495" max="8495" width="2.625" style="7"/>
    <col min="8496" max="8497" width="2.625" style="7" customWidth="1"/>
    <col min="8498" max="8709" width="2.625" style="7"/>
    <col min="8710" max="8713" width="2.625" style="7" customWidth="1"/>
    <col min="8714" max="8714" width="2.625" style="7"/>
    <col min="8715" max="8715" width="2.625" style="7" customWidth="1"/>
    <col min="8716" max="8717" width="2.625" style="7"/>
    <col min="8718" max="8718" width="2.625" style="7" customWidth="1"/>
    <col min="8719" max="8719" width="2.625" style="7"/>
    <col min="8720" max="8721" width="2.625" style="7" customWidth="1"/>
    <col min="8722" max="8728" width="2.625" style="7"/>
    <col min="8729" max="8730" width="2.625" style="7" customWidth="1"/>
    <col min="8731" max="8733" width="2.625" style="7"/>
    <col min="8734" max="8734" width="2.625" style="7" customWidth="1"/>
    <col min="8735" max="8738" width="2.625" style="7"/>
    <col min="8739" max="8739" width="2.625" style="7" customWidth="1"/>
    <col min="8740" max="8742" width="2.625" style="7"/>
    <col min="8743" max="8743" width="2.625" style="7" customWidth="1"/>
    <col min="8744" max="8748" width="2.625" style="7"/>
    <col min="8749" max="8750" width="2.625" style="7" customWidth="1"/>
    <col min="8751" max="8751" width="2.625" style="7"/>
    <col min="8752" max="8753" width="2.625" style="7" customWidth="1"/>
    <col min="8754" max="8965" width="2.625" style="7"/>
    <col min="8966" max="8969" width="2.625" style="7" customWidth="1"/>
    <col min="8970" max="8970" width="2.625" style="7"/>
    <col min="8971" max="8971" width="2.625" style="7" customWidth="1"/>
    <col min="8972" max="8973" width="2.625" style="7"/>
    <col min="8974" max="8974" width="2.625" style="7" customWidth="1"/>
    <col min="8975" max="8975" width="2.625" style="7"/>
    <col min="8976" max="8977" width="2.625" style="7" customWidth="1"/>
    <col min="8978" max="8984" width="2.625" style="7"/>
    <col min="8985" max="8986" width="2.625" style="7" customWidth="1"/>
    <col min="8987" max="8989" width="2.625" style="7"/>
    <col min="8990" max="8990" width="2.625" style="7" customWidth="1"/>
    <col min="8991" max="8994" width="2.625" style="7"/>
    <col min="8995" max="8995" width="2.625" style="7" customWidth="1"/>
    <col min="8996" max="8998" width="2.625" style="7"/>
    <col min="8999" max="8999" width="2.625" style="7" customWidth="1"/>
    <col min="9000" max="9004" width="2.625" style="7"/>
    <col min="9005" max="9006" width="2.625" style="7" customWidth="1"/>
    <col min="9007" max="9007" width="2.625" style="7"/>
    <col min="9008" max="9009" width="2.625" style="7" customWidth="1"/>
    <col min="9010" max="9221" width="2.625" style="7"/>
    <col min="9222" max="9225" width="2.625" style="7" customWidth="1"/>
    <col min="9226" max="9226" width="2.625" style="7"/>
    <col min="9227" max="9227" width="2.625" style="7" customWidth="1"/>
    <col min="9228" max="9229" width="2.625" style="7"/>
    <col min="9230" max="9230" width="2.625" style="7" customWidth="1"/>
    <col min="9231" max="9231" width="2.625" style="7"/>
    <col min="9232" max="9233" width="2.625" style="7" customWidth="1"/>
    <col min="9234" max="9240" width="2.625" style="7"/>
    <col min="9241" max="9242" width="2.625" style="7" customWidth="1"/>
    <col min="9243" max="9245" width="2.625" style="7"/>
    <col min="9246" max="9246" width="2.625" style="7" customWidth="1"/>
    <col min="9247" max="9250" width="2.625" style="7"/>
    <col min="9251" max="9251" width="2.625" style="7" customWidth="1"/>
    <col min="9252" max="9254" width="2.625" style="7"/>
    <col min="9255" max="9255" width="2.625" style="7" customWidth="1"/>
    <col min="9256" max="9260" width="2.625" style="7"/>
    <col min="9261" max="9262" width="2.625" style="7" customWidth="1"/>
    <col min="9263" max="9263" width="2.625" style="7"/>
    <col min="9264" max="9265" width="2.625" style="7" customWidth="1"/>
    <col min="9266" max="9477" width="2.625" style="7"/>
    <col min="9478" max="9481" width="2.625" style="7" customWidth="1"/>
    <col min="9482" max="9482" width="2.625" style="7"/>
    <col min="9483" max="9483" width="2.625" style="7" customWidth="1"/>
    <col min="9484" max="9485" width="2.625" style="7"/>
    <col min="9486" max="9486" width="2.625" style="7" customWidth="1"/>
    <col min="9487" max="9487" width="2.625" style="7"/>
    <col min="9488" max="9489" width="2.625" style="7" customWidth="1"/>
    <col min="9490" max="9496" width="2.625" style="7"/>
    <col min="9497" max="9498" width="2.625" style="7" customWidth="1"/>
    <col min="9499" max="9501" width="2.625" style="7"/>
    <col min="9502" max="9502" width="2.625" style="7" customWidth="1"/>
    <col min="9503" max="9506" width="2.625" style="7"/>
    <col min="9507" max="9507" width="2.625" style="7" customWidth="1"/>
    <col min="9508" max="9510" width="2.625" style="7"/>
    <col min="9511" max="9511" width="2.625" style="7" customWidth="1"/>
    <col min="9512" max="9516" width="2.625" style="7"/>
    <col min="9517" max="9518" width="2.625" style="7" customWidth="1"/>
    <col min="9519" max="9519" width="2.625" style="7"/>
    <col min="9520" max="9521" width="2.625" style="7" customWidth="1"/>
    <col min="9522" max="9733" width="2.625" style="7"/>
    <col min="9734" max="9737" width="2.625" style="7" customWidth="1"/>
    <col min="9738" max="9738" width="2.625" style="7"/>
    <col min="9739" max="9739" width="2.625" style="7" customWidth="1"/>
    <col min="9740" max="9741" width="2.625" style="7"/>
    <col min="9742" max="9742" width="2.625" style="7" customWidth="1"/>
    <col min="9743" max="9743" width="2.625" style="7"/>
    <col min="9744" max="9745" width="2.625" style="7" customWidth="1"/>
    <col min="9746" max="9752" width="2.625" style="7"/>
    <col min="9753" max="9754" width="2.625" style="7" customWidth="1"/>
    <col min="9755" max="9757" width="2.625" style="7"/>
    <col min="9758" max="9758" width="2.625" style="7" customWidth="1"/>
    <col min="9759" max="9762" width="2.625" style="7"/>
    <col min="9763" max="9763" width="2.625" style="7" customWidth="1"/>
    <col min="9764" max="9766" width="2.625" style="7"/>
    <col min="9767" max="9767" width="2.625" style="7" customWidth="1"/>
    <col min="9768" max="9772" width="2.625" style="7"/>
    <col min="9773" max="9774" width="2.625" style="7" customWidth="1"/>
    <col min="9775" max="9775" width="2.625" style="7"/>
    <col min="9776" max="9777" width="2.625" style="7" customWidth="1"/>
    <col min="9778" max="9989" width="2.625" style="7"/>
    <col min="9990" max="9993" width="2.625" style="7" customWidth="1"/>
    <col min="9994" max="9994" width="2.625" style="7"/>
    <col min="9995" max="9995" width="2.625" style="7" customWidth="1"/>
    <col min="9996" max="9997" width="2.625" style="7"/>
    <col min="9998" max="9998" width="2.625" style="7" customWidth="1"/>
    <col min="9999" max="9999" width="2.625" style="7"/>
    <col min="10000" max="10001" width="2.625" style="7" customWidth="1"/>
    <col min="10002" max="10008" width="2.625" style="7"/>
    <col min="10009" max="10010" width="2.625" style="7" customWidth="1"/>
    <col min="10011" max="10013" width="2.625" style="7"/>
    <col min="10014" max="10014" width="2.625" style="7" customWidth="1"/>
    <col min="10015" max="10018" width="2.625" style="7"/>
    <col min="10019" max="10019" width="2.625" style="7" customWidth="1"/>
    <col min="10020" max="10022" width="2.625" style="7"/>
    <col min="10023" max="10023" width="2.625" style="7" customWidth="1"/>
    <col min="10024" max="10028" width="2.625" style="7"/>
    <col min="10029" max="10030" width="2.625" style="7" customWidth="1"/>
    <col min="10031" max="10031" width="2.625" style="7"/>
    <col min="10032" max="10033" width="2.625" style="7" customWidth="1"/>
    <col min="10034" max="10245" width="2.625" style="7"/>
    <col min="10246" max="10249" width="2.625" style="7" customWidth="1"/>
    <col min="10250" max="10250" width="2.625" style="7"/>
    <col min="10251" max="10251" width="2.625" style="7" customWidth="1"/>
    <col min="10252" max="10253" width="2.625" style="7"/>
    <col min="10254" max="10254" width="2.625" style="7" customWidth="1"/>
    <col min="10255" max="10255" width="2.625" style="7"/>
    <col min="10256" max="10257" width="2.625" style="7" customWidth="1"/>
    <col min="10258" max="10264" width="2.625" style="7"/>
    <col min="10265" max="10266" width="2.625" style="7" customWidth="1"/>
    <col min="10267" max="10269" width="2.625" style="7"/>
    <col min="10270" max="10270" width="2.625" style="7" customWidth="1"/>
    <col min="10271" max="10274" width="2.625" style="7"/>
    <col min="10275" max="10275" width="2.625" style="7" customWidth="1"/>
    <col min="10276" max="10278" width="2.625" style="7"/>
    <col min="10279" max="10279" width="2.625" style="7" customWidth="1"/>
    <col min="10280" max="10284" width="2.625" style="7"/>
    <col min="10285" max="10286" width="2.625" style="7" customWidth="1"/>
    <col min="10287" max="10287" width="2.625" style="7"/>
    <col min="10288" max="10289" width="2.625" style="7" customWidth="1"/>
    <col min="10290" max="10501" width="2.625" style="7"/>
    <col min="10502" max="10505" width="2.625" style="7" customWidth="1"/>
    <col min="10506" max="10506" width="2.625" style="7"/>
    <col min="10507" max="10507" width="2.625" style="7" customWidth="1"/>
    <col min="10508" max="10509" width="2.625" style="7"/>
    <col min="10510" max="10510" width="2.625" style="7" customWidth="1"/>
    <col min="10511" max="10511" width="2.625" style="7"/>
    <col min="10512" max="10513" width="2.625" style="7" customWidth="1"/>
    <col min="10514" max="10520" width="2.625" style="7"/>
    <col min="10521" max="10522" width="2.625" style="7" customWidth="1"/>
    <col min="10523" max="10525" width="2.625" style="7"/>
    <col min="10526" max="10526" width="2.625" style="7" customWidth="1"/>
    <col min="10527" max="10530" width="2.625" style="7"/>
    <col min="10531" max="10531" width="2.625" style="7" customWidth="1"/>
    <col min="10532" max="10534" width="2.625" style="7"/>
    <col min="10535" max="10535" width="2.625" style="7" customWidth="1"/>
    <col min="10536" max="10540" width="2.625" style="7"/>
    <col min="10541" max="10542" width="2.625" style="7" customWidth="1"/>
    <col min="10543" max="10543" width="2.625" style="7"/>
    <col min="10544" max="10545" width="2.625" style="7" customWidth="1"/>
    <col min="10546" max="10757" width="2.625" style="7"/>
    <col min="10758" max="10761" width="2.625" style="7" customWidth="1"/>
    <col min="10762" max="10762" width="2.625" style="7"/>
    <col min="10763" max="10763" width="2.625" style="7" customWidth="1"/>
    <col min="10764" max="10765" width="2.625" style="7"/>
    <col min="10766" max="10766" width="2.625" style="7" customWidth="1"/>
    <col min="10767" max="10767" width="2.625" style="7"/>
    <col min="10768" max="10769" width="2.625" style="7" customWidth="1"/>
    <col min="10770" max="10776" width="2.625" style="7"/>
    <col min="10777" max="10778" width="2.625" style="7" customWidth="1"/>
    <col min="10779" max="10781" width="2.625" style="7"/>
    <col min="10782" max="10782" width="2.625" style="7" customWidth="1"/>
    <col min="10783" max="10786" width="2.625" style="7"/>
    <col min="10787" max="10787" width="2.625" style="7" customWidth="1"/>
    <col min="10788" max="10790" width="2.625" style="7"/>
    <col min="10791" max="10791" width="2.625" style="7" customWidth="1"/>
    <col min="10792" max="10796" width="2.625" style="7"/>
    <col min="10797" max="10798" width="2.625" style="7" customWidth="1"/>
    <col min="10799" max="10799" width="2.625" style="7"/>
    <col min="10800" max="10801" width="2.625" style="7" customWidth="1"/>
    <col min="10802" max="11013" width="2.625" style="7"/>
    <col min="11014" max="11017" width="2.625" style="7" customWidth="1"/>
    <col min="11018" max="11018" width="2.625" style="7"/>
    <col min="11019" max="11019" width="2.625" style="7" customWidth="1"/>
    <col min="11020" max="11021" width="2.625" style="7"/>
    <col min="11022" max="11022" width="2.625" style="7" customWidth="1"/>
    <col min="11023" max="11023" width="2.625" style="7"/>
    <col min="11024" max="11025" width="2.625" style="7" customWidth="1"/>
    <col min="11026" max="11032" width="2.625" style="7"/>
    <col min="11033" max="11034" width="2.625" style="7" customWidth="1"/>
    <col min="11035" max="11037" width="2.625" style="7"/>
    <col min="11038" max="11038" width="2.625" style="7" customWidth="1"/>
    <col min="11039" max="11042" width="2.625" style="7"/>
    <col min="11043" max="11043" width="2.625" style="7" customWidth="1"/>
    <col min="11044" max="11046" width="2.625" style="7"/>
    <col min="11047" max="11047" width="2.625" style="7" customWidth="1"/>
    <col min="11048" max="11052" width="2.625" style="7"/>
    <col min="11053" max="11054" width="2.625" style="7" customWidth="1"/>
    <col min="11055" max="11055" width="2.625" style="7"/>
    <col min="11056" max="11057" width="2.625" style="7" customWidth="1"/>
    <col min="11058" max="11269" width="2.625" style="7"/>
    <col min="11270" max="11273" width="2.625" style="7" customWidth="1"/>
    <col min="11274" max="11274" width="2.625" style="7"/>
    <col min="11275" max="11275" width="2.625" style="7" customWidth="1"/>
    <col min="11276" max="11277" width="2.625" style="7"/>
    <col min="11278" max="11278" width="2.625" style="7" customWidth="1"/>
    <col min="11279" max="11279" width="2.625" style="7"/>
    <col min="11280" max="11281" width="2.625" style="7" customWidth="1"/>
    <col min="11282" max="11288" width="2.625" style="7"/>
    <col min="11289" max="11290" width="2.625" style="7" customWidth="1"/>
    <col min="11291" max="11293" width="2.625" style="7"/>
    <col min="11294" max="11294" width="2.625" style="7" customWidth="1"/>
    <col min="11295" max="11298" width="2.625" style="7"/>
    <col min="11299" max="11299" width="2.625" style="7" customWidth="1"/>
    <col min="11300" max="11302" width="2.625" style="7"/>
    <col min="11303" max="11303" width="2.625" style="7" customWidth="1"/>
    <col min="11304" max="11308" width="2.625" style="7"/>
    <col min="11309" max="11310" width="2.625" style="7" customWidth="1"/>
    <col min="11311" max="11311" width="2.625" style="7"/>
    <col min="11312" max="11313" width="2.625" style="7" customWidth="1"/>
    <col min="11314" max="11525" width="2.625" style="7"/>
    <col min="11526" max="11529" width="2.625" style="7" customWidth="1"/>
    <col min="11530" max="11530" width="2.625" style="7"/>
    <col min="11531" max="11531" width="2.625" style="7" customWidth="1"/>
    <col min="11532" max="11533" width="2.625" style="7"/>
    <col min="11534" max="11534" width="2.625" style="7" customWidth="1"/>
    <col min="11535" max="11535" width="2.625" style="7"/>
    <col min="11536" max="11537" width="2.625" style="7" customWidth="1"/>
    <col min="11538" max="11544" width="2.625" style="7"/>
    <col min="11545" max="11546" width="2.625" style="7" customWidth="1"/>
    <col min="11547" max="11549" width="2.625" style="7"/>
    <col min="11550" max="11550" width="2.625" style="7" customWidth="1"/>
    <col min="11551" max="11554" width="2.625" style="7"/>
    <col min="11555" max="11555" width="2.625" style="7" customWidth="1"/>
    <col min="11556" max="11558" width="2.625" style="7"/>
    <col min="11559" max="11559" width="2.625" style="7" customWidth="1"/>
    <col min="11560" max="11564" width="2.625" style="7"/>
    <col min="11565" max="11566" width="2.625" style="7" customWidth="1"/>
    <col min="11567" max="11567" width="2.625" style="7"/>
    <col min="11568" max="11569" width="2.625" style="7" customWidth="1"/>
    <col min="11570" max="11781" width="2.625" style="7"/>
    <col min="11782" max="11785" width="2.625" style="7" customWidth="1"/>
    <col min="11786" max="11786" width="2.625" style="7"/>
    <col min="11787" max="11787" width="2.625" style="7" customWidth="1"/>
    <col min="11788" max="11789" width="2.625" style="7"/>
    <col min="11790" max="11790" width="2.625" style="7" customWidth="1"/>
    <col min="11791" max="11791" width="2.625" style="7"/>
    <col min="11792" max="11793" width="2.625" style="7" customWidth="1"/>
    <col min="11794" max="11800" width="2.625" style="7"/>
    <col min="11801" max="11802" width="2.625" style="7" customWidth="1"/>
    <col min="11803" max="11805" width="2.625" style="7"/>
    <col min="11806" max="11806" width="2.625" style="7" customWidth="1"/>
    <col min="11807" max="11810" width="2.625" style="7"/>
    <col min="11811" max="11811" width="2.625" style="7" customWidth="1"/>
    <col min="11812" max="11814" width="2.625" style="7"/>
    <col min="11815" max="11815" width="2.625" style="7" customWidth="1"/>
    <col min="11816" max="11820" width="2.625" style="7"/>
    <col min="11821" max="11822" width="2.625" style="7" customWidth="1"/>
    <col min="11823" max="11823" width="2.625" style="7"/>
    <col min="11824" max="11825" width="2.625" style="7" customWidth="1"/>
    <col min="11826" max="12037" width="2.625" style="7"/>
    <col min="12038" max="12041" width="2.625" style="7" customWidth="1"/>
    <col min="12042" max="12042" width="2.625" style="7"/>
    <col min="12043" max="12043" width="2.625" style="7" customWidth="1"/>
    <col min="12044" max="12045" width="2.625" style="7"/>
    <col min="12046" max="12046" width="2.625" style="7" customWidth="1"/>
    <col min="12047" max="12047" width="2.625" style="7"/>
    <col min="12048" max="12049" width="2.625" style="7" customWidth="1"/>
    <col min="12050" max="12056" width="2.625" style="7"/>
    <col min="12057" max="12058" width="2.625" style="7" customWidth="1"/>
    <col min="12059" max="12061" width="2.625" style="7"/>
    <col min="12062" max="12062" width="2.625" style="7" customWidth="1"/>
    <col min="12063" max="12066" width="2.625" style="7"/>
    <col min="12067" max="12067" width="2.625" style="7" customWidth="1"/>
    <col min="12068" max="12070" width="2.625" style="7"/>
    <col min="12071" max="12071" width="2.625" style="7" customWidth="1"/>
    <col min="12072" max="12076" width="2.625" style="7"/>
    <col min="12077" max="12078" width="2.625" style="7" customWidth="1"/>
    <col min="12079" max="12079" width="2.625" style="7"/>
    <col min="12080" max="12081" width="2.625" style="7" customWidth="1"/>
    <col min="12082" max="12293" width="2.625" style="7"/>
    <col min="12294" max="12297" width="2.625" style="7" customWidth="1"/>
    <col min="12298" max="12298" width="2.625" style="7"/>
    <col min="12299" max="12299" width="2.625" style="7" customWidth="1"/>
    <col min="12300" max="12301" width="2.625" style="7"/>
    <col min="12302" max="12302" width="2.625" style="7" customWidth="1"/>
    <col min="12303" max="12303" width="2.625" style="7"/>
    <col min="12304" max="12305" width="2.625" style="7" customWidth="1"/>
    <col min="12306" max="12312" width="2.625" style="7"/>
    <col min="12313" max="12314" width="2.625" style="7" customWidth="1"/>
    <col min="12315" max="12317" width="2.625" style="7"/>
    <col min="12318" max="12318" width="2.625" style="7" customWidth="1"/>
    <col min="12319" max="12322" width="2.625" style="7"/>
    <col min="12323" max="12323" width="2.625" style="7" customWidth="1"/>
    <col min="12324" max="12326" width="2.625" style="7"/>
    <col min="12327" max="12327" width="2.625" style="7" customWidth="1"/>
    <col min="12328" max="12332" width="2.625" style="7"/>
    <col min="12333" max="12334" width="2.625" style="7" customWidth="1"/>
    <col min="12335" max="12335" width="2.625" style="7"/>
    <col min="12336" max="12337" width="2.625" style="7" customWidth="1"/>
    <col min="12338" max="12549" width="2.625" style="7"/>
    <col min="12550" max="12553" width="2.625" style="7" customWidth="1"/>
    <col min="12554" max="12554" width="2.625" style="7"/>
    <col min="12555" max="12555" width="2.625" style="7" customWidth="1"/>
    <col min="12556" max="12557" width="2.625" style="7"/>
    <col min="12558" max="12558" width="2.625" style="7" customWidth="1"/>
    <col min="12559" max="12559" width="2.625" style="7"/>
    <col min="12560" max="12561" width="2.625" style="7" customWidth="1"/>
    <col min="12562" max="12568" width="2.625" style="7"/>
    <col min="12569" max="12570" width="2.625" style="7" customWidth="1"/>
    <col min="12571" max="12573" width="2.625" style="7"/>
    <col min="12574" max="12574" width="2.625" style="7" customWidth="1"/>
    <col min="12575" max="12578" width="2.625" style="7"/>
    <col min="12579" max="12579" width="2.625" style="7" customWidth="1"/>
    <col min="12580" max="12582" width="2.625" style="7"/>
    <col min="12583" max="12583" width="2.625" style="7" customWidth="1"/>
    <col min="12584" max="12588" width="2.625" style="7"/>
    <col min="12589" max="12590" width="2.625" style="7" customWidth="1"/>
    <col min="12591" max="12591" width="2.625" style="7"/>
    <col min="12592" max="12593" width="2.625" style="7" customWidth="1"/>
    <col min="12594" max="12805" width="2.625" style="7"/>
    <col min="12806" max="12809" width="2.625" style="7" customWidth="1"/>
    <col min="12810" max="12810" width="2.625" style="7"/>
    <col min="12811" max="12811" width="2.625" style="7" customWidth="1"/>
    <col min="12812" max="12813" width="2.625" style="7"/>
    <col min="12814" max="12814" width="2.625" style="7" customWidth="1"/>
    <col min="12815" max="12815" width="2.625" style="7"/>
    <col min="12816" max="12817" width="2.625" style="7" customWidth="1"/>
    <col min="12818" max="12824" width="2.625" style="7"/>
    <col min="12825" max="12826" width="2.625" style="7" customWidth="1"/>
    <col min="12827" max="12829" width="2.625" style="7"/>
    <col min="12830" max="12830" width="2.625" style="7" customWidth="1"/>
    <col min="12831" max="12834" width="2.625" style="7"/>
    <col min="12835" max="12835" width="2.625" style="7" customWidth="1"/>
    <col min="12836" max="12838" width="2.625" style="7"/>
    <col min="12839" max="12839" width="2.625" style="7" customWidth="1"/>
    <col min="12840" max="12844" width="2.625" style="7"/>
    <col min="12845" max="12846" width="2.625" style="7" customWidth="1"/>
    <col min="12847" max="12847" width="2.625" style="7"/>
    <col min="12848" max="12849" width="2.625" style="7" customWidth="1"/>
    <col min="12850" max="13061" width="2.625" style="7"/>
    <col min="13062" max="13065" width="2.625" style="7" customWidth="1"/>
    <col min="13066" max="13066" width="2.625" style="7"/>
    <col min="13067" max="13067" width="2.625" style="7" customWidth="1"/>
    <col min="13068" max="13069" width="2.625" style="7"/>
    <col min="13070" max="13070" width="2.625" style="7" customWidth="1"/>
    <col min="13071" max="13071" width="2.625" style="7"/>
    <col min="13072" max="13073" width="2.625" style="7" customWidth="1"/>
    <col min="13074" max="13080" width="2.625" style="7"/>
    <col min="13081" max="13082" width="2.625" style="7" customWidth="1"/>
    <col min="13083" max="13085" width="2.625" style="7"/>
    <col min="13086" max="13086" width="2.625" style="7" customWidth="1"/>
    <col min="13087" max="13090" width="2.625" style="7"/>
    <col min="13091" max="13091" width="2.625" style="7" customWidth="1"/>
    <col min="13092" max="13094" width="2.625" style="7"/>
    <col min="13095" max="13095" width="2.625" style="7" customWidth="1"/>
    <col min="13096" max="13100" width="2.625" style="7"/>
    <col min="13101" max="13102" width="2.625" style="7" customWidth="1"/>
    <col min="13103" max="13103" width="2.625" style="7"/>
    <col min="13104" max="13105" width="2.625" style="7" customWidth="1"/>
    <col min="13106" max="13317" width="2.625" style="7"/>
    <col min="13318" max="13321" width="2.625" style="7" customWidth="1"/>
    <col min="13322" max="13322" width="2.625" style="7"/>
    <col min="13323" max="13323" width="2.625" style="7" customWidth="1"/>
    <col min="13324" max="13325" width="2.625" style="7"/>
    <col min="13326" max="13326" width="2.625" style="7" customWidth="1"/>
    <col min="13327" max="13327" width="2.625" style="7"/>
    <col min="13328" max="13329" width="2.625" style="7" customWidth="1"/>
    <col min="13330" max="13336" width="2.625" style="7"/>
    <col min="13337" max="13338" width="2.625" style="7" customWidth="1"/>
    <col min="13339" max="13341" width="2.625" style="7"/>
    <col min="13342" max="13342" width="2.625" style="7" customWidth="1"/>
    <col min="13343" max="13346" width="2.625" style="7"/>
    <col min="13347" max="13347" width="2.625" style="7" customWidth="1"/>
    <col min="13348" max="13350" width="2.625" style="7"/>
    <col min="13351" max="13351" width="2.625" style="7" customWidth="1"/>
    <col min="13352" max="13356" width="2.625" style="7"/>
    <col min="13357" max="13358" width="2.625" style="7" customWidth="1"/>
    <col min="13359" max="13359" width="2.625" style="7"/>
    <col min="13360" max="13361" width="2.625" style="7" customWidth="1"/>
    <col min="13362" max="13573" width="2.625" style="7"/>
    <col min="13574" max="13577" width="2.625" style="7" customWidth="1"/>
    <col min="13578" max="13578" width="2.625" style="7"/>
    <col min="13579" max="13579" width="2.625" style="7" customWidth="1"/>
    <col min="13580" max="13581" width="2.625" style="7"/>
    <col min="13582" max="13582" width="2.625" style="7" customWidth="1"/>
    <col min="13583" max="13583" width="2.625" style="7"/>
    <col min="13584" max="13585" width="2.625" style="7" customWidth="1"/>
    <col min="13586" max="13592" width="2.625" style="7"/>
    <col min="13593" max="13594" width="2.625" style="7" customWidth="1"/>
    <col min="13595" max="13597" width="2.625" style="7"/>
    <col min="13598" max="13598" width="2.625" style="7" customWidth="1"/>
    <col min="13599" max="13602" width="2.625" style="7"/>
    <col min="13603" max="13603" width="2.625" style="7" customWidth="1"/>
    <col min="13604" max="13606" width="2.625" style="7"/>
    <col min="13607" max="13607" width="2.625" style="7" customWidth="1"/>
    <col min="13608" max="13612" width="2.625" style="7"/>
    <col min="13613" max="13614" width="2.625" style="7" customWidth="1"/>
    <col min="13615" max="13615" width="2.625" style="7"/>
    <col min="13616" max="13617" width="2.625" style="7" customWidth="1"/>
    <col min="13618" max="13829" width="2.625" style="7"/>
    <col min="13830" max="13833" width="2.625" style="7" customWidth="1"/>
    <col min="13834" max="13834" width="2.625" style="7"/>
    <col min="13835" max="13835" width="2.625" style="7" customWidth="1"/>
    <col min="13836" max="13837" width="2.625" style="7"/>
    <col min="13838" max="13838" width="2.625" style="7" customWidth="1"/>
    <col min="13839" max="13839" width="2.625" style="7"/>
    <col min="13840" max="13841" width="2.625" style="7" customWidth="1"/>
    <col min="13842" max="13848" width="2.625" style="7"/>
    <col min="13849" max="13850" width="2.625" style="7" customWidth="1"/>
    <col min="13851" max="13853" width="2.625" style="7"/>
    <col min="13854" max="13854" width="2.625" style="7" customWidth="1"/>
    <col min="13855" max="13858" width="2.625" style="7"/>
    <col min="13859" max="13859" width="2.625" style="7" customWidth="1"/>
    <col min="13860" max="13862" width="2.625" style="7"/>
    <col min="13863" max="13863" width="2.625" style="7" customWidth="1"/>
    <col min="13864" max="13868" width="2.625" style="7"/>
    <col min="13869" max="13870" width="2.625" style="7" customWidth="1"/>
    <col min="13871" max="13871" width="2.625" style="7"/>
    <col min="13872" max="13873" width="2.625" style="7" customWidth="1"/>
    <col min="13874" max="14085" width="2.625" style="7"/>
    <col min="14086" max="14089" width="2.625" style="7" customWidth="1"/>
    <col min="14090" max="14090" width="2.625" style="7"/>
    <col min="14091" max="14091" width="2.625" style="7" customWidth="1"/>
    <col min="14092" max="14093" width="2.625" style="7"/>
    <col min="14094" max="14094" width="2.625" style="7" customWidth="1"/>
    <col min="14095" max="14095" width="2.625" style="7"/>
    <col min="14096" max="14097" width="2.625" style="7" customWidth="1"/>
    <col min="14098" max="14104" width="2.625" style="7"/>
    <col min="14105" max="14106" width="2.625" style="7" customWidth="1"/>
    <col min="14107" max="14109" width="2.625" style="7"/>
    <col min="14110" max="14110" width="2.625" style="7" customWidth="1"/>
    <col min="14111" max="14114" width="2.625" style="7"/>
    <col min="14115" max="14115" width="2.625" style="7" customWidth="1"/>
    <col min="14116" max="14118" width="2.625" style="7"/>
    <col min="14119" max="14119" width="2.625" style="7" customWidth="1"/>
    <col min="14120" max="14124" width="2.625" style="7"/>
    <col min="14125" max="14126" width="2.625" style="7" customWidth="1"/>
    <col min="14127" max="14127" width="2.625" style="7"/>
    <col min="14128" max="14129" width="2.625" style="7" customWidth="1"/>
    <col min="14130" max="14341" width="2.625" style="7"/>
    <col min="14342" max="14345" width="2.625" style="7" customWidth="1"/>
    <col min="14346" max="14346" width="2.625" style="7"/>
    <col min="14347" max="14347" width="2.625" style="7" customWidth="1"/>
    <col min="14348" max="14349" width="2.625" style="7"/>
    <col min="14350" max="14350" width="2.625" style="7" customWidth="1"/>
    <col min="14351" max="14351" width="2.625" style="7"/>
    <col min="14352" max="14353" width="2.625" style="7" customWidth="1"/>
    <col min="14354" max="14360" width="2.625" style="7"/>
    <col min="14361" max="14362" width="2.625" style="7" customWidth="1"/>
    <col min="14363" max="14365" width="2.625" style="7"/>
    <col min="14366" max="14366" width="2.625" style="7" customWidth="1"/>
    <col min="14367" max="14370" width="2.625" style="7"/>
    <col min="14371" max="14371" width="2.625" style="7" customWidth="1"/>
    <col min="14372" max="14374" width="2.625" style="7"/>
    <col min="14375" max="14375" width="2.625" style="7" customWidth="1"/>
    <col min="14376" max="14380" width="2.625" style="7"/>
    <col min="14381" max="14382" width="2.625" style="7" customWidth="1"/>
    <col min="14383" max="14383" width="2.625" style="7"/>
    <col min="14384" max="14385" width="2.625" style="7" customWidth="1"/>
    <col min="14386" max="14597" width="2.625" style="7"/>
    <col min="14598" max="14601" width="2.625" style="7" customWidth="1"/>
    <col min="14602" max="14602" width="2.625" style="7"/>
    <col min="14603" max="14603" width="2.625" style="7" customWidth="1"/>
    <col min="14604" max="14605" width="2.625" style="7"/>
    <col min="14606" max="14606" width="2.625" style="7" customWidth="1"/>
    <col min="14607" max="14607" width="2.625" style="7"/>
    <col min="14608" max="14609" width="2.625" style="7" customWidth="1"/>
    <col min="14610" max="14616" width="2.625" style="7"/>
    <col min="14617" max="14618" width="2.625" style="7" customWidth="1"/>
    <col min="14619" max="14621" width="2.625" style="7"/>
    <col min="14622" max="14622" width="2.625" style="7" customWidth="1"/>
    <col min="14623" max="14626" width="2.625" style="7"/>
    <col min="14627" max="14627" width="2.625" style="7" customWidth="1"/>
    <col min="14628" max="14630" width="2.625" style="7"/>
    <col min="14631" max="14631" width="2.625" style="7" customWidth="1"/>
    <col min="14632" max="14636" width="2.625" style="7"/>
    <col min="14637" max="14638" width="2.625" style="7" customWidth="1"/>
    <col min="14639" max="14639" width="2.625" style="7"/>
    <col min="14640" max="14641" width="2.625" style="7" customWidth="1"/>
    <col min="14642" max="14853" width="2.625" style="7"/>
    <col min="14854" max="14857" width="2.625" style="7" customWidth="1"/>
    <col min="14858" max="14858" width="2.625" style="7"/>
    <col min="14859" max="14859" width="2.625" style="7" customWidth="1"/>
    <col min="14860" max="14861" width="2.625" style="7"/>
    <col min="14862" max="14862" width="2.625" style="7" customWidth="1"/>
    <col min="14863" max="14863" width="2.625" style="7"/>
    <col min="14864" max="14865" width="2.625" style="7" customWidth="1"/>
    <col min="14866" max="14872" width="2.625" style="7"/>
    <col min="14873" max="14874" width="2.625" style="7" customWidth="1"/>
    <col min="14875" max="14877" width="2.625" style="7"/>
    <col min="14878" max="14878" width="2.625" style="7" customWidth="1"/>
    <col min="14879" max="14882" width="2.625" style="7"/>
    <col min="14883" max="14883" width="2.625" style="7" customWidth="1"/>
    <col min="14884" max="14886" width="2.625" style="7"/>
    <col min="14887" max="14887" width="2.625" style="7" customWidth="1"/>
    <col min="14888" max="14892" width="2.625" style="7"/>
    <col min="14893" max="14894" width="2.625" style="7" customWidth="1"/>
    <col min="14895" max="14895" width="2.625" style="7"/>
    <col min="14896" max="14897" width="2.625" style="7" customWidth="1"/>
    <col min="14898" max="15109" width="2.625" style="7"/>
    <col min="15110" max="15113" width="2.625" style="7" customWidth="1"/>
    <col min="15114" max="15114" width="2.625" style="7"/>
    <col min="15115" max="15115" width="2.625" style="7" customWidth="1"/>
    <col min="15116" max="15117" width="2.625" style="7"/>
    <col min="15118" max="15118" width="2.625" style="7" customWidth="1"/>
    <col min="15119" max="15119" width="2.625" style="7"/>
    <col min="15120" max="15121" width="2.625" style="7" customWidth="1"/>
    <col min="15122" max="15128" width="2.625" style="7"/>
    <col min="15129" max="15130" width="2.625" style="7" customWidth="1"/>
    <col min="15131" max="15133" width="2.625" style="7"/>
    <col min="15134" max="15134" width="2.625" style="7" customWidth="1"/>
    <col min="15135" max="15138" width="2.625" style="7"/>
    <col min="15139" max="15139" width="2.625" style="7" customWidth="1"/>
    <col min="15140" max="15142" width="2.625" style="7"/>
    <col min="15143" max="15143" width="2.625" style="7" customWidth="1"/>
    <col min="15144" max="15148" width="2.625" style="7"/>
    <col min="15149" max="15150" width="2.625" style="7" customWidth="1"/>
    <col min="15151" max="15151" width="2.625" style="7"/>
    <col min="15152" max="15153" width="2.625" style="7" customWidth="1"/>
    <col min="15154" max="15365" width="2.625" style="7"/>
    <col min="15366" max="15369" width="2.625" style="7" customWidth="1"/>
    <col min="15370" max="15370" width="2.625" style="7"/>
    <col min="15371" max="15371" width="2.625" style="7" customWidth="1"/>
    <col min="15372" max="15373" width="2.625" style="7"/>
    <col min="15374" max="15374" width="2.625" style="7" customWidth="1"/>
    <col min="15375" max="15375" width="2.625" style="7"/>
    <col min="15376" max="15377" width="2.625" style="7" customWidth="1"/>
    <col min="15378" max="15384" width="2.625" style="7"/>
    <col min="15385" max="15386" width="2.625" style="7" customWidth="1"/>
    <col min="15387" max="15389" width="2.625" style="7"/>
    <col min="15390" max="15390" width="2.625" style="7" customWidth="1"/>
    <col min="15391" max="15394" width="2.625" style="7"/>
    <col min="15395" max="15395" width="2.625" style="7" customWidth="1"/>
    <col min="15396" max="15398" width="2.625" style="7"/>
    <col min="15399" max="15399" width="2.625" style="7" customWidth="1"/>
    <col min="15400" max="15404" width="2.625" style="7"/>
    <col min="15405" max="15406" width="2.625" style="7" customWidth="1"/>
    <col min="15407" max="15407" width="2.625" style="7"/>
    <col min="15408" max="15409" width="2.625" style="7" customWidth="1"/>
    <col min="15410" max="15621" width="2.625" style="7"/>
    <col min="15622" max="15625" width="2.625" style="7" customWidth="1"/>
    <col min="15626" max="15626" width="2.625" style="7"/>
    <col min="15627" max="15627" width="2.625" style="7" customWidth="1"/>
    <col min="15628" max="15629" width="2.625" style="7"/>
    <col min="15630" max="15630" width="2.625" style="7" customWidth="1"/>
    <col min="15631" max="15631" width="2.625" style="7"/>
    <col min="15632" max="15633" width="2.625" style="7" customWidth="1"/>
    <col min="15634" max="15640" width="2.625" style="7"/>
    <col min="15641" max="15642" width="2.625" style="7" customWidth="1"/>
    <col min="15643" max="15645" width="2.625" style="7"/>
    <col min="15646" max="15646" width="2.625" style="7" customWidth="1"/>
    <col min="15647" max="15650" width="2.625" style="7"/>
    <col min="15651" max="15651" width="2.625" style="7" customWidth="1"/>
    <col min="15652" max="15654" width="2.625" style="7"/>
    <col min="15655" max="15655" width="2.625" style="7" customWidth="1"/>
    <col min="15656" max="15660" width="2.625" style="7"/>
    <col min="15661" max="15662" width="2.625" style="7" customWidth="1"/>
    <col min="15663" max="15663" width="2.625" style="7"/>
    <col min="15664" max="15665" width="2.625" style="7" customWidth="1"/>
    <col min="15666" max="15877" width="2.625" style="7"/>
    <col min="15878" max="15881" width="2.625" style="7" customWidth="1"/>
    <col min="15882" max="15882" width="2.625" style="7"/>
    <col min="15883" max="15883" width="2.625" style="7" customWidth="1"/>
    <col min="15884" max="15885" width="2.625" style="7"/>
    <col min="15886" max="15886" width="2.625" style="7" customWidth="1"/>
    <col min="15887" max="15887" width="2.625" style="7"/>
    <col min="15888" max="15889" width="2.625" style="7" customWidth="1"/>
    <col min="15890" max="15896" width="2.625" style="7"/>
    <col min="15897" max="15898" width="2.625" style="7" customWidth="1"/>
    <col min="15899" max="15901" width="2.625" style="7"/>
    <col min="15902" max="15902" width="2.625" style="7" customWidth="1"/>
    <col min="15903" max="15906" width="2.625" style="7"/>
    <col min="15907" max="15907" width="2.625" style="7" customWidth="1"/>
    <col min="15908" max="15910" width="2.625" style="7"/>
    <col min="15911" max="15911" width="2.625" style="7" customWidth="1"/>
    <col min="15912" max="15916" width="2.625" style="7"/>
    <col min="15917" max="15918" width="2.625" style="7" customWidth="1"/>
    <col min="15919" max="15919" width="2.625" style="7"/>
    <col min="15920" max="15921" width="2.625" style="7" customWidth="1"/>
    <col min="15922" max="16133" width="2.625" style="7"/>
    <col min="16134" max="16137" width="2.625" style="7" customWidth="1"/>
    <col min="16138" max="16138" width="2.625" style="7"/>
    <col min="16139" max="16139" width="2.625" style="7" customWidth="1"/>
    <col min="16140" max="16141" width="2.625" style="7"/>
    <col min="16142" max="16142" width="2.625" style="7" customWidth="1"/>
    <col min="16143" max="16143" width="2.625" style="7"/>
    <col min="16144" max="16145" width="2.625" style="7" customWidth="1"/>
    <col min="16146" max="16152" width="2.625" style="7"/>
    <col min="16153" max="16154" width="2.625" style="7" customWidth="1"/>
    <col min="16155" max="16157" width="2.625" style="7"/>
    <col min="16158" max="16158" width="2.625" style="7" customWidth="1"/>
    <col min="16159" max="16162" width="2.625" style="7"/>
    <col min="16163" max="16163" width="2.625" style="7" customWidth="1"/>
    <col min="16164" max="16166" width="2.625" style="7"/>
    <col min="16167" max="16167" width="2.625" style="7" customWidth="1"/>
    <col min="16168" max="16172" width="2.625" style="7"/>
    <col min="16173" max="16174" width="2.625" style="7" customWidth="1"/>
    <col min="16175" max="16175" width="2.625" style="7"/>
    <col min="16176" max="16177" width="2.625" style="7" customWidth="1"/>
    <col min="16178" max="16384" width="2.625" style="7"/>
  </cols>
  <sheetData>
    <row r="1" spans="1:153" s="19" customFormat="1" ht="21" customHeight="1">
      <c r="A1" s="405" t="s">
        <v>39</v>
      </c>
      <c r="B1" s="406"/>
      <c r="C1" s="406"/>
      <c r="D1" s="406"/>
      <c r="E1" s="406"/>
      <c r="F1" s="407"/>
      <c r="G1" s="405" t="s">
        <v>40</v>
      </c>
      <c r="H1" s="406"/>
      <c r="I1" s="406"/>
      <c r="J1" s="406"/>
      <c r="K1" s="406"/>
      <c r="L1" s="406"/>
      <c r="M1" s="406"/>
      <c r="N1" s="406"/>
      <c r="O1" s="406"/>
      <c r="P1" s="406"/>
      <c r="Q1" s="406"/>
      <c r="R1" s="406"/>
      <c r="S1" s="406"/>
      <c r="T1" s="407"/>
      <c r="U1" s="400" t="s">
        <v>0</v>
      </c>
      <c r="V1" s="400"/>
      <c r="W1" s="400"/>
      <c r="X1" s="400"/>
      <c r="Y1" s="403" t="s">
        <v>69</v>
      </c>
      <c r="Z1" s="403"/>
      <c r="AA1" s="403"/>
      <c r="AB1" s="403"/>
      <c r="AC1" s="403"/>
      <c r="AD1" s="403"/>
      <c r="AE1" s="403"/>
      <c r="AF1" s="403"/>
      <c r="AG1" s="403"/>
      <c r="AH1" s="403"/>
      <c r="AI1" s="403"/>
      <c r="AJ1" s="400" t="s">
        <v>37</v>
      </c>
      <c r="AK1" s="400"/>
      <c r="AL1" s="400"/>
      <c r="AM1" s="404"/>
      <c r="AN1" s="404"/>
      <c r="AO1" s="404"/>
      <c r="AP1" s="404"/>
      <c r="AQ1" s="404"/>
      <c r="AR1" s="404"/>
      <c r="AS1" s="404"/>
      <c r="AT1" s="404"/>
      <c r="AU1" s="404"/>
      <c r="AV1" s="404"/>
      <c r="AW1" s="404"/>
      <c r="AX1" s="400" t="s">
        <v>1</v>
      </c>
      <c r="AY1" s="400"/>
      <c r="AZ1" s="400"/>
      <c r="BA1" s="401">
        <v>43067</v>
      </c>
      <c r="BB1" s="402"/>
      <c r="BC1" s="402"/>
      <c r="BD1" s="402"/>
      <c r="BE1" s="402"/>
      <c r="BF1" s="402"/>
      <c r="BG1" s="402"/>
      <c r="BH1" s="402"/>
      <c r="BI1" s="402"/>
      <c r="BJ1" s="20"/>
      <c r="BK1" s="20"/>
      <c r="BL1" s="20"/>
      <c r="BM1" s="20"/>
      <c r="BN1" s="20"/>
      <c r="BO1" s="20"/>
      <c r="BP1" s="20"/>
      <c r="BQ1" s="20"/>
      <c r="BR1" s="20"/>
      <c r="BS1" s="20"/>
      <c r="BT1" s="20"/>
      <c r="BU1" s="20"/>
      <c r="BV1" s="88"/>
      <c r="BW1" s="88"/>
      <c r="BX1" s="88"/>
      <c r="BY1" s="88"/>
      <c r="BZ1" s="88"/>
      <c r="CA1" s="88"/>
      <c r="CB1" s="88"/>
      <c r="CC1" s="88"/>
      <c r="CD1" s="88"/>
      <c r="CE1" s="88"/>
      <c r="CF1" s="88"/>
      <c r="CG1" s="88"/>
      <c r="CH1" s="88"/>
      <c r="CI1" s="88"/>
      <c r="CJ1" s="88"/>
      <c r="CK1" s="88"/>
      <c r="CL1" s="88"/>
      <c r="CM1" s="88"/>
      <c r="CN1" s="88"/>
      <c r="CO1" s="88"/>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row>
    <row r="2" spans="1:153" s="19" customFormat="1" ht="21" customHeight="1">
      <c r="A2" s="408"/>
      <c r="B2" s="409"/>
      <c r="C2" s="409"/>
      <c r="D2" s="409"/>
      <c r="E2" s="409"/>
      <c r="F2" s="410"/>
      <c r="G2" s="408"/>
      <c r="H2" s="409"/>
      <c r="I2" s="409"/>
      <c r="J2" s="409"/>
      <c r="K2" s="409"/>
      <c r="L2" s="409"/>
      <c r="M2" s="409"/>
      <c r="N2" s="409"/>
      <c r="O2" s="409"/>
      <c r="P2" s="409"/>
      <c r="Q2" s="409"/>
      <c r="R2" s="409"/>
      <c r="S2" s="409"/>
      <c r="T2" s="410"/>
      <c r="U2" s="400"/>
      <c r="V2" s="400"/>
      <c r="W2" s="400"/>
      <c r="X2" s="400"/>
      <c r="Y2" s="403"/>
      <c r="Z2" s="403"/>
      <c r="AA2" s="403"/>
      <c r="AB2" s="403"/>
      <c r="AC2" s="403"/>
      <c r="AD2" s="403"/>
      <c r="AE2" s="403"/>
      <c r="AF2" s="403"/>
      <c r="AG2" s="403"/>
      <c r="AH2" s="403"/>
      <c r="AI2" s="403"/>
      <c r="AJ2" s="400" t="s">
        <v>30</v>
      </c>
      <c r="AK2" s="400"/>
      <c r="AL2" s="400"/>
      <c r="AM2" s="404" t="s">
        <v>87</v>
      </c>
      <c r="AN2" s="404"/>
      <c r="AO2" s="404"/>
      <c r="AP2" s="404"/>
      <c r="AQ2" s="404"/>
      <c r="AR2" s="404"/>
      <c r="AS2" s="404"/>
      <c r="AT2" s="404"/>
      <c r="AU2" s="404"/>
      <c r="AV2" s="404"/>
      <c r="AW2" s="404"/>
      <c r="AX2" s="400" t="s">
        <v>38</v>
      </c>
      <c r="AY2" s="400"/>
      <c r="AZ2" s="400"/>
      <c r="BA2" s="404" t="s">
        <v>88</v>
      </c>
      <c r="BB2" s="404"/>
      <c r="BC2" s="404"/>
      <c r="BD2" s="404"/>
      <c r="BE2" s="404"/>
      <c r="BF2" s="404"/>
      <c r="BG2" s="404"/>
      <c r="BH2" s="404"/>
      <c r="BI2" s="404"/>
      <c r="BJ2" s="20"/>
      <c r="BK2" s="20"/>
      <c r="BL2" s="20"/>
      <c r="BM2" s="20"/>
      <c r="BN2" s="20"/>
      <c r="BO2" s="20"/>
      <c r="BP2" s="20"/>
      <c r="BQ2" s="20"/>
      <c r="BR2" s="20"/>
      <c r="BS2" s="20"/>
      <c r="BT2" s="20"/>
      <c r="BU2" s="20"/>
      <c r="BV2" s="88"/>
      <c r="BW2" s="88"/>
      <c r="BX2" s="88"/>
      <c r="BY2" s="88"/>
      <c r="BZ2" s="88"/>
      <c r="CA2" s="88"/>
      <c r="CB2" s="88"/>
      <c r="CC2" s="88"/>
      <c r="CD2" s="88"/>
      <c r="CE2" s="88"/>
      <c r="CF2" s="88"/>
      <c r="CG2" s="88"/>
      <c r="CH2" s="88"/>
      <c r="CI2" s="88"/>
      <c r="CJ2" s="88"/>
      <c r="CK2" s="88"/>
      <c r="CL2" s="88"/>
      <c r="CM2" s="88"/>
      <c r="CN2" s="88"/>
      <c r="CO2" s="88"/>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row>
    <row r="3" spans="1:153" s="17" customFormat="1">
      <c r="A3" s="104"/>
      <c r="B3" s="104"/>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89"/>
      <c r="BW3" s="89"/>
      <c r="BX3" s="89"/>
      <c r="BY3" s="89"/>
      <c r="BZ3" s="89"/>
      <c r="CA3" s="89"/>
      <c r="CB3" s="88"/>
      <c r="CC3" s="90"/>
      <c r="CD3" s="89"/>
      <c r="CE3" s="89"/>
      <c r="CF3" s="89"/>
      <c r="CG3" s="89"/>
      <c r="CH3" s="89"/>
      <c r="CI3" s="89"/>
      <c r="CJ3" s="89"/>
      <c r="CK3" s="89"/>
      <c r="CL3" s="89"/>
      <c r="CM3" s="89"/>
      <c r="CN3" s="89"/>
      <c r="CO3" s="89"/>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426"/>
      <c r="EB3" s="426"/>
      <c r="EC3" s="18"/>
      <c r="ED3" s="18"/>
      <c r="EE3" s="18"/>
      <c r="EF3" s="18"/>
      <c r="EG3" s="18"/>
      <c r="EH3" s="18"/>
      <c r="EI3" s="18"/>
      <c r="EJ3" s="18"/>
      <c r="EK3" s="18"/>
      <c r="EL3" s="18"/>
      <c r="EM3" s="18"/>
      <c r="EN3" s="18"/>
      <c r="EO3" s="18"/>
      <c r="EP3" s="18"/>
      <c r="EQ3" s="18"/>
      <c r="ER3" s="18"/>
      <c r="ES3" s="18"/>
      <c r="ET3" s="18"/>
      <c r="EU3" s="18"/>
      <c r="EV3" s="18"/>
      <c r="EW3" s="18"/>
    </row>
    <row r="4" spans="1:153" s="17" customFormat="1">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89"/>
      <c r="BW4" s="89"/>
      <c r="BX4" s="89"/>
      <c r="BY4" s="89"/>
      <c r="BZ4" s="89"/>
      <c r="CA4" s="89"/>
      <c r="CB4" s="88"/>
      <c r="CC4" s="90"/>
      <c r="CD4" s="89"/>
      <c r="CE4" s="89"/>
      <c r="CF4" s="89"/>
      <c r="CG4" s="89"/>
      <c r="CH4" s="89"/>
      <c r="CI4" s="89"/>
      <c r="CJ4" s="89"/>
      <c r="CK4" s="89"/>
      <c r="CL4" s="89"/>
      <c r="CM4" s="89"/>
      <c r="CN4" s="89"/>
      <c r="CO4" s="89"/>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426"/>
      <c r="EB4" s="426"/>
      <c r="EC4" s="18"/>
      <c r="ED4" s="18"/>
      <c r="EE4" s="18"/>
      <c r="EF4" s="18"/>
      <c r="EG4" s="18"/>
      <c r="EH4" s="18"/>
      <c r="EI4" s="18"/>
      <c r="EJ4" s="18"/>
      <c r="EK4" s="18"/>
      <c r="EL4" s="18"/>
      <c r="EM4" s="18"/>
      <c r="EN4" s="18"/>
      <c r="EO4" s="18"/>
      <c r="EP4" s="18"/>
      <c r="EQ4" s="18"/>
      <c r="ER4" s="18"/>
      <c r="ES4" s="18"/>
      <c r="ET4" s="18"/>
      <c r="EU4" s="18"/>
      <c r="EV4" s="18"/>
      <c r="EW4" s="18"/>
    </row>
    <row r="5" spans="1:153" s="17" customFormat="1">
      <c r="A5" s="18"/>
      <c r="B5" s="18"/>
      <c r="C5" s="42" t="s">
        <v>32</v>
      </c>
      <c r="D5" s="43"/>
      <c r="E5" s="43"/>
      <c r="F5" s="43"/>
      <c r="G5" s="43"/>
      <c r="H5" s="42" t="s">
        <v>31</v>
      </c>
      <c r="I5" s="43"/>
      <c r="J5" s="43"/>
      <c r="K5" s="43"/>
      <c r="L5" s="44"/>
      <c r="M5" s="43"/>
      <c r="N5" s="43"/>
      <c r="O5" s="43"/>
      <c r="P5" s="44"/>
      <c r="Q5" s="44"/>
      <c r="R5" s="45"/>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89"/>
      <c r="BW5" s="89"/>
      <c r="BX5" s="89"/>
      <c r="BY5" s="89"/>
      <c r="BZ5" s="89"/>
      <c r="CA5" s="89"/>
      <c r="CB5" s="88"/>
      <c r="CC5" s="90"/>
      <c r="CD5" s="89"/>
      <c r="CE5" s="89"/>
      <c r="CF5" s="89"/>
      <c r="CG5" s="89"/>
      <c r="CH5" s="88"/>
      <c r="CI5" s="90"/>
      <c r="CJ5" s="90"/>
      <c r="CK5" s="90"/>
      <c r="CL5" s="90"/>
      <c r="CM5" s="89"/>
      <c r="CN5" s="89"/>
      <c r="CO5" s="89"/>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426"/>
      <c r="EB5" s="426"/>
      <c r="EC5" s="18"/>
      <c r="ED5" s="18"/>
      <c r="EE5" s="18"/>
      <c r="EF5" s="18"/>
      <c r="EG5" s="18"/>
      <c r="EH5" s="18"/>
      <c r="EI5" s="18"/>
      <c r="EJ5" s="18"/>
      <c r="EK5" s="18"/>
      <c r="EL5" s="18"/>
      <c r="EM5" s="18"/>
      <c r="EN5" s="18"/>
      <c r="EO5" s="18"/>
      <c r="EP5" s="18"/>
      <c r="EQ5" s="18"/>
      <c r="ER5" s="18"/>
      <c r="ES5" s="18"/>
      <c r="ET5" s="18"/>
      <c r="EU5" s="18"/>
      <c r="EV5" s="18"/>
      <c r="EW5" s="18"/>
    </row>
    <row r="6" spans="1:153" s="17" customFormat="1">
      <c r="A6" s="18"/>
      <c r="B6" s="18"/>
      <c r="C6" s="85" t="s">
        <v>86</v>
      </c>
      <c r="D6" s="86"/>
      <c r="E6" s="86"/>
      <c r="F6" s="86"/>
      <c r="G6" s="86"/>
      <c r="H6" s="85" t="s">
        <v>85</v>
      </c>
      <c r="I6" s="86"/>
      <c r="J6" s="86"/>
      <c r="K6" s="86"/>
      <c r="L6" s="86"/>
      <c r="M6" s="86"/>
      <c r="N6" s="86"/>
      <c r="O6" s="86"/>
      <c r="P6" s="86"/>
      <c r="Q6" s="86"/>
      <c r="R6" s="87"/>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89"/>
      <c r="BW6" s="89"/>
      <c r="BX6" s="89"/>
      <c r="BY6" s="89"/>
      <c r="BZ6" s="89"/>
      <c r="CA6" s="89"/>
      <c r="CB6" s="88"/>
      <c r="CC6" s="90"/>
      <c r="CD6" s="89"/>
      <c r="CE6" s="89"/>
      <c r="CF6" s="89"/>
      <c r="CG6" s="89"/>
      <c r="CH6" s="91"/>
      <c r="CI6" s="91"/>
      <c r="CJ6" s="91"/>
      <c r="CK6" s="91"/>
      <c r="CL6" s="91"/>
      <c r="CM6" s="89"/>
      <c r="CN6" s="89"/>
      <c r="CO6" s="89"/>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426"/>
      <c r="EB6" s="426"/>
      <c r="EC6" s="18"/>
      <c r="ED6" s="18"/>
      <c r="EE6" s="18"/>
      <c r="EF6" s="18"/>
      <c r="EG6" s="18"/>
      <c r="EH6" s="18"/>
      <c r="EI6" s="18"/>
      <c r="EJ6" s="18"/>
      <c r="EK6" s="18"/>
      <c r="EL6" s="18"/>
      <c r="EM6" s="18"/>
      <c r="EN6" s="18"/>
      <c r="EO6" s="18"/>
      <c r="EP6" s="18"/>
      <c r="EQ6" s="18"/>
      <c r="ER6" s="18"/>
      <c r="ES6" s="18"/>
      <c r="ET6" s="18"/>
      <c r="EU6" s="18"/>
      <c r="EV6" s="18"/>
      <c r="EW6" s="18"/>
    </row>
    <row r="7" spans="1:153" s="17" customFormat="1">
      <c r="A7" s="18"/>
      <c r="B7" s="18"/>
      <c r="C7" s="110"/>
      <c r="D7" s="110"/>
      <c r="E7" s="110"/>
      <c r="F7" s="110"/>
      <c r="G7" s="110"/>
      <c r="H7" s="110"/>
      <c r="I7" s="110"/>
      <c r="J7" s="110"/>
      <c r="K7" s="110"/>
      <c r="L7" s="110"/>
      <c r="M7" s="110"/>
      <c r="N7" s="110"/>
      <c r="O7" s="110"/>
      <c r="P7" s="110"/>
      <c r="Q7" s="110"/>
      <c r="R7" s="110"/>
      <c r="S7" s="18"/>
      <c r="T7" s="18"/>
      <c r="U7" s="18"/>
      <c r="V7" s="18"/>
      <c r="W7" s="18"/>
      <c r="X7" s="18"/>
      <c r="Y7" s="18"/>
      <c r="Z7" s="18"/>
      <c r="AA7" s="18"/>
      <c r="AB7" s="18"/>
      <c r="AC7" s="18"/>
      <c r="AD7" s="18"/>
      <c r="AE7" s="18"/>
      <c r="AF7" s="18"/>
      <c r="AG7" s="18"/>
      <c r="AH7" s="18"/>
      <c r="AI7" s="18"/>
      <c r="AJ7" s="18"/>
      <c r="AK7" s="18"/>
      <c r="AL7" s="18"/>
      <c r="AM7" s="18"/>
      <c r="AN7" s="18"/>
      <c r="AO7" s="18"/>
      <c r="AQ7" s="18"/>
      <c r="AR7" s="18"/>
      <c r="AS7" s="18"/>
      <c r="AT7" s="18"/>
      <c r="AU7" s="18"/>
      <c r="AV7" s="18"/>
      <c r="AW7" s="18"/>
      <c r="AX7" s="18"/>
      <c r="AY7" s="18"/>
      <c r="AZ7" s="18"/>
      <c r="BA7" s="18"/>
      <c r="BB7" s="18"/>
      <c r="BC7" s="18"/>
      <c r="BD7" s="18"/>
      <c r="BE7" s="18"/>
      <c r="BF7" s="18"/>
      <c r="BG7" s="18"/>
      <c r="BH7" s="18"/>
      <c r="BI7" s="18"/>
      <c r="BJ7" s="18"/>
      <c r="BK7" s="18"/>
      <c r="BM7" s="14"/>
      <c r="BV7" s="89"/>
      <c r="BW7" s="89"/>
      <c r="BX7" s="89"/>
      <c r="BY7" s="89"/>
      <c r="BZ7" s="89"/>
      <c r="CA7" s="89"/>
      <c r="CB7" s="88"/>
      <c r="CC7" s="90"/>
      <c r="CD7" s="89"/>
      <c r="CE7" s="89"/>
      <c r="CF7" s="89"/>
      <c r="CG7" s="89"/>
      <c r="CH7" s="91"/>
      <c r="CI7" s="91"/>
      <c r="CJ7" s="91"/>
      <c r="CK7" s="91"/>
      <c r="CL7" s="91"/>
      <c r="CM7" s="89"/>
      <c r="CN7" s="89"/>
      <c r="CO7" s="89"/>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426"/>
      <c r="EB7" s="426"/>
      <c r="EC7" s="18"/>
      <c r="ED7" s="18"/>
      <c r="EE7" s="18"/>
      <c r="EF7" s="18"/>
      <c r="EG7" s="18"/>
      <c r="EH7" s="18"/>
      <c r="EI7" s="18"/>
      <c r="EJ7" s="18"/>
      <c r="EK7" s="18"/>
      <c r="EL7" s="18"/>
      <c r="EM7" s="18"/>
      <c r="EN7" s="18"/>
      <c r="EO7" s="18"/>
      <c r="EP7" s="18"/>
      <c r="EQ7" s="18"/>
      <c r="ER7" s="18"/>
      <c r="ES7" s="18"/>
      <c r="ET7" s="18"/>
      <c r="EU7" s="18"/>
      <c r="EV7" s="18"/>
      <c r="EW7" s="18"/>
    </row>
    <row r="8" spans="1:153" s="4" customFormat="1" ht="43.5" customHeight="1">
      <c r="A8" s="3"/>
      <c r="B8" s="3"/>
      <c r="C8" s="62" t="s">
        <v>44</v>
      </c>
      <c r="D8" s="63"/>
      <c r="E8" s="63"/>
      <c r="F8" s="63"/>
      <c r="G8" s="96" t="s">
        <v>54</v>
      </c>
      <c r="H8" s="97"/>
      <c r="I8" s="97"/>
      <c r="J8" s="97"/>
      <c r="K8" s="97"/>
      <c r="L8" s="97"/>
      <c r="M8" s="98"/>
      <c r="N8" s="15" t="s">
        <v>50</v>
      </c>
      <c r="O8" s="16"/>
      <c r="P8" s="16"/>
      <c r="Q8" s="16"/>
      <c r="R8" s="16"/>
      <c r="S8" s="16"/>
      <c r="T8" s="16"/>
      <c r="U8" s="15" t="s">
        <v>55</v>
      </c>
      <c r="V8" s="16"/>
      <c r="W8" s="16"/>
      <c r="X8" s="16"/>
      <c r="Y8" s="16"/>
      <c r="Z8" s="16"/>
      <c r="AA8" s="16"/>
      <c r="AB8" s="16"/>
      <c r="AC8" s="16"/>
      <c r="AD8" s="16"/>
      <c r="AE8" s="16"/>
      <c r="AF8" s="16"/>
      <c r="AG8" s="15" t="s">
        <v>56</v>
      </c>
      <c r="AH8" s="16"/>
      <c r="AI8" s="16"/>
      <c r="AJ8" s="16"/>
      <c r="AK8" s="16"/>
      <c r="AL8" s="16"/>
      <c r="AM8" s="16"/>
      <c r="AN8" s="16"/>
      <c r="AO8" s="62" t="s">
        <v>57</v>
      </c>
      <c r="AP8" s="63"/>
      <c r="AQ8" s="63"/>
      <c r="AR8" s="97"/>
      <c r="AS8" s="97"/>
      <c r="AT8" s="97"/>
      <c r="AU8" s="97"/>
      <c r="AV8" s="97"/>
      <c r="AW8" s="97"/>
      <c r="AX8" s="97"/>
      <c r="AY8" s="98"/>
      <c r="AZ8" s="111" t="s">
        <v>58</v>
      </c>
      <c r="BA8" s="16"/>
      <c r="BB8" s="16"/>
      <c r="BC8" s="16"/>
      <c r="BD8" s="16"/>
      <c r="BE8" s="16"/>
      <c r="BF8" s="92"/>
      <c r="BG8" s="90"/>
      <c r="BJ8" s="3"/>
      <c r="BK8" s="3"/>
      <c r="BM8" s="14"/>
      <c r="BV8" s="112"/>
      <c r="BW8" s="112"/>
      <c r="BX8" s="112"/>
      <c r="BY8" s="112"/>
      <c r="BZ8" s="90"/>
      <c r="CA8" s="90"/>
      <c r="CB8" s="90"/>
      <c r="CC8" s="90"/>
      <c r="CD8" s="90"/>
      <c r="CE8" s="90"/>
      <c r="CF8" s="90"/>
      <c r="CG8" s="90"/>
      <c r="CH8" s="91"/>
      <c r="CI8" s="91"/>
      <c r="CJ8" s="91"/>
      <c r="CK8" s="91"/>
      <c r="CL8" s="91"/>
      <c r="CM8" s="90"/>
      <c r="CN8" s="90"/>
      <c r="CO8" s="90"/>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426"/>
      <c r="EB8" s="426"/>
      <c r="EC8" s="3"/>
      <c r="ED8" s="3"/>
      <c r="EE8" s="3"/>
      <c r="EF8" s="3"/>
      <c r="EG8" s="3"/>
      <c r="EH8" s="3"/>
      <c r="EI8" s="3"/>
      <c r="EJ8" s="3"/>
      <c r="EK8" s="3"/>
      <c r="EL8" s="3"/>
      <c r="EM8" s="3"/>
      <c r="EN8" s="3"/>
      <c r="EO8" s="3"/>
      <c r="EP8" s="3"/>
      <c r="EQ8" s="3"/>
      <c r="ER8" s="3"/>
      <c r="ES8" s="3"/>
      <c r="ET8" s="3"/>
      <c r="EU8" s="3"/>
      <c r="EV8" s="3"/>
      <c r="EW8" s="3"/>
    </row>
    <row r="9" spans="1:153" s="4" customFormat="1" ht="29.25" customHeight="1">
      <c r="A9" s="3"/>
      <c r="B9" s="3"/>
      <c r="C9" s="48"/>
      <c r="D9" s="100"/>
      <c r="E9" s="100"/>
      <c r="F9" s="100"/>
      <c r="G9" s="107"/>
      <c r="H9" s="108"/>
      <c r="I9" s="108"/>
      <c r="J9" s="108"/>
      <c r="K9" s="108"/>
      <c r="L9" s="108"/>
      <c r="M9" s="109"/>
      <c r="N9" s="93" t="s">
        <v>59</v>
      </c>
      <c r="O9" s="94"/>
      <c r="P9" s="94"/>
      <c r="Q9" s="94"/>
      <c r="R9" s="94"/>
      <c r="S9" s="94"/>
      <c r="T9" s="94"/>
      <c r="U9" s="93" t="s">
        <v>60</v>
      </c>
      <c r="V9" s="94"/>
      <c r="W9" s="94"/>
      <c r="X9" s="94"/>
      <c r="Y9" s="94"/>
      <c r="Z9" s="94"/>
      <c r="AA9" s="94"/>
      <c r="AB9" s="94"/>
      <c r="AC9" s="94"/>
      <c r="AD9" s="94"/>
      <c r="AE9" s="94"/>
      <c r="AF9" s="94"/>
      <c r="AG9" s="93"/>
      <c r="AH9" s="94" t="s">
        <v>61</v>
      </c>
      <c r="AI9" s="94"/>
      <c r="AJ9" s="94"/>
      <c r="AK9" s="94"/>
      <c r="AL9" s="94"/>
      <c r="AM9" s="94"/>
      <c r="AN9" s="94"/>
      <c r="AO9" s="48"/>
      <c r="AP9" s="100" t="s">
        <v>61</v>
      </c>
      <c r="AQ9" s="100"/>
      <c r="AR9" s="108"/>
      <c r="AS9" s="108"/>
      <c r="AT9" s="108"/>
      <c r="AU9" s="108"/>
      <c r="AV9" s="108"/>
      <c r="AW9" s="108"/>
      <c r="AX9" s="108"/>
      <c r="AY9" s="109"/>
      <c r="AZ9" s="105"/>
      <c r="BA9" s="94" t="s">
        <v>62</v>
      </c>
      <c r="BB9" s="94"/>
      <c r="BC9" s="94"/>
      <c r="BD9" s="94"/>
      <c r="BE9" s="94"/>
      <c r="BF9" s="95"/>
      <c r="BG9" s="90"/>
      <c r="BJ9" s="3"/>
      <c r="BK9" s="3"/>
      <c r="BM9" s="14"/>
      <c r="BV9" s="112"/>
      <c r="BW9" s="112"/>
      <c r="BX9" s="112"/>
      <c r="BY9" s="112"/>
      <c r="BZ9" s="90"/>
      <c r="CA9" s="90"/>
      <c r="CB9" s="90"/>
      <c r="CC9" s="90"/>
      <c r="CD9" s="90"/>
      <c r="CE9" s="90"/>
      <c r="CF9" s="90"/>
      <c r="CG9" s="90"/>
      <c r="CH9" s="91"/>
      <c r="CI9" s="91"/>
      <c r="CJ9" s="91"/>
      <c r="CK9" s="91"/>
      <c r="CL9" s="91"/>
      <c r="CM9" s="90"/>
      <c r="CN9" s="90"/>
      <c r="CO9" s="90"/>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106"/>
      <c r="EB9" s="106"/>
      <c r="EC9" s="3"/>
      <c r="ED9" s="3"/>
      <c r="EE9" s="3"/>
      <c r="EF9" s="3"/>
      <c r="EG9" s="3"/>
      <c r="EH9" s="3"/>
      <c r="EI9" s="3"/>
      <c r="EJ9" s="3"/>
      <c r="EK9" s="3"/>
      <c r="EL9" s="3"/>
      <c r="EM9" s="3"/>
      <c r="EN9" s="3"/>
      <c r="EO9" s="3"/>
      <c r="EP9" s="3"/>
      <c r="EQ9" s="3"/>
      <c r="ER9" s="3"/>
      <c r="ES9" s="3"/>
      <c r="ET9" s="3"/>
      <c r="EU9" s="3"/>
      <c r="EV9" s="3"/>
      <c r="EW9" s="3"/>
    </row>
    <row r="10" spans="1:153" s="14" customFormat="1" ht="28.5" customHeight="1">
      <c r="A10" s="13"/>
      <c r="B10" s="13"/>
      <c r="C10" s="48" t="s">
        <v>63</v>
      </c>
      <c r="D10" s="100"/>
      <c r="E10" s="100"/>
      <c r="F10" s="100"/>
      <c r="G10" s="139" t="s">
        <v>83</v>
      </c>
      <c r="H10" s="108"/>
      <c r="I10" s="108"/>
      <c r="J10" s="108"/>
      <c r="K10" s="108"/>
      <c r="L10" s="108"/>
      <c r="M10" s="109"/>
      <c r="N10" s="93" t="s">
        <v>59</v>
      </c>
      <c r="O10" s="94"/>
      <c r="P10" s="94"/>
      <c r="Q10" s="94"/>
      <c r="R10" s="94"/>
      <c r="S10" s="94"/>
      <c r="T10" s="94"/>
      <c r="U10" s="93" t="s">
        <v>90</v>
      </c>
      <c r="V10" s="94"/>
      <c r="W10" s="94"/>
      <c r="X10" s="94"/>
      <c r="Y10" s="94"/>
      <c r="Z10" s="94"/>
      <c r="AA10" s="94"/>
      <c r="AB10" s="94"/>
      <c r="AC10" s="94"/>
      <c r="AD10" s="94"/>
      <c r="AE10" s="94"/>
      <c r="AF10" s="94"/>
      <c r="AG10" s="93"/>
      <c r="AH10" s="94" t="s">
        <v>64</v>
      </c>
      <c r="AI10" s="94"/>
      <c r="AJ10" s="94"/>
      <c r="AK10" s="94"/>
      <c r="AL10" s="94"/>
      <c r="AM10" s="94"/>
      <c r="AN10" s="94"/>
      <c r="AO10" s="48"/>
      <c r="AP10" s="100" t="s">
        <v>65</v>
      </c>
      <c r="AQ10" s="100"/>
      <c r="AR10" s="108"/>
      <c r="AS10" s="108"/>
      <c r="AT10" s="108"/>
      <c r="AU10" s="108"/>
      <c r="AV10" s="108"/>
      <c r="AW10" s="108"/>
      <c r="AX10" s="108"/>
      <c r="AY10" s="109"/>
      <c r="AZ10" s="105"/>
      <c r="BA10" s="94" t="s">
        <v>62</v>
      </c>
      <c r="BB10" s="94"/>
      <c r="BC10" s="94"/>
      <c r="BD10" s="94"/>
      <c r="BE10" s="94"/>
      <c r="BF10" s="95"/>
      <c r="BG10" s="91"/>
      <c r="BJ10" s="13"/>
      <c r="BK10" s="13"/>
      <c r="BV10" s="114"/>
      <c r="BW10" s="114"/>
      <c r="BX10" s="114"/>
      <c r="BY10" s="114"/>
      <c r="BZ10" s="91"/>
      <c r="CA10" s="91"/>
      <c r="CB10" s="91"/>
      <c r="CC10" s="91"/>
      <c r="CD10" s="91"/>
      <c r="CE10" s="91"/>
      <c r="CF10" s="91"/>
      <c r="CG10" s="91"/>
      <c r="CH10" s="91"/>
      <c r="CI10" s="91"/>
      <c r="CJ10" s="91"/>
      <c r="CK10" s="91"/>
      <c r="CL10" s="91"/>
      <c r="CM10" s="91"/>
      <c r="CN10" s="91"/>
      <c r="CO10" s="91"/>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1"/>
      <c r="EB10" s="21"/>
      <c r="EC10" s="13"/>
      <c r="ED10" s="13"/>
      <c r="EE10" s="13"/>
      <c r="EF10" s="13"/>
      <c r="EG10" s="13"/>
      <c r="EH10" s="13"/>
      <c r="EI10" s="13"/>
      <c r="EJ10" s="13"/>
      <c r="EK10" s="13"/>
      <c r="EL10" s="13"/>
      <c r="EM10" s="13"/>
      <c r="EN10" s="13"/>
      <c r="EO10" s="13"/>
      <c r="EP10" s="13"/>
      <c r="EQ10" s="13"/>
      <c r="ER10" s="13"/>
      <c r="ES10" s="13"/>
      <c r="ET10" s="13"/>
      <c r="EU10" s="13"/>
      <c r="EV10" s="13"/>
      <c r="EW10" s="13"/>
    </row>
    <row r="11" spans="1:153" s="14" customFormat="1" ht="28.5" customHeight="1">
      <c r="A11" s="13"/>
      <c r="B11" s="13"/>
      <c r="C11" s="57" t="s">
        <v>45</v>
      </c>
      <c r="D11" s="115"/>
      <c r="E11" s="115"/>
      <c r="F11" s="115"/>
      <c r="G11" s="60" t="s">
        <v>84</v>
      </c>
      <c r="H11" s="26"/>
      <c r="I11" s="26"/>
      <c r="J11" s="26"/>
      <c r="K11" s="26"/>
      <c r="L11" s="26"/>
      <c r="M11" s="117"/>
      <c r="N11" s="118" t="s">
        <v>92</v>
      </c>
      <c r="O11" s="119"/>
      <c r="P11" s="119"/>
      <c r="Q11" s="119"/>
      <c r="R11" s="119"/>
      <c r="S11" s="119"/>
      <c r="T11" s="119"/>
      <c r="U11" s="118" t="s">
        <v>91</v>
      </c>
      <c r="V11" s="119"/>
      <c r="W11" s="119"/>
      <c r="X11" s="119"/>
      <c r="Y11" s="119"/>
      <c r="Z11" s="119"/>
      <c r="AA11" s="119"/>
      <c r="AB11" s="119"/>
      <c r="AC11" s="119"/>
      <c r="AD11" s="119"/>
      <c r="AE11" s="119"/>
      <c r="AF11" s="119"/>
      <c r="AG11" s="93"/>
      <c r="AH11" s="94" t="s">
        <v>66</v>
      </c>
      <c r="AI11" s="94"/>
      <c r="AJ11" s="94"/>
      <c r="AK11" s="94"/>
      <c r="AL11" s="94"/>
      <c r="AM11" s="94"/>
      <c r="AN11" s="94"/>
      <c r="AO11" s="99"/>
      <c r="AP11" s="61">
        <v>1</v>
      </c>
      <c r="AQ11" s="61"/>
      <c r="AR11" s="108"/>
      <c r="AS11" s="108"/>
      <c r="AT11" s="108"/>
      <c r="AU11" s="108"/>
      <c r="AV11" s="108"/>
      <c r="AW11" s="108"/>
      <c r="AX11" s="108"/>
      <c r="AY11" s="109"/>
      <c r="AZ11" s="105"/>
      <c r="BA11" s="94" t="s">
        <v>67</v>
      </c>
      <c r="BB11" s="94"/>
      <c r="BC11" s="94"/>
      <c r="BD11" s="94"/>
      <c r="BE11" s="94"/>
      <c r="BF11" s="95"/>
      <c r="BG11" s="91"/>
      <c r="BJ11" s="13"/>
      <c r="BK11" s="13"/>
      <c r="BV11" s="114"/>
      <c r="BW11" s="114"/>
      <c r="BX11" s="114"/>
      <c r="BY11" s="114"/>
      <c r="BZ11" s="91"/>
      <c r="CA11" s="91"/>
      <c r="CB11" s="91"/>
      <c r="CC11" s="91"/>
      <c r="CD11" s="91"/>
      <c r="CE11" s="91"/>
      <c r="CF11" s="91"/>
      <c r="CG11" s="91"/>
      <c r="CH11" s="91"/>
      <c r="CI11" s="91"/>
      <c r="CJ11" s="91"/>
      <c r="CK11" s="91"/>
      <c r="CL11" s="91"/>
      <c r="CM11" s="91"/>
      <c r="CN11" s="91"/>
      <c r="CO11" s="91"/>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1"/>
      <c r="EB11" s="21"/>
      <c r="EC11" s="13"/>
      <c r="ED11" s="13"/>
      <c r="EE11" s="13"/>
      <c r="EF11" s="13"/>
      <c r="EG11" s="13"/>
      <c r="EH11" s="13"/>
      <c r="EI11" s="13"/>
      <c r="EJ11" s="13"/>
      <c r="EK11" s="13"/>
      <c r="EL11" s="13"/>
      <c r="EM11" s="13"/>
      <c r="EN11" s="13"/>
      <c r="EO11" s="13"/>
      <c r="EP11" s="13"/>
      <c r="EQ11" s="13"/>
      <c r="ER11" s="13"/>
      <c r="ES11" s="13"/>
      <c r="ET11" s="13"/>
      <c r="EU11" s="13"/>
      <c r="EV11" s="13"/>
      <c r="EW11" s="13"/>
    </row>
    <row r="12" spans="1:153" s="14" customFormat="1" ht="28.5" customHeight="1">
      <c r="A12" s="13"/>
      <c r="B12" s="13"/>
      <c r="C12" s="57" t="s">
        <v>46</v>
      </c>
      <c r="D12" s="115"/>
      <c r="E12" s="115"/>
      <c r="F12" s="115"/>
      <c r="G12" s="116"/>
      <c r="H12" s="26"/>
      <c r="I12" s="26"/>
      <c r="J12" s="26"/>
      <c r="K12" s="26"/>
      <c r="L12" s="26"/>
      <c r="M12" s="117"/>
      <c r="N12" s="118"/>
      <c r="O12" s="119"/>
      <c r="P12" s="119"/>
      <c r="Q12" s="119"/>
      <c r="R12" s="119"/>
      <c r="S12" s="119"/>
      <c r="T12" s="119"/>
      <c r="U12" s="118"/>
      <c r="V12" s="119"/>
      <c r="W12" s="119"/>
      <c r="X12" s="119"/>
      <c r="Y12" s="119"/>
      <c r="Z12" s="119"/>
      <c r="AA12" s="119"/>
      <c r="AB12" s="119"/>
      <c r="AC12" s="119"/>
      <c r="AD12" s="119"/>
      <c r="AE12" s="119"/>
      <c r="AF12" s="119"/>
      <c r="AG12" s="93"/>
      <c r="AH12" s="94"/>
      <c r="AI12" s="94"/>
      <c r="AJ12" s="94"/>
      <c r="AK12" s="94"/>
      <c r="AL12" s="94"/>
      <c r="AM12" s="94"/>
      <c r="AN12" s="94"/>
      <c r="AO12" s="48"/>
      <c r="AP12" s="100"/>
      <c r="AQ12" s="100"/>
      <c r="AR12" s="108"/>
      <c r="AS12" s="108"/>
      <c r="AT12" s="108"/>
      <c r="AU12" s="108"/>
      <c r="AV12" s="108"/>
      <c r="AW12" s="108"/>
      <c r="AX12" s="108"/>
      <c r="AY12" s="109"/>
      <c r="AZ12" s="105"/>
      <c r="BA12" s="94"/>
      <c r="BB12" s="94"/>
      <c r="BC12" s="94"/>
      <c r="BD12" s="94"/>
      <c r="BE12" s="94"/>
      <c r="BF12" s="95"/>
      <c r="BG12" s="91"/>
      <c r="BJ12" s="13"/>
      <c r="BK12" s="13"/>
      <c r="BZ12" s="13"/>
      <c r="CA12" s="13"/>
      <c r="CB12" s="13"/>
      <c r="CC12" s="13"/>
      <c r="CD12" s="13"/>
      <c r="CE12" s="13"/>
      <c r="CF12" s="13"/>
      <c r="CG12" s="13"/>
      <c r="CH12" s="22"/>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1"/>
      <c r="EB12" s="21"/>
      <c r="EC12" s="13"/>
      <c r="ED12" s="13"/>
      <c r="EE12" s="13"/>
      <c r="EF12" s="13"/>
      <c r="EG12" s="13"/>
      <c r="EH12" s="13"/>
      <c r="EI12" s="13"/>
      <c r="EJ12" s="13"/>
      <c r="EK12" s="13"/>
      <c r="EL12" s="13"/>
      <c r="EM12" s="13"/>
      <c r="EN12" s="13"/>
      <c r="EO12" s="13"/>
      <c r="EP12" s="13"/>
      <c r="EQ12" s="13"/>
      <c r="ER12" s="13"/>
      <c r="ES12" s="13"/>
      <c r="ET12" s="13"/>
      <c r="EU12" s="13"/>
      <c r="EV12" s="13"/>
      <c r="EW12" s="13"/>
    </row>
    <row r="13" spans="1:153" s="14" customFormat="1" ht="28.5" customHeight="1">
      <c r="A13" s="13"/>
      <c r="B13" s="13"/>
      <c r="C13" s="48" t="s">
        <v>47</v>
      </c>
      <c r="D13" s="100"/>
      <c r="E13" s="100"/>
      <c r="F13" s="100"/>
      <c r="G13" s="113"/>
      <c r="H13" s="108"/>
      <c r="I13" s="108"/>
      <c r="J13" s="108"/>
      <c r="K13" s="108"/>
      <c r="L13" s="108"/>
      <c r="M13" s="109"/>
      <c r="N13" s="93"/>
      <c r="O13" s="94"/>
      <c r="P13" s="94"/>
      <c r="Q13" s="94"/>
      <c r="R13" s="94"/>
      <c r="S13" s="94"/>
      <c r="T13" s="94"/>
      <c r="U13" s="93"/>
      <c r="V13" s="94"/>
      <c r="W13" s="94"/>
      <c r="X13" s="94"/>
      <c r="Y13" s="94"/>
      <c r="Z13" s="94"/>
      <c r="AA13" s="94"/>
      <c r="AB13" s="94"/>
      <c r="AC13" s="94"/>
      <c r="AD13" s="94"/>
      <c r="AE13" s="94"/>
      <c r="AF13" s="94"/>
      <c r="AG13" s="93"/>
      <c r="AH13" s="94"/>
      <c r="AI13" s="94"/>
      <c r="AJ13" s="94"/>
      <c r="AK13" s="94"/>
      <c r="AL13" s="94"/>
      <c r="AM13" s="94"/>
      <c r="AN13" s="94"/>
      <c r="AO13" s="48"/>
      <c r="AP13" s="100"/>
      <c r="AQ13" s="100"/>
      <c r="AR13" s="108"/>
      <c r="AS13" s="108"/>
      <c r="AT13" s="108"/>
      <c r="AU13" s="108"/>
      <c r="AV13" s="108"/>
      <c r="AW13" s="108"/>
      <c r="AX13" s="108"/>
      <c r="AY13" s="109"/>
      <c r="AZ13" s="105"/>
      <c r="BA13" s="94"/>
      <c r="BB13" s="94"/>
      <c r="BC13" s="94"/>
      <c r="BD13" s="94"/>
      <c r="BE13" s="94"/>
      <c r="BF13" s="95"/>
      <c r="BG13" s="91"/>
      <c r="BJ13" s="13"/>
      <c r="BK13" s="13"/>
      <c r="BZ13" s="13"/>
      <c r="CA13" s="13"/>
      <c r="CB13" s="13"/>
      <c r="CC13" s="13"/>
      <c r="CD13" s="13"/>
      <c r="CE13" s="13"/>
      <c r="CF13" s="13"/>
      <c r="CG13" s="13"/>
      <c r="CH13" s="22"/>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1"/>
      <c r="EB13" s="21"/>
      <c r="EC13" s="13"/>
      <c r="ED13" s="13"/>
      <c r="EE13" s="13"/>
      <c r="EF13" s="13"/>
      <c r="EG13" s="13"/>
      <c r="EH13" s="13"/>
      <c r="EI13" s="13"/>
      <c r="EJ13" s="13"/>
      <c r="EK13" s="13"/>
      <c r="EL13" s="13"/>
      <c r="EM13" s="13"/>
      <c r="EN13" s="13"/>
      <c r="EO13" s="13"/>
      <c r="EP13" s="13"/>
      <c r="EQ13" s="13"/>
      <c r="ER13" s="13"/>
      <c r="ES13" s="13"/>
      <c r="ET13" s="13"/>
      <c r="EU13" s="13"/>
      <c r="EV13" s="13"/>
      <c r="EW13" s="13"/>
    </row>
    <row r="14" spans="1:153" s="14" customFormat="1" ht="28.5" customHeight="1">
      <c r="A14" s="13"/>
      <c r="B14" s="13"/>
      <c r="C14" s="48" t="s">
        <v>93</v>
      </c>
      <c r="D14" s="58"/>
      <c r="E14" s="58"/>
      <c r="F14" s="59"/>
      <c r="G14" s="139" t="s">
        <v>89</v>
      </c>
      <c r="H14" s="58"/>
      <c r="I14" s="108"/>
      <c r="J14" s="108"/>
      <c r="K14" s="108"/>
      <c r="L14" s="108"/>
      <c r="M14" s="109"/>
      <c r="N14" s="93" t="s">
        <v>94</v>
      </c>
      <c r="O14" s="94"/>
      <c r="P14" s="94"/>
      <c r="Q14" s="94"/>
      <c r="R14" s="94"/>
      <c r="S14" s="94"/>
      <c r="T14" s="94"/>
      <c r="U14" s="93" t="s">
        <v>95</v>
      </c>
      <c r="V14" s="94"/>
      <c r="W14" s="94"/>
      <c r="X14" s="94"/>
      <c r="Y14" s="94"/>
      <c r="Z14" s="94"/>
      <c r="AA14" s="94"/>
      <c r="AB14" s="94"/>
      <c r="AC14" s="94"/>
      <c r="AD14" s="94"/>
      <c r="AE14" s="94"/>
      <c r="AF14" s="94"/>
      <c r="AG14" s="93"/>
      <c r="AH14" s="94"/>
      <c r="AI14" s="94"/>
      <c r="AJ14" s="94"/>
      <c r="AK14" s="94"/>
      <c r="AL14" s="94"/>
      <c r="AM14" s="94"/>
      <c r="AN14" s="94"/>
      <c r="AO14" s="48"/>
      <c r="AP14" s="100"/>
      <c r="AQ14" s="100"/>
      <c r="AR14" s="108"/>
      <c r="AS14" s="108"/>
      <c r="AT14" s="108"/>
      <c r="AU14" s="108"/>
      <c r="AV14" s="108"/>
      <c r="AW14" s="108"/>
      <c r="AX14" s="108"/>
      <c r="AY14" s="109"/>
      <c r="AZ14" s="105"/>
      <c r="BA14" s="94"/>
      <c r="BB14" s="94"/>
      <c r="BC14" s="94"/>
      <c r="BD14" s="94"/>
      <c r="BE14" s="94"/>
      <c r="BF14" s="95"/>
      <c r="BG14" s="91"/>
      <c r="BJ14" s="13"/>
      <c r="BK14" s="13"/>
      <c r="BZ14" s="13"/>
      <c r="CA14" s="13"/>
      <c r="CB14" s="13"/>
      <c r="CC14" s="13"/>
      <c r="CD14" s="13"/>
      <c r="CE14" s="13"/>
      <c r="CF14" s="13"/>
      <c r="CG14" s="13"/>
      <c r="CH14" s="22"/>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1"/>
      <c r="EB14" s="21"/>
      <c r="EC14" s="13"/>
      <c r="ED14" s="13"/>
      <c r="EE14" s="13"/>
      <c r="EF14" s="13"/>
      <c r="EG14" s="13"/>
      <c r="EH14" s="13"/>
      <c r="EI14" s="13"/>
      <c r="EJ14" s="13"/>
      <c r="EK14" s="13"/>
      <c r="EL14" s="13"/>
      <c r="EM14" s="13"/>
      <c r="EN14" s="13"/>
      <c r="EO14" s="13"/>
      <c r="EP14" s="13"/>
      <c r="EQ14" s="13"/>
      <c r="ER14" s="13"/>
      <c r="ES14" s="13"/>
      <c r="ET14" s="13"/>
      <c r="EU14" s="13"/>
      <c r="EV14" s="13"/>
      <c r="EW14" s="13"/>
    </row>
    <row r="15" spans="1:153">
      <c r="A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row>
    <row r="16" spans="1:153">
      <c r="A16" s="6"/>
    </row>
    <row r="17" spans="1:1">
      <c r="A17" s="6"/>
    </row>
    <row r="18" spans="1:1">
      <c r="A18" s="6"/>
    </row>
  </sheetData>
  <mergeCells count="15">
    <mergeCell ref="A1:F2"/>
    <mergeCell ref="G1:T2"/>
    <mergeCell ref="U1:X1"/>
    <mergeCell ref="Y1:AI1"/>
    <mergeCell ref="AJ1:AL1"/>
    <mergeCell ref="EA3:EB8"/>
    <mergeCell ref="AX1:AZ1"/>
    <mergeCell ref="BA1:BI1"/>
    <mergeCell ref="U2:X2"/>
    <mergeCell ref="Y2:AI2"/>
    <mergeCell ref="AJ2:AL2"/>
    <mergeCell ref="AM2:AW2"/>
    <mergeCell ref="AX2:AZ2"/>
    <mergeCell ref="BA2:BI2"/>
    <mergeCell ref="AM1:AW1"/>
  </mergeCells>
  <phoneticPr fontId="5"/>
  <pageMargins left="0.70866141732283472" right="0.70866141732283472" top="0.74803149606299213" bottom="0.74803149606299213" header="0.31496062992125984" footer="0.31496062992125984"/>
  <pageSetup paperSize="9" scale="83" fitToHeight="0" orientation="landscape" blackAndWhite="1" copies="3" r:id="rId1"/>
  <headerFooter>
    <oddFooter>&amp;P / &amp;N ページ</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J5"/>
  <sheetViews>
    <sheetView zoomScale="145" zoomScaleNormal="145" zoomScaleSheetLayoutView="115" workbookViewId="0">
      <selection activeCell="AG32" sqref="AG32"/>
    </sheetView>
  </sheetViews>
  <sheetFormatPr defaultColWidth="2.625" defaultRowHeight="18.75"/>
  <cols>
    <col min="1" max="1" width="9" style="41" customWidth="1"/>
    <col min="2" max="61" width="2.625" style="41"/>
    <col min="62" max="62" width="2.625" style="47"/>
    <col min="63" max="16384" width="2.625" style="41"/>
  </cols>
  <sheetData>
    <row r="1" spans="1:61">
      <c r="A1" s="405" t="s">
        <v>39</v>
      </c>
      <c r="B1" s="406"/>
      <c r="C1" s="406"/>
      <c r="D1" s="406"/>
      <c r="E1" s="406"/>
      <c r="F1" s="407"/>
      <c r="G1" s="405" t="s">
        <v>40</v>
      </c>
      <c r="H1" s="406"/>
      <c r="I1" s="406"/>
      <c r="J1" s="406"/>
      <c r="K1" s="406"/>
      <c r="L1" s="406"/>
      <c r="M1" s="406"/>
      <c r="N1" s="406"/>
      <c r="O1" s="406"/>
      <c r="P1" s="406"/>
      <c r="Q1" s="406"/>
      <c r="R1" s="406"/>
      <c r="S1" s="406"/>
      <c r="T1" s="407"/>
      <c r="U1" s="400" t="s">
        <v>0</v>
      </c>
      <c r="V1" s="400"/>
      <c r="W1" s="400"/>
      <c r="X1" s="400"/>
      <c r="Y1" s="403" t="s">
        <v>69</v>
      </c>
      <c r="Z1" s="403"/>
      <c r="AA1" s="403"/>
      <c r="AB1" s="403"/>
      <c r="AC1" s="403"/>
      <c r="AD1" s="403"/>
      <c r="AE1" s="403"/>
      <c r="AF1" s="403"/>
      <c r="AG1" s="403"/>
      <c r="AH1" s="403"/>
      <c r="AI1" s="403"/>
      <c r="AJ1" s="400" t="s">
        <v>37</v>
      </c>
      <c r="AK1" s="400"/>
      <c r="AL1" s="400"/>
      <c r="AM1" s="404"/>
      <c r="AN1" s="404"/>
      <c r="AO1" s="404"/>
      <c r="AP1" s="404"/>
      <c r="AQ1" s="404"/>
      <c r="AR1" s="404"/>
      <c r="AS1" s="404"/>
      <c r="AT1" s="404"/>
      <c r="AU1" s="404"/>
      <c r="AV1" s="404"/>
      <c r="AW1" s="404"/>
      <c r="AX1" s="400" t="s">
        <v>1</v>
      </c>
      <c r="AY1" s="400"/>
      <c r="AZ1" s="400"/>
      <c r="BA1" s="401">
        <v>43067</v>
      </c>
      <c r="BB1" s="402"/>
      <c r="BC1" s="402"/>
      <c r="BD1" s="402"/>
      <c r="BE1" s="402"/>
      <c r="BF1" s="402"/>
      <c r="BG1" s="402"/>
      <c r="BH1" s="402"/>
      <c r="BI1" s="402"/>
    </row>
    <row r="2" spans="1:61">
      <c r="A2" s="408"/>
      <c r="B2" s="409"/>
      <c r="C2" s="409"/>
      <c r="D2" s="409"/>
      <c r="E2" s="409"/>
      <c r="F2" s="410"/>
      <c r="G2" s="408"/>
      <c r="H2" s="409"/>
      <c r="I2" s="409"/>
      <c r="J2" s="409"/>
      <c r="K2" s="409"/>
      <c r="L2" s="409"/>
      <c r="M2" s="409"/>
      <c r="N2" s="409"/>
      <c r="O2" s="409"/>
      <c r="P2" s="409"/>
      <c r="Q2" s="409"/>
      <c r="R2" s="409"/>
      <c r="S2" s="409"/>
      <c r="T2" s="410"/>
      <c r="U2" s="400"/>
      <c r="V2" s="400"/>
      <c r="W2" s="400"/>
      <c r="X2" s="400"/>
      <c r="Y2" s="403"/>
      <c r="Z2" s="403"/>
      <c r="AA2" s="403"/>
      <c r="AB2" s="403"/>
      <c r="AC2" s="403"/>
      <c r="AD2" s="403"/>
      <c r="AE2" s="403"/>
      <c r="AF2" s="403"/>
      <c r="AG2" s="403"/>
      <c r="AH2" s="403"/>
      <c r="AI2" s="403"/>
      <c r="AJ2" s="400" t="s">
        <v>30</v>
      </c>
      <c r="AK2" s="400"/>
      <c r="AL2" s="400"/>
      <c r="AM2" s="404" t="s">
        <v>87</v>
      </c>
      <c r="AN2" s="404"/>
      <c r="AO2" s="404"/>
      <c r="AP2" s="404"/>
      <c r="AQ2" s="404"/>
      <c r="AR2" s="404"/>
      <c r="AS2" s="404"/>
      <c r="AT2" s="404"/>
      <c r="AU2" s="404"/>
      <c r="AV2" s="404"/>
      <c r="AW2" s="404"/>
      <c r="AX2" s="400" t="s">
        <v>38</v>
      </c>
      <c r="AY2" s="400"/>
      <c r="AZ2" s="400"/>
      <c r="BA2" s="404" t="s">
        <v>88</v>
      </c>
      <c r="BB2" s="404"/>
      <c r="BC2" s="404"/>
      <c r="BD2" s="404"/>
      <c r="BE2" s="404"/>
      <c r="BF2" s="404"/>
      <c r="BG2" s="404"/>
      <c r="BH2" s="404"/>
      <c r="BI2" s="404"/>
    </row>
    <row r="4" spans="1:61">
      <c r="B4" s="42" t="s">
        <v>32</v>
      </c>
      <c r="C4" s="43"/>
      <c r="D4" s="43"/>
      <c r="E4" s="43"/>
      <c r="F4" s="43"/>
      <c r="G4" s="42" t="s">
        <v>31</v>
      </c>
      <c r="H4" s="43"/>
      <c r="I4" s="43"/>
      <c r="J4" s="43"/>
      <c r="K4" s="44"/>
      <c r="L4" s="43"/>
      <c r="M4" s="43"/>
      <c r="N4" s="43"/>
      <c r="O4" s="44"/>
      <c r="P4" s="44"/>
      <c r="Q4" s="45"/>
    </row>
    <row r="5" spans="1:61">
      <c r="B5" s="85" t="s">
        <v>86</v>
      </c>
      <c r="C5" s="86"/>
      <c r="D5" s="86"/>
      <c r="E5" s="86"/>
      <c r="F5" s="86"/>
      <c r="G5" s="85" t="s">
        <v>85</v>
      </c>
      <c r="H5" s="86"/>
      <c r="I5" s="86"/>
      <c r="J5" s="86"/>
      <c r="K5" s="86"/>
      <c r="L5" s="86"/>
      <c r="M5" s="86"/>
      <c r="N5" s="86"/>
      <c r="O5" s="86"/>
      <c r="P5" s="86"/>
      <c r="Q5" s="87"/>
    </row>
  </sheetData>
  <mergeCells count="14">
    <mergeCell ref="A1:F2"/>
    <mergeCell ref="G1:T2"/>
    <mergeCell ref="AX1:AZ1"/>
    <mergeCell ref="BA1:BI1"/>
    <mergeCell ref="U2:X2"/>
    <mergeCell ref="Y2:AI2"/>
    <mergeCell ref="AJ2:AL2"/>
    <mergeCell ref="AM2:AW2"/>
    <mergeCell ref="AX2:AZ2"/>
    <mergeCell ref="BA2:BI2"/>
    <mergeCell ref="U1:X1"/>
    <mergeCell ref="Y1:AI1"/>
    <mergeCell ref="AJ1:AL1"/>
    <mergeCell ref="AM1:AW1"/>
  </mergeCells>
  <phoneticPr fontId="5"/>
  <pageMargins left="0.70866141732283472" right="0.70866141732283472" top="0.74803149606299213" bottom="0.74803149606299213" header="0.31496062992125984" footer="0.31496062992125984"/>
  <pageSetup paperSize="9" scale="83" fitToHeight="0" orientation="landscape" blackAndWhite="1"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5270B-5D34-4C22-AC0A-C7680A2FB1F9}">
  <dimension ref="A1:AR43"/>
  <sheetViews>
    <sheetView tabSelected="1" view="pageBreakPreview" zoomScaleNormal="100" zoomScaleSheetLayoutView="100" workbookViewId="0">
      <selection activeCell="O27" sqref="O27"/>
    </sheetView>
  </sheetViews>
  <sheetFormatPr defaultColWidth="2.5" defaultRowHeight="13.5"/>
  <cols>
    <col min="1" max="2" width="2.5" style="170"/>
    <col min="3" max="3" width="3.5" style="170" customWidth="1"/>
    <col min="4" max="16384" width="2.5" style="170"/>
  </cols>
  <sheetData>
    <row r="1" spans="1:44">
      <c r="A1" s="169"/>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row>
    <row r="2" spans="1:44" s="173" customFormat="1" ht="44.25" customHeight="1">
      <c r="A2" s="171"/>
      <c r="B2" s="171"/>
      <c r="C2" s="171"/>
      <c r="D2" s="172" t="s">
        <v>102</v>
      </c>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row>
    <row r="3" spans="1:44" ht="27" customHeight="1">
      <c r="A3" s="169"/>
      <c r="B3" s="169"/>
      <c r="C3" s="174" t="s">
        <v>101</v>
      </c>
      <c r="D3" s="174" t="s">
        <v>191</v>
      </c>
      <c r="E3" s="175"/>
      <c r="F3" s="175"/>
      <c r="G3" s="175"/>
      <c r="H3" s="175"/>
      <c r="I3" s="175"/>
      <c r="J3" s="175"/>
      <c r="K3" s="175"/>
      <c r="L3" s="175"/>
      <c r="M3" s="175"/>
      <c r="N3" s="175"/>
      <c r="O3" s="175"/>
      <c r="P3" s="175"/>
      <c r="Q3" s="174" t="s">
        <v>192</v>
      </c>
      <c r="R3" s="175"/>
      <c r="S3" s="175"/>
      <c r="T3" s="175"/>
      <c r="U3" s="174" t="s">
        <v>196</v>
      </c>
      <c r="V3" s="175"/>
      <c r="W3" s="175"/>
      <c r="X3" s="175"/>
      <c r="Y3" s="175"/>
      <c r="Z3" s="175"/>
      <c r="AA3" s="176"/>
      <c r="AB3" s="184" t="s">
        <v>197</v>
      </c>
      <c r="AC3" s="185"/>
      <c r="AD3" s="185"/>
      <c r="AE3" s="185"/>
      <c r="AF3" s="185"/>
      <c r="AG3" s="185"/>
      <c r="AH3" s="186"/>
      <c r="AI3" s="208" t="s">
        <v>198</v>
      </c>
      <c r="AJ3" s="175"/>
      <c r="AK3" s="175"/>
      <c r="AL3" s="175"/>
      <c r="AM3" s="176"/>
      <c r="AN3" s="169"/>
    </row>
    <row r="4" spans="1:44" ht="20.100000000000001" customHeight="1">
      <c r="A4" s="169"/>
      <c r="B4" s="169"/>
      <c r="C4" s="177" t="str">
        <f>"#"&amp;ROW()-3</f>
        <v>#1</v>
      </c>
      <c r="D4" s="428" t="s">
        <v>255</v>
      </c>
      <c r="E4" s="429"/>
      <c r="F4" s="429"/>
      <c r="G4" s="429"/>
      <c r="H4" s="429"/>
      <c r="I4" s="429"/>
      <c r="J4" s="429"/>
      <c r="K4" s="429"/>
      <c r="L4" s="429"/>
      <c r="M4" s="429"/>
      <c r="N4" s="429"/>
      <c r="O4" s="429"/>
      <c r="P4" s="430"/>
      <c r="Q4" s="180" t="s">
        <v>189</v>
      </c>
      <c r="R4" s="181"/>
      <c r="S4" s="181"/>
      <c r="T4" s="179"/>
      <c r="U4" s="180" t="s">
        <v>190</v>
      </c>
      <c r="V4" s="179"/>
      <c r="W4" s="179"/>
      <c r="X4" s="179"/>
      <c r="Y4" s="179"/>
      <c r="Z4" s="179"/>
      <c r="AA4" s="182"/>
      <c r="AB4" s="181">
        <v>1</v>
      </c>
      <c r="AC4" s="179"/>
      <c r="AD4" s="179"/>
      <c r="AE4" s="179"/>
      <c r="AF4" s="179"/>
      <c r="AG4" s="179"/>
      <c r="AH4" s="182"/>
      <c r="AI4" s="178" t="s">
        <v>218</v>
      </c>
      <c r="AJ4" s="179"/>
      <c r="AK4" s="179"/>
      <c r="AL4" s="179"/>
      <c r="AM4" s="182"/>
      <c r="AN4" s="169"/>
      <c r="AR4" s="183" t="s">
        <v>96</v>
      </c>
    </row>
    <row r="5" spans="1:44" ht="20.100000000000001" customHeight="1">
      <c r="A5" s="169"/>
      <c r="B5" s="169"/>
      <c r="C5" s="177" t="str">
        <f t="shared" ref="C5:C22" si="0">"#"&amp;ROW()-3</f>
        <v>#2</v>
      </c>
      <c r="D5" s="428" t="s">
        <v>256</v>
      </c>
      <c r="E5" s="429"/>
      <c r="F5" s="429"/>
      <c r="G5" s="429"/>
      <c r="H5" s="429"/>
      <c r="I5" s="429"/>
      <c r="J5" s="429"/>
      <c r="K5" s="429"/>
      <c r="L5" s="429"/>
      <c r="M5" s="429"/>
      <c r="N5" s="429"/>
      <c r="O5" s="429"/>
      <c r="P5" s="430"/>
      <c r="Q5" s="180" t="s">
        <v>189</v>
      </c>
      <c r="R5" s="181"/>
      <c r="S5" s="181"/>
      <c r="T5" s="179"/>
      <c r="U5" s="180" t="s">
        <v>190</v>
      </c>
      <c r="V5" s="179"/>
      <c r="W5" s="179"/>
      <c r="X5" s="179"/>
      <c r="Y5" s="179"/>
      <c r="Z5" s="179"/>
      <c r="AA5" s="182"/>
      <c r="AB5" s="181">
        <v>1</v>
      </c>
      <c r="AC5" s="179"/>
      <c r="AD5" s="179"/>
      <c r="AE5" s="179"/>
      <c r="AF5" s="179"/>
      <c r="AG5" s="179"/>
      <c r="AH5" s="182"/>
      <c r="AI5" s="178" t="s">
        <v>314</v>
      </c>
      <c r="AJ5" s="179"/>
      <c r="AK5" s="179"/>
      <c r="AL5" s="179"/>
      <c r="AM5" s="182"/>
      <c r="AN5" s="169"/>
      <c r="AR5" s="183" t="s">
        <v>97</v>
      </c>
    </row>
    <row r="6" spans="1:44" ht="32.25" customHeight="1">
      <c r="A6" s="169"/>
      <c r="B6" s="169"/>
      <c r="C6" s="177" t="str">
        <f t="shared" si="0"/>
        <v>#3</v>
      </c>
      <c r="D6" s="428" t="s">
        <v>257</v>
      </c>
      <c r="E6" s="429"/>
      <c r="F6" s="429"/>
      <c r="G6" s="429"/>
      <c r="H6" s="429"/>
      <c r="I6" s="429"/>
      <c r="J6" s="429"/>
      <c r="K6" s="429"/>
      <c r="L6" s="429"/>
      <c r="M6" s="429"/>
      <c r="N6" s="429"/>
      <c r="O6" s="429"/>
      <c r="P6" s="430"/>
      <c r="Q6" s="180" t="s">
        <v>189</v>
      </c>
      <c r="R6" s="181"/>
      <c r="S6" s="181"/>
      <c r="T6" s="179"/>
      <c r="U6" s="180" t="s">
        <v>190</v>
      </c>
      <c r="V6" s="179"/>
      <c r="W6" s="179"/>
      <c r="X6" s="179"/>
      <c r="Y6" s="179"/>
      <c r="Z6" s="179"/>
      <c r="AA6" s="182"/>
      <c r="AB6" s="181">
        <v>1</v>
      </c>
      <c r="AC6" s="179"/>
      <c r="AD6" s="179"/>
      <c r="AE6" s="179"/>
      <c r="AF6" s="179"/>
      <c r="AG6" s="179"/>
      <c r="AH6" s="182"/>
      <c r="AI6" s="178" t="s">
        <v>218</v>
      </c>
      <c r="AJ6" s="179"/>
      <c r="AK6" s="179"/>
      <c r="AL6" s="179"/>
      <c r="AM6" s="182"/>
      <c r="AN6" s="169"/>
      <c r="AR6" s="183" t="s">
        <v>98</v>
      </c>
    </row>
    <row r="7" spans="1:44" ht="33" customHeight="1">
      <c r="A7" s="169"/>
      <c r="B7" s="169"/>
      <c r="C7" s="177" t="str">
        <f t="shared" si="0"/>
        <v>#4</v>
      </c>
      <c r="D7" s="428" t="s">
        <v>258</v>
      </c>
      <c r="E7" s="429"/>
      <c r="F7" s="429"/>
      <c r="G7" s="429"/>
      <c r="H7" s="429"/>
      <c r="I7" s="429"/>
      <c r="J7" s="429"/>
      <c r="K7" s="429"/>
      <c r="L7" s="429"/>
      <c r="M7" s="429"/>
      <c r="N7" s="429"/>
      <c r="O7" s="429"/>
      <c r="P7" s="430"/>
      <c r="Q7" s="180" t="s">
        <v>189</v>
      </c>
      <c r="R7" s="181"/>
      <c r="S7" s="181"/>
      <c r="T7" s="179"/>
      <c r="U7" s="180" t="s">
        <v>190</v>
      </c>
      <c r="V7" s="179"/>
      <c r="W7" s="179"/>
      <c r="X7" s="179"/>
      <c r="Y7" s="179"/>
      <c r="Z7" s="179"/>
      <c r="AA7" s="182"/>
      <c r="AB7" s="181">
        <v>1</v>
      </c>
      <c r="AC7" s="179"/>
      <c r="AD7" s="179"/>
      <c r="AE7" s="179"/>
      <c r="AF7" s="179"/>
      <c r="AG7" s="179"/>
      <c r="AH7" s="182"/>
      <c r="AI7" s="178" t="s">
        <v>314</v>
      </c>
      <c r="AJ7" s="179"/>
      <c r="AK7" s="179"/>
      <c r="AL7" s="179"/>
      <c r="AM7" s="182"/>
      <c r="AN7" s="169"/>
      <c r="AR7" s="183" t="s">
        <v>99</v>
      </c>
    </row>
    <row r="8" spans="1:44" ht="20.100000000000001" customHeight="1">
      <c r="A8" s="169"/>
      <c r="B8" s="169"/>
      <c r="C8" s="177" t="str">
        <f t="shared" si="0"/>
        <v>#5</v>
      </c>
      <c r="D8" s="428" t="s">
        <v>288</v>
      </c>
      <c r="E8" s="429"/>
      <c r="F8" s="429"/>
      <c r="G8" s="429"/>
      <c r="H8" s="429"/>
      <c r="I8" s="429"/>
      <c r="J8" s="429"/>
      <c r="K8" s="429"/>
      <c r="L8" s="429"/>
      <c r="M8" s="429"/>
      <c r="N8" s="429"/>
      <c r="O8" s="429"/>
      <c r="P8" s="430"/>
      <c r="Q8" s="180" t="s">
        <v>189</v>
      </c>
      <c r="R8" s="181"/>
      <c r="S8" s="181"/>
      <c r="T8" s="179"/>
      <c r="U8" s="180" t="s">
        <v>190</v>
      </c>
      <c r="V8" s="179"/>
      <c r="W8" s="179"/>
      <c r="X8" s="179"/>
      <c r="Y8" s="179"/>
      <c r="Z8" s="179"/>
      <c r="AA8" s="182"/>
      <c r="AB8" s="181">
        <v>1</v>
      </c>
      <c r="AC8" s="179"/>
      <c r="AD8" s="179"/>
      <c r="AE8" s="179"/>
      <c r="AF8" s="179"/>
      <c r="AG8" s="179"/>
      <c r="AH8" s="182"/>
      <c r="AI8" s="178" t="s">
        <v>218</v>
      </c>
      <c r="AJ8" s="179"/>
      <c r="AK8" s="179"/>
      <c r="AL8" s="179"/>
      <c r="AM8" s="182"/>
      <c r="AN8" s="169"/>
      <c r="AR8" s="183" t="s">
        <v>100</v>
      </c>
    </row>
    <row r="9" spans="1:44" ht="27" customHeight="1">
      <c r="A9" s="169"/>
      <c r="B9" s="169"/>
      <c r="C9" s="177" t="str">
        <f t="shared" si="0"/>
        <v>#6</v>
      </c>
      <c r="D9" s="428" t="s">
        <v>289</v>
      </c>
      <c r="E9" s="429"/>
      <c r="F9" s="429"/>
      <c r="G9" s="429"/>
      <c r="H9" s="429"/>
      <c r="I9" s="429"/>
      <c r="J9" s="429"/>
      <c r="K9" s="429"/>
      <c r="L9" s="429"/>
      <c r="M9" s="429"/>
      <c r="N9" s="429"/>
      <c r="O9" s="429"/>
      <c r="P9" s="430"/>
      <c r="Q9" s="180" t="s">
        <v>189</v>
      </c>
      <c r="R9" s="181"/>
      <c r="S9" s="181"/>
      <c r="T9" s="179"/>
      <c r="U9" s="180" t="s">
        <v>190</v>
      </c>
      <c r="V9" s="179"/>
      <c r="W9" s="179"/>
      <c r="X9" s="179"/>
      <c r="Y9" s="179"/>
      <c r="Z9" s="179"/>
      <c r="AA9" s="182"/>
      <c r="AB9" s="181">
        <v>1</v>
      </c>
      <c r="AC9" s="179"/>
      <c r="AD9" s="179"/>
      <c r="AE9" s="179"/>
      <c r="AF9" s="179"/>
      <c r="AG9" s="179"/>
      <c r="AH9" s="182"/>
      <c r="AI9" s="178" t="s">
        <v>314</v>
      </c>
      <c r="AJ9" s="179"/>
      <c r="AK9" s="179"/>
      <c r="AL9" s="179"/>
      <c r="AM9" s="182"/>
      <c r="AN9" s="169"/>
    </row>
    <row r="10" spans="1:44" ht="39" customHeight="1">
      <c r="A10" s="169"/>
      <c r="B10" s="169"/>
      <c r="C10" s="177" t="str">
        <f t="shared" si="0"/>
        <v>#7</v>
      </c>
      <c r="D10" s="428" t="s">
        <v>290</v>
      </c>
      <c r="E10" s="429"/>
      <c r="F10" s="429"/>
      <c r="G10" s="429"/>
      <c r="H10" s="429"/>
      <c r="I10" s="429"/>
      <c r="J10" s="429"/>
      <c r="K10" s="429"/>
      <c r="L10" s="429"/>
      <c r="M10" s="429"/>
      <c r="N10" s="429"/>
      <c r="O10" s="429"/>
      <c r="P10" s="430"/>
      <c r="Q10" s="180" t="s">
        <v>189</v>
      </c>
      <c r="R10" s="181"/>
      <c r="S10" s="181"/>
      <c r="T10" s="179"/>
      <c r="U10" s="180" t="s">
        <v>190</v>
      </c>
      <c r="V10" s="179"/>
      <c r="W10" s="179"/>
      <c r="X10" s="179"/>
      <c r="Y10" s="179"/>
      <c r="Z10" s="179"/>
      <c r="AA10" s="182"/>
      <c r="AB10" s="181">
        <v>1</v>
      </c>
      <c r="AC10" s="179"/>
      <c r="AD10" s="179"/>
      <c r="AE10" s="179"/>
      <c r="AF10" s="179"/>
      <c r="AG10" s="179"/>
      <c r="AH10" s="182"/>
      <c r="AI10" s="178" t="s">
        <v>218</v>
      </c>
      <c r="AJ10" s="179"/>
      <c r="AK10" s="179"/>
      <c r="AL10" s="179"/>
      <c r="AM10" s="182"/>
      <c r="AN10" s="169"/>
      <c r="AR10" s="170" t="s">
        <v>193</v>
      </c>
    </row>
    <row r="11" spans="1:44" ht="33" customHeight="1">
      <c r="A11" s="169"/>
      <c r="B11" s="169"/>
      <c r="C11" s="177" t="str">
        <f t="shared" si="0"/>
        <v>#8</v>
      </c>
      <c r="D11" s="428" t="s">
        <v>291</v>
      </c>
      <c r="E11" s="429"/>
      <c r="F11" s="429"/>
      <c r="G11" s="429"/>
      <c r="H11" s="429"/>
      <c r="I11" s="429"/>
      <c r="J11" s="429"/>
      <c r="K11" s="429"/>
      <c r="L11" s="429"/>
      <c r="M11" s="429"/>
      <c r="N11" s="429"/>
      <c r="O11" s="429"/>
      <c r="P11" s="430"/>
      <c r="Q11" s="180" t="s">
        <v>189</v>
      </c>
      <c r="R11" s="181"/>
      <c r="S11" s="181"/>
      <c r="T11" s="179"/>
      <c r="U11" s="180" t="s">
        <v>190</v>
      </c>
      <c r="V11" s="179"/>
      <c r="W11" s="179"/>
      <c r="X11" s="179"/>
      <c r="Y11" s="179"/>
      <c r="Z11" s="179"/>
      <c r="AA11" s="182"/>
      <c r="AB11" s="181">
        <v>1</v>
      </c>
      <c r="AC11" s="179"/>
      <c r="AD11" s="179"/>
      <c r="AE11" s="179"/>
      <c r="AF11" s="179"/>
      <c r="AG11" s="179"/>
      <c r="AH11" s="182"/>
      <c r="AI11" s="178" t="s">
        <v>314</v>
      </c>
      <c r="AJ11" s="179"/>
      <c r="AK11" s="179"/>
      <c r="AL11" s="179"/>
      <c r="AM11" s="182"/>
      <c r="AN11" s="169"/>
    </row>
    <row r="12" spans="1:44" ht="29.25" customHeight="1">
      <c r="A12" s="169"/>
      <c r="B12" s="169"/>
      <c r="C12" s="177" t="str">
        <f t="shared" si="0"/>
        <v>#9</v>
      </c>
      <c r="D12" s="428" t="s">
        <v>319</v>
      </c>
      <c r="E12" s="429"/>
      <c r="F12" s="429"/>
      <c r="G12" s="429"/>
      <c r="H12" s="429"/>
      <c r="I12" s="429"/>
      <c r="J12" s="429"/>
      <c r="K12" s="429"/>
      <c r="L12" s="429"/>
      <c r="M12" s="429"/>
      <c r="N12" s="429"/>
      <c r="O12" s="429"/>
      <c r="P12" s="430"/>
      <c r="Q12" s="180" t="s">
        <v>189</v>
      </c>
      <c r="R12" s="181"/>
      <c r="S12" s="181"/>
      <c r="T12" s="179"/>
      <c r="U12" s="180" t="s">
        <v>190</v>
      </c>
      <c r="V12" s="179"/>
      <c r="W12" s="179"/>
      <c r="X12" s="179"/>
      <c r="Y12" s="179"/>
      <c r="Z12" s="179"/>
      <c r="AA12" s="182"/>
      <c r="AB12" s="181">
        <v>1</v>
      </c>
      <c r="AC12" s="179"/>
      <c r="AD12" s="179"/>
      <c r="AE12" s="179"/>
      <c r="AF12" s="179"/>
      <c r="AG12" s="179"/>
      <c r="AH12" s="182"/>
      <c r="AI12" s="178" t="s">
        <v>218</v>
      </c>
      <c r="AJ12" s="179"/>
      <c r="AK12" s="179"/>
      <c r="AL12" s="179"/>
      <c r="AM12" s="182"/>
      <c r="AN12" s="169"/>
    </row>
    <row r="13" spans="1:44" ht="29.25" customHeight="1">
      <c r="A13" s="169"/>
      <c r="B13" s="169"/>
      <c r="C13" s="177" t="str">
        <f t="shared" si="0"/>
        <v>#10</v>
      </c>
      <c r="D13" s="428" t="s">
        <v>320</v>
      </c>
      <c r="E13" s="429"/>
      <c r="F13" s="429"/>
      <c r="G13" s="429"/>
      <c r="H13" s="429"/>
      <c r="I13" s="429"/>
      <c r="J13" s="429"/>
      <c r="K13" s="429"/>
      <c r="L13" s="429"/>
      <c r="M13" s="429"/>
      <c r="N13" s="429"/>
      <c r="O13" s="429"/>
      <c r="P13" s="430"/>
      <c r="Q13" s="180" t="s">
        <v>189</v>
      </c>
      <c r="R13" s="181"/>
      <c r="S13" s="181"/>
      <c r="T13" s="179"/>
      <c r="U13" s="180" t="s">
        <v>190</v>
      </c>
      <c r="V13" s="179"/>
      <c r="W13" s="179"/>
      <c r="X13" s="179"/>
      <c r="Y13" s="179"/>
      <c r="Z13" s="179"/>
      <c r="AA13" s="182"/>
      <c r="AB13" s="181">
        <v>1</v>
      </c>
      <c r="AC13" s="179"/>
      <c r="AD13" s="179"/>
      <c r="AE13" s="179"/>
      <c r="AF13" s="179"/>
      <c r="AG13" s="179"/>
      <c r="AH13" s="182"/>
      <c r="AI13" s="178" t="s">
        <v>314</v>
      </c>
      <c r="AJ13" s="179"/>
      <c r="AK13" s="179"/>
      <c r="AL13" s="179"/>
      <c r="AM13" s="182"/>
      <c r="AN13" s="169"/>
    </row>
    <row r="14" spans="1:44" ht="29.25" customHeight="1">
      <c r="A14" s="169"/>
      <c r="B14" s="169"/>
      <c r="C14" s="177" t="str">
        <f t="shared" si="0"/>
        <v>#11</v>
      </c>
      <c r="D14" s="428" t="s">
        <v>315</v>
      </c>
      <c r="E14" s="429"/>
      <c r="F14" s="429"/>
      <c r="G14" s="429"/>
      <c r="H14" s="429"/>
      <c r="I14" s="429"/>
      <c r="J14" s="429"/>
      <c r="K14" s="429"/>
      <c r="L14" s="429"/>
      <c r="M14" s="429"/>
      <c r="N14" s="429"/>
      <c r="O14" s="429"/>
      <c r="P14" s="430"/>
      <c r="Q14" s="180" t="s">
        <v>189</v>
      </c>
      <c r="R14" s="181"/>
      <c r="S14" s="181"/>
      <c r="T14" s="179"/>
      <c r="U14" s="180" t="s">
        <v>190</v>
      </c>
      <c r="V14" s="179"/>
      <c r="W14" s="179"/>
      <c r="X14" s="179"/>
      <c r="Y14" s="179"/>
      <c r="Z14" s="179"/>
      <c r="AA14" s="182"/>
      <c r="AB14" s="181">
        <v>1</v>
      </c>
      <c r="AC14" s="179"/>
      <c r="AD14" s="179"/>
      <c r="AE14" s="179"/>
      <c r="AF14" s="179"/>
      <c r="AG14" s="179"/>
      <c r="AH14" s="182"/>
      <c r="AI14" s="178" t="s">
        <v>218</v>
      </c>
      <c r="AJ14" s="179"/>
      <c r="AK14" s="179"/>
      <c r="AL14" s="179"/>
      <c r="AM14" s="182"/>
      <c r="AN14" s="169"/>
    </row>
    <row r="15" spans="1:44" ht="29.25" customHeight="1">
      <c r="A15" s="169"/>
      <c r="B15" s="169"/>
      <c r="C15" s="177" t="str">
        <f t="shared" si="0"/>
        <v>#12</v>
      </c>
      <c r="D15" s="428" t="s">
        <v>316</v>
      </c>
      <c r="E15" s="429"/>
      <c r="F15" s="429"/>
      <c r="G15" s="429"/>
      <c r="H15" s="429"/>
      <c r="I15" s="429"/>
      <c r="J15" s="429"/>
      <c r="K15" s="429"/>
      <c r="L15" s="429"/>
      <c r="M15" s="429"/>
      <c r="N15" s="429"/>
      <c r="O15" s="429"/>
      <c r="P15" s="430"/>
      <c r="Q15" s="180" t="s">
        <v>189</v>
      </c>
      <c r="R15" s="181"/>
      <c r="S15" s="181"/>
      <c r="T15" s="179"/>
      <c r="U15" s="180" t="s">
        <v>190</v>
      </c>
      <c r="V15" s="179"/>
      <c r="W15" s="179"/>
      <c r="X15" s="179"/>
      <c r="Y15" s="179"/>
      <c r="Z15" s="179"/>
      <c r="AA15" s="182"/>
      <c r="AB15" s="181">
        <v>1</v>
      </c>
      <c r="AC15" s="179"/>
      <c r="AD15" s="179"/>
      <c r="AE15" s="179"/>
      <c r="AF15" s="179"/>
      <c r="AG15" s="179"/>
      <c r="AH15" s="182"/>
      <c r="AI15" s="178" t="s">
        <v>314</v>
      </c>
      <c r="AJ15" s="179"/>
      <c r="AK15" s="179"/>
      <c r="AL15" s="179"/>
      <c r="AM15" s="182"/>
      <c r="AN15" s="169"/>
    </row>
    <row r="16" spans="1:44" ht="20.100000000000001" customHeight="1">
      <c r="A16" s="169"/>
      <c r="B16" s="169"/>
      <c r="C16" s="177" t="str">
        <f t="shared" si="0"/>
        <v>#13</v>
      </c>
      <c r="D16" s="428" t="s">
        <v>321</v>
      </c>
      <c r="E16" s="429"/>
      <c r="F16" s="429"/>
      <c r="G16" s="429"/>
      <c r="H16" s="429"/>
      <c r="I16" s="429"/>
      <c r="J16" s="429"/>
      <c r="K16" s="429"/>
      <c r="L16" s="429"/>
      <c r="M16" s="429"/>
      <c r="N16" s="429"/>
      <c r="O16" s="429"/>
      <c r="P16" s="430"/>
      <c r="Q16" s="180" t="s">
        <v>189</v>
      </c>
      <c r="R16" s="181"/>
      <c r="S16" s="181"/>
      <c r="T16" s="179"/>
      <c r="U16" s="180" t="s">
        <v>190</v>
      </c>
      <c r="V16" s="179"/>
      <c r="W16" s="179"/>
      <c r="X16" s="179"/>
      <c r="Y16" s="179"/>
      <c r="Z16" s="179"/>
      <c r="AA16" s="182"/>
      <c r="AB16" s="181">
        <v>1</v>
      </c>
      <c r="AC16" s="179"/>
      <c r="AD16" s="179"/>
      <c r="AE16" s="179"/>
      <c r="AF16" s="179"/>
      <c r="AG16" s="179"/>
      <c r="AH16" s="182"/>
      <c r="AI16" s="178" t="s">
        <v>218</v>
      </c>
      <c r="AJ16" s="179"/>
      <c r="AK16" s="179"/>
      <c r="AL16" s="179"/>
      <c r="AM16" s="182"/>
      <c r="AN16" s="169"/>
    </row>
    <row r="17" spans="1:44" ht="20.100000000000001" customHeight="1">
      <c r="A17" s="169"/>
      <c r="B17" s="169"/>
      <c r="C17" s="177" t="str">
        <f t="shared" si="0"/>
        <v>#14</v>
      </c>
      <c r="D17" s="428" t="s">
        <v>322</v>
      </c>
      <c r="E17" s="429"/>
      <c r="F17" s="429"/>
      <c r="G17" s="429"/>
      <c r="H17" s="429"/>
      <c r="I17" s="429"/>
      <c r="J17" s="429"/>
      <c r="K17" s="429"/>
      <c r="L17" s="429"/>
      <c r="M17" s="429"/>
      <c r="N17" s="429"/>
      <c r="O17" s="429"/>
      <c r="P17" s="430"/>
      <c r="Q17" s="180" t="s">
        <v>189</v>
      </c>
      <c r="R17" s="181"/>
      <c r="S17" s="181"/>
      <c r="T17" s="179"/>
      <c r="U17" s="180" t="s">
        <v>190</v>
      </c>
      <c r="V17" s="179"/>
      <c r="W17" s="179"/>
      <c r="X17" s="179"/>
      <c r="Y17" s="179"/>
      <c r="Z17" s="179"/>
      <c r="AA17" s="182"/>
      <c r="AB17" s="181">
        <v>1</v>
      </c>
      <c r="AC17" s="179"/>
      <c r="AD17" s="179"/>
      <c r="AE17" s="179"/>
      <c r="AF17" s="179"/>
      <c r="AG17" s="179"/>
      <c r="AH17" s="182"/>
      <c r="AI17" s="178" t="s">
        <v>314</v>
      </c>
      <c r="AJ17" s="179"/>
      <c r="AK17" s="179"/>
      <c r="AL17" s="179"/>
      <c r="AM17" s="182"/>
      <c r="AN17" s="169"/>
    </row>
    <row r="18" spans="1:44" ht="31.5" customHeight="1">
      <c r="A18" s="169"/>
      <c r="B18" s="169"/>
      <c r="C18" s="177" t="str">
        <f t="shared" si="0"/>
        <v>#15</v>
      </c>
      <c r="D18" s="428" t="s">
        <v>323</v>
      </c>
      <c r="E18" s="429"/>
      <c r="F18" s="429"/>
      <c r="G18" s="429"/>
      <c r="H18" s="429"/>
      <c r="I18" s="429"/>
      <c r="J18" s="429"/>
      <c r="K18" s="429"/>
      <c r="L18" s="429"/>
      <c r="M18" s="429"/>
      <c r="N18" s="429"/>
      <c r="O18" s="429"/>
      <c r="P18" s="430"/>
      <c r="Q18" s="180" t="s">
        <v>189</v>
      </c>
      <c r="R18" s="181"/>
      <c r="S18" s="181"/>
      <c r="T18" s="179"/>
      <c r="U18" s="180" t="s">
        <v>190</v>
      </c>
      <c r="V18" s="179"/>
      <c r="W18" s="179"/>
      <c r="X18" s="179"/>
      <c r="Y18" s="179"/>
      <c r="Z18" s="179"/>
      <c r="AA18" s="182"/>
      <c r="AB18" s="181">
        <v>1</v>
      </c>
      <c r="AC18" s="179"/>
      <c r="AD18" s="179"/>
      <c r="AE18" s="179"/>
      <c r="AF18" s="179"/>
      <c r="AG18" s="179"/>
      <c r="AH18" s="182"/>
      <c r="AI18" s="178" t="s">
        <v>218</v>
      </c>
      <c r="AJ18" s="179"/>
      <c r="AK18" s="179"/>
      <c r="AL18" s="179"/>
      <c r="AM18" s="182"/>
      <c r="AN18" s="169"/>
      <c r="AR18" s="170" t="s">
        <v>194</v>
      </c>
    </row>
    <row r="19" spans="1:44" ht="31.5" customHeight="1">
      <c r="A19" s="169"/>
      <c r="B19" s="169"/>
      <c r="C19" s="177" t="str">
        <f t="shared" si="0"/>
        <v>#16</v>
      </c>
      <c r="D19" s="428" t="s">
        <v>324</v>
      </c>
      <c r="E19" s="429"/>
      <c r="F19" s="429"/>
      <c r="G19" s="429"/>
      <c r="H19" s="429"/>
      <c r="I19" s="429"/>
      <c r="J19" s="429"/>
      <c r="K19" s="429"/>
      <c r="L19" s="429"/>
      <c r="M19" s="429"/>
      <c r="N19" s="429"/>
      <c r="O19" s="429"/>
      <c r="P19" s="430"/>
      <c r="Q19" s="180" t="s">
        <v>189</v>
      </c>
      <c r="R19" s="181"/>
      <c r="S19" s="181"/>
      <c r="T19" s="179"/>
      <c r="U19" s="180" t="s">
        <v>190</v>
      </c>
      <c r="V19" s="179"/>
      <c r="W19" s="179"/>
      <c r="X19" s="179"/>
      <c r="Y19" s="179"/>
      <c r="Z19" s="179"/>
      <c r="AA19" s="182"/>
      <c r="AB19" s="181">
        <v>1</v>
      </c>
      <c r="AC19" s="179"/>
      <c r="AD19" s="179"/>
      <c r="AE19" s="179"/>
      <c r="AF19" s="179"/>
      <c r="AG19" s="179"/>
      <c r="AH19" s="182"/>
      <c r="AI19" s="178" t="s">
        <v>314</v>
      </c>
      <c r="AJ19" s="179"/>
      <c r="AK19" s="179"/>
      <c r="AL19" s="179"/>
      <c r="AM19" s="182"/>
      <c r="AN19" s="169"/>
    </row>
    <row r="20" spans="1:44" ht="20.100000000000001" customHeight="1">
      <c r="A20" s="169"/>
      <c r="B20" s="169"/>
      <c r="C20" s="177" t="str">
        <f t="shared" si="0"/>
        <v>#17</v>
      </c>
      <c r="D20" s="428" t="s">
        <v>371</v>
      </c>
      <c r="E20" s="429"/>
      <c r="F20" s="429"/>
      <c r="G20" s="429"/>
      <c r="H20" s="429"/>
      <c r="I20" s="429"/>
      <c r="J20" s="429"/>
      <c r="K20" s="429"/>
      <c r="L20" s="429"/>
      <c r="M20" s="429"/>
      <c r="N20" s="429"/>
      <c r="O20" s="429"/>
      <c r="P20" s="430"/>
      <c r="Q20" s="180" t="s">
        <v>189</v>
      </c>
      <c r="R20" s="181"/>
      <c r="S20" s="181"/>
      <c r="T20" s="179"/>
      <c r="U20" s="180" t="s">
        <v>190</v>
      </c>
      <c r="V20" s="179"/>
      <c r="W20" s="179"/>
      <c r="X20" s="179"/>
      <c r="Y20" s="179"/>
      <c r="Z20" s="179"/>
      <c r="AA20" s="182"/>
      <c r="AB20" s="181">
        <v>1</v>
      </c>
      <c r="AC20" s="179"/>
      <c r="AD20" s="179"/>
      <c r="AE20" s="179"/>
      <c r="AF20" s="179"/>
      <c r="AG20" s="179"/>
      <c r="AH20" s="182"/>
      <c r="AI20" s="178" t="s">
        <v>218</v>
      </c>
      <c r="AJ20" s="179"/>
      <c r="AK20" s="179"/>
      <c r="AL20" s="179"/>
      <c r="AM20" s="182"/>
      <c r="AN20" s="169"/>
    </row>
    <row r="21" spans="1:44" ht="20.100000000000001" customHeight="1">
      <c r="A21" s="169"/>
      <c r="B21" s="169"/>
      <c r="C21" s="177" t="str">
        <f t="shared" si="0"/>
        <v>#18</v>
      </c>
      <c r="D21" s="428" t="s">
        <v>372</v>
      </c>
      <c r="E21" s="429"/>
      <c r="F21" s="429"/>
      <c r="G21" s="429"/>
      <c r="H21" s="429"/>
      <c r="I21" s="429"/>
      <c r="J21" s="429"/>
      <c r="K21" s="429"/>
      <c r="L21" s="429"/>
      <c r="M21" s="429"/>
      <c r="N21" s="429"/>
      <c r="O21" s="429"/>
      <c r="P21" s="430"/>
      <c r="Q21" s="180" t="s">
        <v>189</v>
      </c>
      <c r="R21" s="181"/>
      <c r="S21" s="181"/>
      <c r="T21" s="179"/>
      <c r="U21" s="180" t="s">
        <v>190</v>
      </c>
      <c r="V21" s="179"/>
      <c r="W21" s="179"/>
      <c r="X21" s="179"/>
      <c r="Y21" s="179"/>
      <c r="Z21" s="179"/>
      <c r="AA21" s="182"/>
      <c r="AB21" s="181">
        <v>1</v>
      </c>
      <c r="AC21" s="179"/>
      <c r="AD21" s="179"/>
      <c r="AE21" s="179"/>
      <c r="AF21" s="179"/>
      <c r="AG21" s="179"/>
      <c r="AH21" s="182"/>
      <c r="AI21" s="178" t="s">
        <v>314</v>
      </c>
      <c r="AJ21" s="179"/>
      <c r="AK21" s="179"/>
      <c r="AL21" s="179"/>
      <c r="AM21" s="182"/>
      <c r="AN21" s="169"/>
    </row>
    <row r="22" spans="1:44" ht="20.100000000000001" customHeight="1">
      <c r="A22" s="169"/>
      <c r="B22" s="169"/>
      <c r="C22" s="177" t="str">
        <f t="shared" si="0"/>
        <v>#19</v>
      </c>
      <c r="D22" s="178"/>
      <c r="E22" s="179"/>
      <c r="F22" s="179"/>
      <c r="G22" s="179"/>
      <c r="H22" s="179"/>
      <c r="I22" s="179"/>
      <c r="J22" s="179"/>
      <c r="K22" s="179"/>
      <c r="L22" s="179"/>
      <c r="M22" s="179"/>
      <c r="N22" s="179"/>
      <c r="O22" s="179"/>
      <c r="P22" s="179"/>
      <c r="Q22" s="180"/>
      <c r="R22" s="181"/>
      <c r="S22" s="181"/>
      <c r="T22" s="179"/>
      <c r="U22" s="180"/>
      <c r="V22" s="179"/>
      <c r="W22" s="179"/>
      <c r="X22" s="179"/>
      <c r="Y22" s="179"/>
      <c r="Z22" s="179"/>
      <c r="AA22" s="182"/>
      <c r="AB22" s="181"/>
      <c r="AC22" s="179"/>
      <c r="AD22" s="179"/>
      <c r="AE22" s="179"/>
      <c r="AF22" s="179"/>
      <c r="AG22" s="179"/>
      <c r="AH22" s="182"/>
      <c r="AI22" s="178"/>
      <c r="AJ22" s="179"/>
      <c r="AK22" s="179"/>
      <c r="AL22" s="179"/>
      <c r="AM22" s="182"/>
      <c r="AN22" s="169"/>
      <c r="AR22" s="170" t="s">
        <v>195</v>
      </c>
    </row>
    <row r="23" spans="1:44" ht="20.100000000000001" customHeight="1">
      <c r="A23" s="169"/>
      <c r="B23" s="169"/>
      <c r="C23" s="169"/>
      <c r="D23" s="169"/>
      <c r="E23" s="169"/>
      <c r="F23" s="169"/>
      <c r="G23" s="169"/>
      <c r="H23" s="169"/>
      <c r="I23" s="169"/>
      <c r="J23" s="169"/>
      <c r="K23" s="169"/>
      <c r="L23" s="169"/>
      <c r="M23" s="169"/>
      <c r="N23" s="169"/>
      <c r="O23" s="169"/>
      <c r="P23" s="169"/>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row>
    <row r="24" spans="1:44" ht="20.100000000000001" customHeight="1">
      <c r="A24" s="169"/>
      <c r="B24" s="169"/>
      <c r="C24" s="169"/>
      <c r="D24" s="169"/>
      <c r="E24" s="169"/>
      <c r="F24" s="169"/>
      <c r="G24" s="169"/>
      <c r="H24" s="169"/>
      <c r="I24" s="169"/>
      <c r="J24" s="169"/>
      <c r="K24" s="169"/>
      <c r="L24" s="169"/>
      <c r="M24" s="169"/>
      <c r="N24" s="169"/>
      <c r="O24" s="169"/>
      <c r="P24" s="169"/>
      <c r="Q24" s="169"/>
      <c r="R24" s="169"/>
      <c r="S24" s="169"/>
      <c r="T24" s="169"/>
      <c r="U24" s="169"/>
      <c r="V24" s="169"/>
      <c r="W24" s="169"/>
      <c r="X24" s="169"/>
      <c r="Y24" s="169"/>
      <c r="Z24" s="169"/>
      <c r="AA24" s="169"/>
      <c r="AB24" s="169"/>
      <c r="AC24" s="169"/>
      <c r="AD24" s="169"/>
      <c r="AE24" s="169"/>
      <c r="AF24" s="169"/>
      <c r="AG24" s="169"/>
      <c r="AH24" s="169"/>
      <c r="AI24" s="169"/>
      <c r="AJ24" s="169"/>
      <c r="AK24" s="169"/>
      <c r="AL24" s="169"/>
      <c r="AM24" s="169"/>
      <c r="AN24" s="169"/>
    </row>
    <row r="25" spans="1:44" ht="20.100000000000001" customHeight="1">
      <c r="A25" s="169"/>
      <c r="B25" s="169"/>
      <c r="C25" s="169"/>
      <c r="D25" s="169"/>
      <c r="E25" s="169"/>
      <c r="F25" s="169"/>
      <c r="G25" s="169"/>
      <c r="H25" s="169"/>
      <c r="I25" s="169"/>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row>
    <row r="26" spans="1:44" ht="20.100000000000001" customHeight="1">
      <c r="A26" s="169"/>
      <c r="B26" s="169"/>
      <c r="C26" s="169"/>
      <c r="D26" s="169"/>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row>
    <row r="27" spans="1:44" ht="20.100000000000001" customHeight="1">
      <c r="A27" s="169"/>
      <c r="B27" s="169"/>
      <c r="C27" s="169"/>
      <c r="D27" s="169"/>
      <c r="E27" s="169"/>
      <c r="F27" s="169"/>
      <c r="G27" s="169"/>
      <c r="H27" s="169"/>
      <c r="I27" s="169"/>
      <c r="J27" s="169"/>
      <c r="K27" s="169"/>
      <c r="L27" s="169"/>
      <c r="M27" s="169"/>
      <c r="N27" s="169"/>
      <c r="O27" s="169"/>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69"/>
      <c r="AM27" s="169"/>
      <c r="AN27" s="169"/>
    </row>
    <row r="28" spans="1:44" ht="20.100000000000001" customHeight="1">
      <c r="A28" s="169"/>
      <c r="B28" s="169"/>
      <c r="C28" s="169"/>
      <c r="D28" s="169"/>
      <c r="E28" s="169"/>
      <c r="F28" s="169"/>
      <c r="G28" s="169"/>
      <c r="H28" s="169"/>
      <c r="I28" s="169"/>
      <c r="J28" s="169"/>
      <c r="K28" s="169"/>
      <c r="L28" s="169"/>
      <c r="M28" s="169"/>
      <c r="N28" s="169"/>
      <c r="O28" s="169"/>
      <c r="P28" s="169"/>
      <c r="Q28" s="169"/>
      <c r="R28" s="169"/>
      <c r="S28" s="169"/>
      <c r="T28" s="169"/>
      <c r="U28" s="169"/>
      <c r="V28" s="169"/>
      <c r="W28" s="169"/>
      <c r="X28" s="169"/>
      <c r="Y28" s="169"/>
      <c r="Z28" s="169"/>
      <c r="AA28" s="169"/>
      <c r="AB28" s="169"/>
      <c r="AC28" s="169"/>
      <c r="AD28" s="169"/>
      <c r="AE28" s="169"/>
      <c r="AF28" s="169"/>
      <c r="AG28" s="169"/>
      <c r="AH28" s="169"/>
      <c r="AI28" s="169"/>
      <c r="AJ28" s="169"/>
      <c r="AK28" s="169"/>
      <c r="AL28" s="169"/>
      <c r="AM28" s="169"/>
      <c r="AN28" s="169"/>
    </row>
    <row r="29" spans="1:44" ht="20.100000000000001" customHeight="1">
      <c r="A29" s="169"/>
      <c r="B29" s="169"/>
      <c r="C29" s="169"/>
      <c r="D29" s="169"/>
      <c r="E29" s="169"/>
      <c r="F29" s="169"/>
      <c r="G29" s="169"/>
      <c r="H29" s="169"/>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row>
    <row r="30" spans="1:44" ht="20.100000000000001" customHeight="1">
      <c r="A30" s="169"/>
      <c r="B30" s="169"/>
      <c r="C30" s="169"/>
      <c r="D30" s="169"/>
      <c r="E30" s="169"/>
      <c r="F30" s="169"/>
      <c r="G30" s="169"/>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c r="AL30" s="169"/>
      <c r="AM30" s="169"/>
      <c r="AN30" s="169"/>
    </row>
    <row r="31" spans="1:44" ht="20.100000000000001" customHeight="1">
      <c r="A31" s="169"/>
      <c r="B31" s="169"/>
      <c r="C31" s="169"/>
      <c r="D31" s="169"/>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row>
    <row r="32" spans="1:44" ht="20.100000000000001" customHeight="1">
      <c r="A32" s="169"/>
      <c r="B32" s="169"/>
      <c r="C32" s="169"/>
      <c r="D32" s="169"/>
      <c r="E32" s="169"/>
      <c r="F32" s="169"/>
      <c r="G32" s="169"/>
      <c r="H32" s="169"/>
      <c r="I32" s="169"/>
      <c r="J32" s="169"/>
      <c r="K32" s="169"/>
      <c r="L32" s="169"/>
      <c r="M32" s="169"/>
      <c r="N32" s="169"/>
      <c r="O32" s="169"/>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row>
    <row r="33" spans="1:40" ht="20.100000000000001" customHeight="1">
      <c r="A33" s="169"/>
      <c r="B33" s="169"/>
      <c r="C33" s="169"/>
      <c r="D33" s="169"/>
      <c r="E33" s="169"/>
      <c r="F33" s="169"/>
      <c r="G33" s="169"/>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c r="AM33" s="169"/>
      <c r="AN33" s="169"/>
    </row>
    <row r="34" spans="1:40" ht="20.100000000000001" customHeight="1">
      <c r="A34" s="169"/>
      <c r="B34" s="169"/>
      <c r="C34" s="169"/>
      <c r="D34" s="169"/>
      <c r="E34" s="169"/>
      <c r="F34" s="169"/>
      <c r="G34" s="169"/>
      <c r="H34" s="169"/>
      <c r="I34" s="169"/>
      <c r="J34" s="169"/>
      <c r="K34" s="169"/>
      <c r="L34" s="169"/>
      <c r="M34" s="169"/>
      <c r="N34" s="169"/>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c r="AL34" s="169"/>
      <c r="AM34" s="169"/>
      <c r="AN34" s="169"/>
    </row>
    <row r="35" spans="1:40" ht="20.100000000000001" customHeight="1">
      <c r="A35" s="169"/>
      <c r="B35" s="169"/>
      <c r="C35" s="169"/>
      <c r="D35" s="169"/>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69"/>
    </row>
    <row r="36" spans="1:40" ht="20.100000000000001" customHeight="1">
      <c r="A36" s="169"/>
      <c r="B36" s="169"/>
      <c r="C36" s="169"/>
      <c r="D36" s="169"/>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c r="AL36" s="169"/>
      <c r="AM36" s="169"/>
      <c r="AN36" s="169"/>
    </row>
    <row r="37" spans="1:40" ht="20.100000000000001" customHeight="1">
      <c r="A37" s="169"/>
      <c r="B37" s="169"/>
      <c r="C37" s="169"/>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169"/>
      <c r="AG37" s="169"/>
      <c r="AH37" s="169"/>
      <c r="AI37" s="169"/>
      <c r="AJ37" s="169"/>
      <c r="AK37" s="169"/>
      <c r="AL37" s="169"/>
      <c r="AM37" s="169"/>
      <c r="AN37" s="169"/>
    </row>
    <row r="38" spans="1:40" ht="20.100000000000001" customHeight="1">
      <c r="A38" s="169"/>
      <c r="B38" s="169"/>
      <c r="C38" s="169"/>
      <c r="D38" s="169"/>
      <c r="E38" s="169"/>
      <c r="F38" s="169"/>
      <c r="G38" s="169"/>
      <c r="H38" s="169"/>
      <c r="I38" s="169"/>
      <c r="J38" s="169"/>
      <c r="K38" s="169"/>
      <c r="L38" s="169"/>
      <c r="M38" s="169"/>
      <c r="N38" s="169"/>
      <c r="O38" s="169"/>
      <c r="P38" s="169"/>
      <c r="Q38" s="169"/>
      <c r="R38" s="169"/>
      <c r="S38" s="169"/>
      <c r="T38" s="169"/>
      <c r="U38" s="169"/>
      <c r="V38" s="169"/>
      <c r="W38" s="169"/>
      <c r="X38" s="169"/>
      <c r="Y38" s="169"/>
      <c r="Z38" s="169"/>
      <c r="AA38" s="169"/>
      <c r="AB38" s="169"/>
      <c r="AC38" s="169"/>
      <c r="AD38" s="169"/>
      <c r="AE38" s="169"/>
      <c r="AF38" s="169"/>
      <c r="AG38" s="169"/>
      <c r="AH38" s="169"/>
      <c r="AI38" s="169"/>
      <c r="AJ38" s="169"/>
      <c r="AK38" s="169"/>
      <c r="AL38" s="169"/>
      <c r="AM38" s="169"/>
      <c r="AN38" s="169"/>
    </row>
    <row r="39" spans="1:40" ht="20.100000000000001" customHeight="1">
      <c r="A39" s="169"/>
      <c r="B39" s="169"/>
      <c r="C39" s="169"/>
      <c r="D39" s="169"/>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69"/>
      <c r="AJ39" s="169"/>
      <c r="AK39" s="169"/>
      <c r="AL39" s="169"/>
      <c r="AM39" s="169"/>
      <c r="AN39" s="169"/>
    </row>
    <row r="40" spans="1:40" ht="20.100000000000001" customHeight="1">
      <c r="A40" s="169"/>
      <c r="B40" s="169"/>
      <c r="C40" s="169"/>
      <c r="D40" s="169"/>
      <c r="E40" s="169"/>
      <c r="F40" s="169"/>
      <c r="G40" s="169"/>
      <c r="H40" s="169"/>
      <c r="I40" s="16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69"/>
      <c r="AJ40" s="169"/>
      <c r="AK40" s="169"/>
      <c r="AL40" s="169"/>
      <c r="AM40" s="169"/>
      <c r="AN40" s="169"/>
    </row>
    <row r="41" spans="1:40" ht="20.100000000000001" customHeight="1">
      <c r="A41" s="169"/>
      <c r="B41" s="169"/>
      <c r="C41" s="169"/>
      <c r="D41" s="169"/>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69"/>
      <c r="AM41" s="169"/>
      <c r="AN41" s="169"/>
    </row>
    <row r="42" spans="1:40" ht="20.100000000000001" customHeight="1">
      <c r="A42" s="169"/>
      <c r="B42" s="169"/>
      <c r="C42" s="169"/>
      <c r="D42" s="169"/>
      <c r="E42" s="169"/>
      <c r="F42" s="169"/>
      <c r="G42" s="169"/>
      <c r="H42" s="169"/>
      <c r="I42" s="16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row>
    <row r="43" spans="1:40" ht="20.100000000000001" customHeight="1">
      <c r="A43" s="169"/>
      <c r="B43" s="169"/>
      <c r="C43" s="169"/>
      <c r="D43" s="169"/>
      <c r="E43" s="169"/>
      <c r="F43" s="169"/>
      <c r="G43" s="169"/>
      <c r="H43" s="169"/>
      <c r="I43" s="169"/>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row>
  </sheetData>
  <mergeCells count="18">
    <mergeCell ref="D20:P20"/>
    <mergeCell ref="D21:P21"/>
    <mergeCell ref="D4:P4"/>
    <mergeCell ref="D5:P5"/>
    <mergeCell ref="D6:P6"/>
    <mergeCell ref="D7:P7"/>
    <mergeCell ref="D8:P8"/>
    <mergeCell ref="D12:P12"/>
    <mergeCell ref="D13:P13"/>
    <mergeCell ref="D9:P9"/>
    <mergeCell ref="D10:P10"/>
    <mergeCell ref="D11:P11"/>
    <mergeCell ref="D16:P16"/>
    <mergeCell ref="D17:P17"/>
    <mergeCell ref="D18:P18"/>
    <mergeCell ref="D19:P19"/>
    <mergeCell ref="D14:P14"/>
    <mergeCell ref="D15:P15"/>
  </mergeCells>
  <phoneticPr fontId="5"/>
  <pageMargins left="0.7" right="0.7" top="0.75" bottom="0.75" header="0.3" footer="0.3"/>
  <pageSetup paperSize="9" scale="8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17</vt:i4>
      </vt:variant>
    </vt:vector>
  </HeadingPairs>
  <TitlesOfParts>
    <vt:vector size="28" baseType="lpstr">
      <vt:lpstr>修正履歴</vt:lpstr>
      <vt:lpstr>画面_EXT9999P00</vt:lpstr>
      <vt:lpstr>項目定義</vt:lpstr>
      <vt:lpstr>処理概要</vt:lpstr>
      <vt:lpstr>アルゴリズム</vt:lpstr>
      <vt:lpstr>項目移送表</vt:lpstr>
      <vt:lpstr>性能目標</vt:lpstr>
      <vt:lpstr>画面状態遷移図</vt:lpstr>
      <vt:lpstr>メッセージリスト</vt:lpstr>
      <vt:lpstr>ﾚﾋﾞｭｰ記録</vt:lpstr>
      <vt:lpstr>記入例</vt:lpstr>
      <vt:lpstr>アルゴリズム!Print_Area</vt:lpstr>
      <vt:lpstr>メッセージリスト!Print_Area</vt:lpstr>
      <vt:lpstr>ﾚﾋﾞｭｰ記録!Print_Area</vt:lpstr>
      <vt:lpstr>画面_EXT9999P00!Print_Area</vt:lpstr>
      <vt:lpstr>画面状態遷移図!Print_Area</vt:lpstr>
      <vt:lpstr>項目移送表!Print_Area</vt:lpstr>
      <vt:lpstr>項目定義!Print_Area</vt:lpstr>
      <vt:lpstr>修正履歴!Print_Area</vt:lpstr>
      <vt:lpstr>処理概要!Print_Area</vt:lpstr>
      <vt:lpstr>性能目標!Print_Area</vt:lpstr>
      <vt:lpstr>画面_EXT9999P00!Print_Titles</vt:lpstr>
      <vt:lpstr>画面状態遷移図!Print_Titles</vt:lpstr>
      <vt:lpstr>項目移送表!Print_Titles</vt:lpstr>
      <vt:lpstr>項目定義!Print_Titles</vt:lpstr>
      <vt:lpstr>修正履歴!Print_Titles</vt:lpstr>
      <vt:lpstr>処理概要!Print_Titles</vt:lpstr>
      <vt:lpstr>性能目標!Print_Titles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2018-02-26T10:26:10Z</dcterms:modified>
</cp:coreProperties>
</file>